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<sst xmlns="http://schemas.openxmlformats.org/spreadsheetml/2006/main" count="19298" uniqueCount="2643">
  <si>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</si>
  <si>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</si>
  <si>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</si>
  <si>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</si>
  <si>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</si>
  <si>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</si>
  <si>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</si>
  <si>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</si>
  <si>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</si>
  <si>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</si>
  <si>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</si>
  <si>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</si>
  <si>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</si>
  <si>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</si>
  <si>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</si>
  <si>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</si>
  <si>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</si>
  <si>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</si>
  <si>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</si>
  <si>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</si>
  <si>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</si>
  <si>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</si>
  <si>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</si>
  <si>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</si>
  <si>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</si>
  <si>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</si>
  <si>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</si>
  <si>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</si>
  <si>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</si>
  <si>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</si>
  <si>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</si>
  <si>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</si>
  <si>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</si>
  <si>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</si>
  <si>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</si>
  <si>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</si>
  <si>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</si>
  <si>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</si>
  <si>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</si>
  <si>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</si>
  <si>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</si>
  <si>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</si>
  <si>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</si>
  <si>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</si>
  <si>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</si>
  <si>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</si>
  <si>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</si>
  <si>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</si>
  <si>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</si>
  <si>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</si>
  <si>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</si>
  <si>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</si>
  <si>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</si>
  <si>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</si>
  <si>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</si>
  <si>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</si>
  <si>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</si>
  <si>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</si>
  <si>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</si>
  <si>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</si>
  <si>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</si>
  <si>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</si>
  <si>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</si>
  <si>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</si>
  <si>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</si>
  <si>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</si>
  <si>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</si>
  <si>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</si>
  <si>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</si>
  <si>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</si>
  <si>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</si>
  <si>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</si>
  <si>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</si>
  <si>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</si>
  <si>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</si>
  <si>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</si>
  <si>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</si>
  <si>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</si>
  <si>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</si>
  <si>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</si>
  <si>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</si>
  <si>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</si>
  <si>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</si>
  <si>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</si>
  <si>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</si>
  <si>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</si>
  <si>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</si>
  <si>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</si>
  <si>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</si>
  <si>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</si>
  <si>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</si>
  <si>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</si>
  <si>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</si>
  <si>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</si>
  <si>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</si>
  <si>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</si>
  <si>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</si>
  <si>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</si>
  <si>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</si>
  <si>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</si>
  <si>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</si>
  <si>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</si>
  <si>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</si>
  <si>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</si>
  <si>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</si>
  <si>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</si>
  <si>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</si>
  <si>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</si>
  <si>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</si>
  <si>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</si>
  <si>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</si>
  <si>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</si>
  <si>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</si>
  <si>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</si>
  <si>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</si>
  <si>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</si>
  <si>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</si>
  <si>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</si>
  <si>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</si>
  <si>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</si>
  <si>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</si>
  <si>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</si>
  <si>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</si>
  <si>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</si>
  <si>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</si>
  <si>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</si>
  <si>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</si>
  <si>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</si>
  <si>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</si>
  <si>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</si>
  <si>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</si>
  <si>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</si>
  <si>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</si>
  <si>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</si>
  <si>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</si>
  <si>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</si>
  <si>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</si>
  <si>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</si>
  <si>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</si>
  <si>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</si>
  <si>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</si>
  <si>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</si>
  <si>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</si>
  <si>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</si>
  <si>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</si>
  <si>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</si>
  <si>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</si>
  <si>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</si>
  <si>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</si>
  <si>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</si>
  <si>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</si>
  <si>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</si>
  <si>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</si>
  <si>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</si>
  <si>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</si>
  <si>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</si>
  <si>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</si>
  <si>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</si>
  <si>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</si>
  <si>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</si>
  <si>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</si>
  <si>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</si>
  <si>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</si>
  <si>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</si>
  <si>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</si>
  <si>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</si>
  <si>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</si>
  <si>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</si>
  <si>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</si>
  <si>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</si>
  <si>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</si>
  <si>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</si>
  <si>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</si>
  <si>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</si>
  <si>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</si>
  <si>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</si>
  <si>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</si>
  <si>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</si>
  <si>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</si>
  <si>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</si>
  <si>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</si>
  <si>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</si>
  <si>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</si>
  <si>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</si>
  <si>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</si>
  <si>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</si>
  <si>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</si>
  <si>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</si>
  <si>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</si>
  <si>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</si>
  <si>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</si>
  <si>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</si>
  <si>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</si>
  <si>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</si>
  <si>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</si>
  <si>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</si>
  <si>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</si>
  <si>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</si>
  <si>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</si>
  <si>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</si>
  <si>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</si>
  <si>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</si>
  <si>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</si>
  <si>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</si>
  <si>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</si>
  <si>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</si>
  <si>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</si>
  <si>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</si>
  <si>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</si>
  <si>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</si>
  <si>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</si>
  <si>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</si>
  <si>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</si>
  <si>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</si>
  <si>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</si>
  <si>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</si>
  <si>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</si>
  <si>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</si>
  <si>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</si>
  <si>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</si>
  <si>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</si>
  <si>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</si>
  <si>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</si>
  <si>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</si>
  <si>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</si>
  <si>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</si>
  <si>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</si>
  <si>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</si>
  <si>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</si>
  <si>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</si>
  <si>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</si>
  <si>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</si>
  <si>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</si>
  <si>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</si>
  <si>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miswachemicals</t>
  </si>
  <si>
    <t>logistics_forum</t>
  </si>
  <si>
    <t>cafe_matchbox</t>
  </si>
  <si>
    <t>jeaned70</t>
  </si>
  <si>
    <t>star_classroom</t>
  </si>
  <si>
    <t>samantha_read_</t>
  </si>
  <si>
    <t>itteamdret</t>
  </si>
  <si>
    <t>learntechuon</t>
  </si>
  <si>
    <t>maaprincipal</t>
  </si>
  <si>
    <t>thenenequirer</t>
  </si>
  <si>
    <t>wastereader</t>
  </si>
  <si>
    <t>zigguratxyz</t>
  </si>
  <si>
    <t>northantshouruk</t>
  </si>
  <si>
    <t>alpaka_io</t>
  </si>
  <si>
    <t>angrynorthernuk</t>
  </si>
  <si>
    <t>spokeseducation</t>
  </si>
  <si>
    <t>marcwebber</t>
  </si>
  <si>
    <t>futurefocusedg1</t>
  </si>
  <si>
    <t>thegrowthlawyer</t>
  </si>
  <si>
    <t>dr_alisherbaz</t>
  </si>
  <si>
    <t>scottturneruon</t>
  </si>
  <si>
    <t>nosylocaljourno</t>
  </si>
  <si>
    <t>barwaterside</t>
  </si>
  <si>
    <t>proudmurals</t>
  </si>
  <si>
    <t>6920steve</t>
  </si>
  <si>
    <t>becketsbuddies</t>
  </si>
  <si>
    <t>dutchdelightsuk</t>
  </si>
  <si>
    <t>jacksonjcooper</t>
  </si>
  <si>
    <t>kaysawbridge</t>
  </si>
  <si>
    <t>snc_webmaster</t>
  </si>
  <si>
    <t>uninorthants</t>
  </si>
  <si>
    <t>deanoffast</t>
  </si>
  <si>
    <t>uoncomputing</t>
  </si>
  <si>
    <t>gameartacademic</t>
  </si>
  <si>
    <t>uninhantsnews</t>
  </si>
  <si>
    <t>kardisom</t>
  </si>
  <si>
    <t>codeclubemids</t>
  </si>
  <si>
    <t>livi_uk</t>
  </si>
  <si>
    <t>karen_w_bach</t>
  </si>
  <si>
    <t>rjhowe</t>
  </si>
  <si>
    <t>newskate</t>
  </si>
  <si>
    <t>fastresearchuon</t>
  </si>
  <si>
    <t>louspolton</t>
  </si>
  <si>
    <t>elsbyandco</t>
  </si>
  <si>
    <t>ftsonline</t>
  </si>
  <si>
    <t>nbsafety_</t>
  </si>
  <si>
    <t>garlandtraining</t>
  </si>
  <si>
    <t>labelsourceuk</t>
  </si>
  <si>
    <t>fullerslaw</t>
  </si>
  <si>
    <t>futurumg</t>
  </si>
  <si>
    <t>richardbeards</t>
  </si>
  <si>
    <t>voluntaryimpact</t>
  </si>
  <si>
    <t>diginorthampton</t>
  </si>
  <si>
    <t>gdsteam</t>
  </si>
  <si>
    <t>vrtherapiesltd</t>
  </si>
  <si>
    <t>fsbeastmids</t>
  </si>
  <si>
    <t>elsby_clare</t>
  </si>
  <si>
    <t>ssarecruit</t>
  </si>
  <si>
    <t>bipcnorthants</t>
  </si>
  <si>
    <t>kenpunter</t>
  </si>
  <si>
    <t>oppidium1</t>
  </si>
  <si>
    <t>festogb</t>
  </si>
  <si>
    <t>lovenorthampton</t>
  </si>
  <si>
    <t>nptspaces</t>
  </si>
  <si>
    <t>bbcnorthampton</t>
  </si>
  <si>
    <t>curatoreducator</t>
  </si>
  <si>
    <t>commcourtyard</t>
  </si>
  <si>
    <t>cafetracknn</t>
  </si>
  <si>
    <t>thestartofnn</t>
  </si>
  <si>
    <t>bbcsml</t>
  </si>
  <si>
    <t>bbcone</t>
  </si>
  <si>
    <t>drmmu</t>
  </si>
  <si>
    <t>uonschools</t>
  </si>
  <si>
    <t>heyfordbooks</t>
  </si>
  <si>
    <t>northamptonspe2</t>
  </si>
  <si>
    <t>chalkoriginal</t>
  </si>
  <si>
    <t>bighireuk</t>
  </si>
  <si>
    <t>23rd_s</t>
  </si>
  <si>
    <t>clarissaxfood</t>
  </si>
  <si>
    <t>thrismuk</t>
  </si>
  <si>
    <t>enorlpool</t>
  </si>
  <si>
    <t>k_ocoaching</t>
  </si>
  <si>
    <t>nnexhibition</t>
  </si>
  <si>
    <t>propertyviewv</t>
  </si>
  <si>
    <t>chocbonbon11</t>
  </si>
  <si>
    <t>ribbonsignature</t>
  </si>
  <si>
    <t>chronandecho</t>
  </si>
  <si>
    <t>barclaycard</t>
  </si>
  <si>
    <t>rscomponents</t>
  </si>
  <si>
    <t>csm_berlin</t>
  </si>
  <si>
    <t>rifs_uon</t>
  </si>
  <si>
    <t>researchconn3ct</t>
  </si>
  <si>
    <t>theathleticuk</t>
  </si>
  <si>
    <t>gilliansblinds</t>
  </si>
  <si>
    <t>thebelmonthotel</t>
  </si>
  <si>
    <t>inverterdrives</t>
  </si>
  <si>
    <t>j19testing</t>
  </si>
  <si>
    <t>alarmlinenorth</t>
  </si>
  <si>
    <t>haineswattseast</t>
  </si>
  <si>
    <t>copperfoxbiz</t>
  </si>
  <si>
    <t>technomineltd</t>
  </si>
  <si>
    <t>soverycreative</t>
  </si>
  <si>
    <t>iain_mansell</t>
  </si>
  <si>
    <t>dan_techrecruit</t>
  </si>
  <si>
    <t>heylus</t>
  </si>
  <si>
    <t>woodbarntech</t>
  </si>
  <si>
    <t>mrstuwood</t>
  </si>
  <si>
    <t>markosullivan08</t>
  </si>
  <si>
    <t>pamsheemar</t>
  </si>
  <si>
    <t>paulcadmanuk</t>
  </si>
  <si>
    <t>squibbleltd</t>
  </si>
  <si>
    <t>tn_midlands</t>
  </si>
  <si>
    <t>secondej</t>
  </si>
  <si>
    <t>hollybotterill</t>
  </si>
  <si>
    <t>yiannismaos</t>
  </si>
  <si>
    <t>silicon_canal</t>
  </si>
  <si>
    <t>birminghamtech</t>
  </si>
  <si>
    <t>technation</t>
  </si>
  <si>
    <t>mycountycouncil</t>
  </si>
  <si>
    <t>northamptonbid</t>
  </si>
  <si>
    <t>profgalloway</t>
  </si>
  <si>
    <t>Mentions</t>
  </si>
  <si>
    <t>Replies to</t>
  </si>
  <si>
    <t>Retweet</t>
  </si>
  <si>
    <t>@DigiNorthampton Might be worth a chat with our friends over at @FestoGB?</t>
  </si>
  <si>
    <t>_xD83E__xDD16_ We're looking for individuals or businesses working in #AI or #Robotics in Northamptonshire to take part in an event in September.
_xD83D__xDCE8_ Our DMs are open!</t>
  </si>
  <si>
    <t>_xD83E__xDD2F_ There's a lot to think about...
_xD83D__xDC47_ Ahead of #ALevelResultsDay, here's a thread for young people in Northamptonshire thinking about a career in digital and tech.</t>
  </si>
  <si>
    <t>@UniNhantsNews @UniNorthants @DigiNorthampton @scottturneruon @UoNComputing @DeanofFAST https://t.co/VhTOEGdGFr</t>
  </si>
  <si>
    <t>@DigiNorthampton we’ve got our own event in October, who are you and how do we invite you?</t>
  </si>
  <si>
    <t>@TheStartofNN @cafetracknn @CommCourtYard @curatoreducator @DigiNorthampton @BBCNorthampton @ChronandEcho @NptSpaces @LoveNorthampton @UniNorthants Hope it goes well! _xD83E__xDD1E__xD83C__xDFFB__xD83E__xDD1E__xD83C__xDFFB_</t>
  </si>
  <si>
    <t>_xD83D__xDC4B_ Hi #NorthantsHour, hope everyone is well.
_xD83D__xDC23_ For any Early Birds out there, our free morning learning sessions are getting booked up very quickly but a few places remain on each.
https://t.co/hxJjQymEag</t>
  </si>
  <si>
    <t>@DigiNorthampton @GDSTeam As long as you got a competent way to work, then great! Sadly their colleagues at the Cabinet office and CCS appear to have bitten the dumb bug that's going round in those circles and opened their digital procurement world to corruption.</t>
  </si>
  <si>
    <t>❗️ Last few places remaining on our free Early Bird event on Immersive Healthcare with @vrtherapiesltd in Northampton on Friday 1 November
_xD83D__xDE22_ Will be fully booked by next week, so don't miss out.
https://t.co/wnkn4lhiDN</t>
  </si>
  <si>
    <t>_xD83D__xDDDE_️ We want Northampton to make the headlines for better reasons than this.
_xD83D__xDE4C_ On behalf of everyone working on this project - all either born in Northampton, live here or work here - thank you to all the local and national retailers who support our town.
https://t.co/hZ0u4kVsp3</t>
  </si>
  <si>
    <t>@vrtherapiesltd @BBCOne @bbcsml _xD83D__xDDE3_️ You can hear more from Rebecca about the health benefits of #VR at the @vrtherapiesltd Early Bird event on Immersive Healthcare on Friday 1 November
_xD83D__xDC47_ Get your free ticket
https://t.co/wnkn4lhiDN</t>
  </si>
  <si>
    <t>Looking forward to @DigiNorthampton's event on Thursday - The Death of Social Media? #digital #Northampton</t>
  </si>
  <si>
    <t>ICYMI @DigiNorthampton @DeanofFAST @Dr_Alisherbaz @UoNComputing @UoNSchools @DRMMU @GameArtAcademic https://t.co/fweixTy1qs https://t.co/Ll7dsUbvKS</t>
  </si>
  <si>
    <t>2⃣ We've got a couple of places left on this Thursday's free Early Bird event looking at social media with @KenPunter of @Oppidium1 
_xD83D__xDCF0_ Ken will be talking about current trends in social media and what they mean for your business
https://t.co/l345VCezBi</t>
  </si>
  <si>
    <t>@DigiNorthampton We can't wait to have you back! :D</t>
  </si>
  <si>
    <t>@DigiNorthampton Thank you so much, that’s lovely to say ☺️ xx</t>
  </si>
  <si>
    <t>@NorthantshourUk @RibbonSignature @ChangeUKNpton @Chocbonbon11 @PropertyviewV @NNExhibition @becketsbuddies @K_OCoaching @ENORLPool @ThrismUK @clarissaxfood @23rd_s @bighireuk @DutchDelightsUK @ChalkOriginal @DigiNorthampton @northamptonspe2 @heyfordbooks Many thanks indeed, but thanks to the recent weather,  I'm stuck here drying wheat ! Hope your all well https://t.co/IrK3Vw0q8O</t>
  </si>
  <si>
    <t>One hour to go! #Northantshour @RibbonSignature @6920steve @changeuknpton @Chocbonbon11 @PropertyviewV @NNExhibition @becketsbuddies @K_OCoaching @ENORLPool @ThrismUK @clarissaxfood @23rd_s @bighireuk @DutchDelightsUK @ChalkOriginal @DigiNorthampton @northamptonspe2 @heyfordbooks</t>
  </si>
  <si>
    <t>@NorthantshourUk @RibbonSignature @6920steve @ChangeUKNpton @Chocbonbon11 @PropertyviewV @NNExhibition @becketsbuddies @K_OCoaching @ENORLPool @ThrismUK @clarissaxfood @23rd_s @bighireuk @ChalkOriginal @DigiNorthampton @northamptonspe2 @heyfordbooks I’ve just _xD83C__xDDF3__xD83C__xDDF1__xD83D__xDEEB__xD83D__xDEEC__xD83C__xDDEC__xD83C__xDDE7_.</t>
  </si>
  <si>
    <t>_xD83D__xDDFA_️ Yesterday we visited the impressive @Barclaycard Tech Hub in Northampton.
_xD83E__xDD1D_Barclaycard contribute a great amount to the local tech community and are keen to get involved with Digital Northampton. https://t.co/70n5SjuPYe</t>
  </si>
  <si>
    <t>@RichardBeards @RSComponents @DigiNorthampton having problems with your car?</t>
  </si>
  <si>
    <t>⏱️ Less than 24 hours until our third Early Bird event, The Death of Social Media?
_xD83D__xDE39_ There's much more to social media than cat GIFs.
_xD83D__xDCC8_ We'll be exploring ethics in light of recent controversies, current trends and what it all means for your business.
_xD83D__xDE3C_ It's almost here... https://t.co/RFM2TFRq9X</t>
  </si>
  <si>
    <t>@GameArtAcademic @DigiNorthampton Would’ve been there in a flash but sadly I’m heading for the Ruin bars of Budapest this afternoon. Oh well _xD83C__xDF78_</t>
  </si>
  <si>
    <t>@DigiNorthampton @kardisom are you coming along _xD83D__xDE01_?</t>
  </si>
  <si>
    <t>@RIFS_UON @CSM_Berlin Fantastic! I think there's a groundswell of support here, now to bring everyone together. cc @DigiNorthampton</t>
  </si>
  <si>
    <t>@CodeClubEMids @DigiNorthampton @RSComponents FESTO ? https://t.co/1jAuWVSC67</t>
  </si>
  <si>
    <t>_xD83D__xDC69_‍_xD83C__xDF93__xD83D__xDC68_‍_xD83C__xDF93_ @UniNorthants offer a range of digital and tech degrees, including these @UoNComputing courses _xD83D__xDC47_
https://t.co/QvRhYCxmVS</t>
  </si>
  <si>
    <t>_xD83C__xDFAE_ Our @UniNorthants lead, @GameArtAcademic, can offer advice on Gaming courses such as this Games Art BA _xD83D__xDC47_
https://t.co/jZQvbZKyhl</t>
  </si>
  <si>
    <t>_xD83D__xDCF0_ Cyber Skills Immediate Impact Fund opens for bids (via @RESEARCHconn3ct)
_xD83D__xDD12_ Grants available to help develop initiatives to recruit more adults, particularly women, into cyber security and contribute towards a growing and vibrant training ecosystem.
https://t.co/IHhiEAWzia</t>
  </si>
  <si>
    <t>@DigiNorthampton https://t.co/Qfs1FI0f3e</t>
  </si>
  <si>
    <t>@DigiNorthampton Cool. I assume you've talked to @RSComponents? 
Can I come along?
@scottturneruon</t>
  </si>
  <si>
    <t>_xD83D__xDC69__xD83C__xDFFB_‍⚕️_xD83D__xDC68__xD83C__xDFFD_‍⚕️ Nearly 2 million NHS patients are to be given access to video consultations with doctors employed by a digital healthcare supplier as a result of a series of deals signed with NHS commissioners.
_xD83D__xDDFA_ Northamptonshire is one of 3 new areas to benefit.
https://t.co/QQOkxHka8x</t>
  </si>
  <si>
    <t>@DigiNorthampton @LIVI_uk I totally believe this video #technology is the future of #healthcare. 
I would love to see the stats for patient "calls" compared to NHS Direct</t>
  </si>
  <si>
    <t>Scheduled sessions for @DigiNorthampton - really amazing move forward for the County - looking forward to it https://t.co/MAD9oDrLBQ</t>
  </si>
  <si>
    <t>Early start this morning @DigiNorthampton session discussing the death of social media with @Oppidium1  @kenpunter</t>
  </si>
  <si>
    <t>_xD83D__xDC23_ We’re almost ready to go with our  third Early Bird, The Death of Social Media?
_xD83D__xDDDE_ We’ll be tweeting updates during the event, which starts at 8am. https://t.co/2vDN5hGh5Z</t>
  </si>
  <si>
    <t>@DigiNorthampton @kenpunter @TheAthleticUK Great presentation. Thanks for the insight. #socialmediaisnotdead #socialmediarevolution #coffeehouse #trendsledbypeople</t>
  </si>
  <si>
    <t>@DigiNorthampton @Oppidium1 Looking forward to it #earlystart #digitallearning #mergedfutures</t>
  </si>
  <si>
    <t>Early start this morning. We are attending the "Death of Social Media" seminar by @DigiNorthampton - This is going to be an interesting one! ☕ https://t.co/HT7rccjwGr</t>
  </si>
  <si>
    <t>Thanks for all your RTs, Likes and Follows, much appreciated! @TechnomineLtd @CopperFoxBiz @GarlandTraining @HainesWattsEast @FuturumG @AlarmLineNorth @J19Testing @LabelSourceUK @NBSafety_ @FullersLaw
@DigiNorthampton @InverterDrives @TheBelmontHotel @GilliansBlinds</t>
  </si>
  <si>
    <t>@FTSOnline @TechnomineLtd @CopperFoxBiz @HainesWattsEast @FuturumG @AlarmLineNorth @J19Testing @LabelSourceUK @NBSafety_ @FullersLaw @DigiNorthampton @InverterDrives @TheBelmontHotel @GilliansBlinds You're welcome!!</t>
  </si>
  <si>
    <t>@FTSOnline @TechnomineLtd @CopperFoxBiz @GarlandTraining @HainesWattsEast @FuturumG @AlarmLineNorth @J19Testing @NBSafety_ @FullersLaw @DigiNorthampton @InverterDrives @TheBelmontHotel @GilliansBlinds thank you for all your insights and tweets _xD83D__xDC4D_</t>
  </si>
  <si>
    <t>@soverycreative Hi, that was a while ago. If you’re following @DigiNorthampton hopefully you’ll be able to get along to some of the events we’re putting on.</t>
  </si>
  <si>
    <t>@RSComponents Would love to get this at Merged Futures 2020 @DigiNorthampton</t>
  </si>
  <si>
    <t>@BirminghamTech @Silicon_Canal @yiannismaos @hollybotterill @SecondeJ @tn_midlands @TechNation @SquibbleLtd @PaulCadmanUK @PamSheemar @MarkOSullivan08 @MrStuWood @WoodbarnTech @Heylus @dan_techrecruit @iain_mansell Hope you guys have a great week. @DigiNorthampton is coming after you!</t>
  </si>
  <si>
    <t>_xD83E__xDD1D_ This afternoon we met with Rebekah from @VoluntaryImpact
_xD83D__xDCCB_ We're making plans for a digital training event for the 200+ charities in Northamptonshire</t>
  </si>
  <si>
    <t>@RichardBeards @DigiNorthampton We are discussing this, this afternoon! :D</t>
  </si>
  <si>
    <t>@DigiNorthampton I'm totally pushing this for our next big target! https://t.co/CkdLzoVk0t</t>
  </si>
  <si>
    <t>@DigiNorthampton Thank you so much! :)</t>
  </si>
  <si>
    <t>_xD83E__xDD1D_ You could get involved in volunteering to help boost your experience, confidence and CV.
_xD83D__xDC69__xD83C__xDFFE_‍_xD83D__xDCBB__xD83D__xDC68__xD83C__xDFFD_‍_xD83D__xDCBB_ Volunteer to help run a code club with @CodeClubEMids 
https://t.co/MUD58gTRIe</t>
  </si>
  <si>
    <t>@DigiNorthampton @Barclaycard @RichardBeards Looks like a very cool space.</t>
  </si>
  <si>
    <t>@RichardBeards @DigiNorthampton @Barclaycard Yes please. It would be great to connect and find out more.</t>
  </si>
  <si>
    <t>@CodeClubEMids @DigiNorthampton @Barclaycard Hi Tim - they put on plenty of events there and are looking to reach out. Would you be interested in me connecting you with them?</t>
  </si>
  <si>
    <t>_xD83C__xDFD9_ This afternoon we’ve been in the big smoke for accessibility training with @GDSTeam
_xD83D__xDC23_ Looking forward to sharing knowledge at a future Early Bird event
_xD83C__xDF0D_ The web is for everyone... https://t.co/uSRA8cEo0s</t>
  </si>
  <si>
    <t>_xD83E__xDD29_ We’re underway with a rundown from @RichardBeards of what we’ve been up to since #MergedFutures
➡️ More Early Birds
➡️ Online business directory in progress
➡️ Working with @TechNation
➡️ Schools innovation competition
➡️ Exploring a digital hub
➡️ Planning #MergedFutures2020</t>
  </si>
  <si>
    <t>@RichardBeards @DigiNorthampton At least you are "on the way" _xD83C__xDF99_</t>
  </si>
  <si>
    <t>@RichardBeards @DigiNorthampton Sounds intriguing! _xD83E__xDD14_</t>
  </si>
  <si>
    <t>We’ve got some way to go @DigiNorthampton https://t.co/vLJTjoNjfi</t>
  </si>
  <si>
    <t>Time for the town centre to have a new purpose. Maybe an e-sports centre could form part of a #digitalhub  @DigiNorthampton https://t.co/Q3x1KYnIWV</t>
  </si>
  <si>
    <t>@SSARecruit @DigiNorthampton We may have an offer you might just have to refuse!</t>
  </si>
  <si>
    <t>Events — Digital Northampton ⁦@DigiNorthampton⁩ ⁦@NorthamptonBID⁩ ⁦@ChronandEcho⁩ ⁦@mycountycouncil⁩ ⁦@UniNorthants⁩ next event 22 August See you there! ⁦⁦@elsby_clare⁩  https://t.co/fjeDyzyApV</t>
  </si>
  <si>
    <t>Fascinating session - thanks to @kenpunter and @DigiNorthampton - lots to be thinking about! _xD83E__xDD14_ https://t.co/A0ufwSq0Kz</t>
  </si>
  <si>
    <t>_xD83D__xDD0D_ Our good friends at @SSARecruit are looking for an IT Field Engineer for a company in Northampton _xD83D__xDC47_
https://t.co/Q0z44XclNl</t>
  </si>
  <si>
    <t>✍️ @SSARecruit are also advertising a position for a Learning Technologist in Northampton, for someone with one year's experience of writing blogs.
Contact for details _xD83D__xDC47_
https://t.co/3nXj3Th0lo</t>
  </si>
  <si>
    <t>@DigiNorthampton Thank you so much for sharing @DigiNorthampton! _xD83D__xDE06__xD83D__xDC4D_</t>
  </si>
  <si>
    <t>Only 1⃣ more week to go until Digital #Northampton's FREE early bird event. 
We can't wait to discuss all things #SocialMedia! _xD83D__xDE06__xD83E__xDD33_
https://t.co/YBDASuhxTN @DigiNorthampton https://t.co/P9Yi1aEQbq</t>
  </si>
  <si>
    <t>@DigiNorthampton See you then! _xD83D__xDE06__xD83C__xDF89_</t>
  </si>
  <si>
    <t>@DigiNorthampton Thank you for sharing! _xD83D__xDE06__xD83D__xDC4D_</t>
  </si>
  <si>
    <t>We are looking forward to Digital #Northampton's Early Bird event tomorrow, see you all there! _xD83D__xDE06__xD83D__xDC4D_ #SocialMedia @DigiNorthampton https://t.co/GXgTUVtvsK</t>
  </si>
  <si>
    <t>We have arrived at Digital Northampton's early bird event! We can't wait to talk about all things Social Media! _xD83D__xDE06_ @DigiNorthampton https://t.co/KTUJQlHvYF</t>
  </si>
  <si>
    <t>Thank you @kenpunter and @DigiNorthampton for hosting such a fantastic event. It was fascinating hearing about the latest trends in #SocialMedia and how it is evolving. _xD83D__xDC4F_ _xD83D__xDE4C_ https://t.co/LL2oEPW26t</t>
  </si>
  <si>
    <t>For anyone at the @DigiNorthampton event today (or anyone else), I'll post links to useful sources/people from the presentation over the coming days and weeks. 
I've added a couple here (the Mintel Consumer trends report and also about @profgalloway): https://t.co/JPjHYLgPCe https://t.co/6X9xOKVKIJ</t>
  </si>
  <si>
    <t>https://twitter.com/GameArtAcademic/status/1161887587407187968</t>
  </si>
  <si>
    <t>https://twitter.com/scottturneruon/status/1163338549418221568</t>
  </si>
  <si>
    <t>https://www.festo.com/cms/en-gb_gb/index.htm</t>
  </si>
  <si>
    <t>https://twitter.com/andywinter7t8/status/1163851157724454912</t>
  </si>
  <si>
    <t>https://www.northampton.ac.uk/study/courses-by-subject/computing/</t>
  </si>
  <si>
    <t>https://twitter.com/GameArtAcademic/status/1163897801379602432</t>
  </si>
  <si>
    <t>https://www.northampton.ac.uk/courses/games-art-ba-hons/</t>
  </si>
  <si>
    <t>https://codeclub.org/en/volunteer</t>
  </si>
  <si>
    <t>https://www.grantfinder.co.uk/archive/cyber-skills-immediate-impact-fund-opens-for-new-bids/</t>
  </si>
  <si>
    <t>https://www.digitalnorthampton.com/events/2019/01/11/immersive-healthcare</t>
  </si>
  <si>
    <t>https://twitter.com/tradegovuk/status/1160823234863882241</t>
  </si>
  <si>
    <t>https://twitter.com/ChronandEcho/status/1161513027520335877</t>
  </si>
  <si>
    <t>https://www.digitalnorthampton.com/events</t>
  </si>
  <si>
    <t>https://twitter.com/DigiNorthampton/status/1163745536048058368</t>
  </si>
  <si>
    <t>https://buff.ly/305ThIK</t>
  </si>
  <si>
    <t>https://twitter.com/DigiNorthampton/status/1164095471293554688</t>
  </si>
  <si>
    <t>http://www.s-sa.co.uk/job/bbbh2135-field-engineer-1st-and-2nd-line-level</t>
  </si>
  <si>
    <t>http://www.s-sa.co.uk/contact</t>
  </si>
  <si>
    <t>https://www.digitalnorthampton.com/events/2019/22/08/the-death-of-social-media</t>
  </si>
  <si>
    <t>https://www.linkedin.com/posts/kenpunter_mintel-global-consumer-trends-2019-activity-6570284750827859969--uz5</t>
  </si>
  <si>
    <t>http://www.digitalnorthampton.com/events</t>
  </si>
  <si>
    <t>https://www.bbc.co.uk/news/uk-england-northamptonshire-49334442</t>
  </si>
  <si>
    <t>https://www.hsj.co.uk/technology-and-innovation/digital-gp-service-provider-secures-biggest-ever-deal-with-nhs/7025732.article</t>
  </si>
  <si>
    <t>twitter.com</t>
  </si>
  <si>
    <t>festo.com</t>
  </si>
  <si>
    <t>ac.uk</t>
  </si>
  <si>
    <t>codeclub.org</t>
  </si>
  <si>
    <t>co.uk</t>
  </si>
  <si>
    <t>digitalnorthampton.com</t>
  </si>
  <si>
    <t>buff.ly</t>
  </si>
  <si>
    <t>linkedin.com</t>
  </si>
  <si>
    <t>ai robotics</t>
  </si>
  <si>
    <t>alevelresultsday</t>
  </si>
  <si>
    <t>northantshour</t>
  </si>
  <si>
    <t>vr</t>
  </si>
  <si>
    <t>digital northampton</t>
  </si>
  <si>
    <t>technology healthcare</t>
  </si>
  <si>
    <t>socialmediaisnotdead socialmediarevolution coffeehouse trendsledbypeople</t>
  </si>
  <si>
    <t>earlystart digitallearning mergedfutures</t>
  </si>
  <si>
    <t>mergedfutures</t>
  </si>
  <si>
    <t>mergedfutures mergedfutures2020</t>
  </si>
  <si>
    <t>digitalhub</t>
  </si>
  <si>
    <t>northampton socialmedia</t>
  </si>
  <si>
    <t>socialmedia</t>
  </si>
  <si>
    <t>https://pbs.twimg.com/tweet_video_thumb/ECUC-2AXsAUhmL8.jpg</t>
  </si>
  <si>
    <t>https://pbs.twimg.com/media/ECB-rbSXoAEb2iL.jpg</t>
  </si>
  <si>
    <t>https://pbs.twimg.com/media/ECjmIjjXsAAg7Ls.jpg</t>
  </si>
  <si>
    <t>https://pbs.twimg.com/media/ECjlEZTXYAAz8fa.jpg</t>
  </si>
  <si>
    <t>https://pbs.twimg.com/media/ECBZRF2X4AAGEpF.jpg</t>
  </si>
  <si>
    <t>https://pbs.twimg.com/media/ECen6s5XsAEtqk3.jpg</t>
  </si>
  <si>
    <t>https://pbs.twimg.com/media/ECBbRbvXkAEzCC3.jpg</t>
  </si>
  <si>
    <t>https://pbs.twimg.com/media/ECjl1F_X4AIjUJs.jpg</t>
  </si>
  <si>
    <t>https://pbs.twimg.com/media/ECkTVa4X4AAg3p_.jpg</t>
  </si>
  <si>
    <t>https://pbs.twimg.com/media/ECk5fWEXsAADk03.jpg</t>
  </si>
  <si>
    <t>https://pbs.twimg.com/tweet_video_thumb/ECeypuvXsAAEnwh.jpg</t>
  </si>
  <si>
    <t>https://pbs.twimg.com/media/ECjhIB9WsAEXfpI.jpg</t>
  </si>
  <si>
    <t>http://pbs.twimg.com/profile_images/1116284770219167744/wgtJm7SP_normal.png</t>
  </si>
  <si>
    <t>http://pbs.twimg.com/profile_images/829354583004700672/p1g0YoIH_normal.jpg</t>
  </si>
  <si>
    <t>http://pbs.twimg.com/profile_images/1142847247878672384/02aaeUVE_normal.jpg</t>
  </si>
  <si>
    <t>http://pbs.twimg.com/profile_images/876205989590171648/k_FWUT5A_normal.jpg</t>
  </si>
  <si>
    <t>http://pbs.twimg.com/profile_images/1153654191358976000/zFAxZ2hV_normal.jpg</t>
  </si>
  <si>
    <t>http://pbs.twimg.com/profile_images/765800282215317508/0XoENpps_normal.jpg</t>
  </si>
  <si>
    <t>http://pbs.twimg.com/profile_images/1153658779889733634/2Je11WrI_normal.png</t>
  </si>
  <si>
    <t>http://pbs.twimg.com/profile_images/905796674794258432/CkrfwaaK_normal.jpg</t>
  </si>
  <si>
    <t>http://pbs.twimg.com/profile_images/887426296015458306/5QpKj46u_normal.jpg</t>
  </si>
  <si>
    <t>http://pbs.twimg.com/profile_images/834520673166954496/SWCVjRPX_normal.jpg</t>
  </si>
  <si>
    <t>http://pbs.twimg.com/profile_images/773529405490618370/jQJG19l4_normal.jpg</t>
  </si>
  <si>
    <t>http://pbs.twimg.com/profile_images/907608918637117441/3cFMu3DN_normal.jpg</t>
  </si>
  <si>
    <t>http://pbs.twimg.com/profile_images/726711839762059264/TQcCfWe-_normal.jpg</t>
  </si>
  <si>
    <t>http://pbs.twimg.com/profile_images/777234928643739649/RjOmt3sQ_normal.jpg</t>
  </si>
  <si>
    <t>http://pbs.twimg.com/profile_images/1134669603551031296/RZVIom6V_normal.jpg</t>
  </si>
  <si>
    <t>http://pbs.twimg.com/profile_images/995990747987042304/h1o4m3-B_normal.jpg</t>
  </si>
  <si>
    <t>http://pbs.twimg.com/profile_images/1155456462619119617/83ONsgRR_normal.jpg</t>
  </si>
  <si>
    <t>http://pbs.twimg.com/profile_images/1028300264846098432/M51rTf8m_normal.jpg</t>
  </si>
  <si>
    <t>http://pbs.twimg.com/profile_images/948105042095230978/qdNw2xMH_normal.jpg</t>
  </si>
  <si>
    <t>http://pbs.twimg.com/profile_images/1135857707112681473/sc9F9WrK_normal.jpg</t>
  </si>
  <si>
    <t>http://pbs.twimg.com/profile_images/1166313381/b54e9380-dce0-45e4-a5b8-d62940dc5a0a_normal.jpg</t>
  </si>
  <si>
    <t>http://pbs.twimg.com/profile_images/1057152344297758721/CyBMAwxa_normal.jpg</t>
  </si>
  <si>
    <t>http://pbs.twimg.com/profile_images/1161507224637886465/GBQPxK6X_normal.jpg</t>
  </si>
  <si>
    <t>http://pbs.twimg.com/profile_images/1091800585643397124/NgKR_87T_normal.jpg</t>
  </si>
  <si>
    <t>http://pbs.twimg.com/profile_images/1076862445057163265/-3DSRxla_normal.jpg</t>
  </si>
  <si>
    <t>http://pbs.twimg.com/profile_images/1114630226989002753/x1H-TeLP_normal.png</t>
  </si>
  <si>
    <t>http://pbs.twimg.com/profile_images/875997056149671936/MyTNlhLc_normal.jpg</t>
  </si>
  <si>
    <t>http://pbs.twimg.com/profile_images/672374610332110848/LWcX97q2_normal.png</t>
  </si>
  <si>
    <t>http://pbs.twimg.com/profile_images/1145590710944575492/PYG9GWrf_normal.png</t>
  </si>
  <si>
    <t>http://pbs.twimg.com/profile_images/816293006198325248/FlTaZPBO_normal.jpg</t>
  </si>
  <si>
    <t>http://pbs.twimg.com/profile_images/1850681547/course_wordle_normal.PNG</t>
  </si>
  <si>
    <t>http://pbs.twimg.com/profile_images/707234049144840195/oOSySzdy_normal.jpg</t>
  </si>
  <si>
    <t>http://pbs.twimg.com/profile_images/1106936493849886726/Q5ItOAv2_normal.png</t>
  </si>
  <si>
    <t>http://pbs.twimg.com/profile_images/1146358079656726528/SZyRZy9h_normal.png</t>
  </si>
  <si>
    <t>http://pbs.twimg.com/profile_images/991564853725802498/Loqm-06P_normal.jpg</t>
  </si>
  <si>
    <t>http://pbs.twimg.com/profile_images/1129310171740745728/Cq5beQrO_normal.jpg</t>
  </si>
  <si>
    <t>http://pbs.twimg.com/profile_images/1042390059989852161/jil1a3_6_normal.jpg</t>
  </si>
  <si>
    <t>http://pbs.twimg.com/profile_images/1159107404845527042/Azhz0y0m_normal.jpg</t>
  </si>
  <si>
    <t>http://pbs.twimg.com/profile_images/1135657495647703042/Hsc-weZL_normal.jpg</t>
  </si>
  <si>
    <t>http://pbs.twimg.com/profile_images/1110564638813577216/OakjtPgI_normal.jpg</t>
  </si>
  <si>
    <t>http://pbs.twimg.com/profile_images/1106992802163056640/i6p9rjC7_normal.jpg</t>
  </si>
  <si>
    <t>http://pbs.twimg.com/profile_images/1032459978/Logo_normal.jpg</t>
  </si>
  <si>
    <t>http://pbs.twimg.com/profile_images/515825198302380033/bz-WDtnV_normal.jpeg</t>
  </si>
  <si>
    <t>http://pbs.twimg.com/profile_images/978264018803679232/aoJFwBxR_normal.jpg</t>
  </si>
  <si>
    <t>http://pbs.twimg.com/profile_images/1125119551182655498/iUwDRqKg_normal.jpg</t>
  </si>
  <si>
    <t>http://pbs.twimg.com/profile_images/452021455354474496/ICBsTyfs_normal.jpeg</t>
  </si>
  <si>
    <t>http://pbs.twimg.com/profile_images/1085864563373998080/v-UEDF7m_normal.jpg</t>
  </si>
  <si>
    <t>http://pbs.twimg.com/profile_images/1121375942264393728/EWUenwua_normal.png</t>
  </si>
  <si>
    <t>http://pbs.twimg.com/profile_images/949363975917133824/jsObd5Hx_normal.jpg</t>
  </si>
  <si>
    <t>http://pbs.twimg.com/profile_images/484270011813351424/5ILHWaq__normal.jpeg</t>
  </si>
  <si>
    <t>http://pbs.twimg.com/profile_images/1081171630016159745/2iNZS4kj_normal.jpg</t>
  </si>
  <si>
    <t>http://pbs.twimg.com/profile_images/1148151001750392832/vt5LEU1l_normal.png</t>
  </si>
  <si>
    <t>http://pbs.twimg.com/profile_images/1146414828216606720/TddCvi3X_normal.png</t>
  </si>
  <si>
    <t>http://pbs.twimg.com/profile_images/1151144798004400129/6QArmuFU_normal.png</t>
  </si>
  <si>
    <t>http://pbs.twimg.com/profile_images/1083397667265413122/tVwUF6Ru_normal.jpg</t>
  </si>
  <si>
    <t>http://pbs.twimg.com/profile_images/959058647769931777/fof194Jf_normal.jpg</t>
  </si>
  <si>
    <t>http://pbs.twimg.com/profile_images/674576687284117504/WgTamGDP_normal.jpg</t>
  </si>
  <si>
    <t>http://pbs.twimg.com/profile_images/743895297923878912/9QizjcZu_normal.jpg</t>
  </si>
  <si>
    <t>15:08:49</t>
  </si>
  <si>
    <t>12:50:47</t>
  </si>
  <si>
    <t>15:03:33</t>
  </si>
  <si>
    <t>17:26:29</t>
  </si>
  <si>
    <t>19:01:44</t>
  </si>
  <si>
    <t>20:07:47</t>
  </si>
  <si>
    <t>09:04:52</t>
  </si>
  <si>
    <t>10:42:33</t>
  </si>
  <si>
    <t>10:52:40</t>
  </si>
  <si>
    <t>11:49:52</t>
  </si>
  <si>
    <t>13:11:05</t>
  </si>
  <si>
    <t>15:55:07</t>
  </si>
  <si>
    <t>06:42:04</t>
  </si>
  <si>
    <t>19:18:30</t>
  </si>
  <si>
    <t>08:17:10</t>
  </si>
  <si>
    <t>10:11:09</t>
  </si>
  <si>
    <t>19:59:49</t>
  </si>
  <si>
    <t>17:29:47</t>
  </si>
  <si>
    <t>14:21:22</t>
  </si>
  <si>
    <t>14:23:58</t>
  </si>
  <si>
    <t>09:29:49</t>
  </si>
  <si>
    <t>07:15:49</t>
  </si>
  <si>
    <t>06:38:13</t>
  </si>
  <si>
    <t>09:32:51</t>
  </si>
  <si>
    <t>10:46:07</t>
  </si>
  <si>
    <t>12:12:43</t>
  </si>
  <si>
    <t>18:26:59</t>
  </si>
  <si>
    <t>18:28:37</t>
  </si>
  <si>
    <t>18:36:20</t>
  </si>
  <si>
    <t>18:01:14</t>
  </si>
  <si>
    <t>12:24:03</t>
  </si>
  <si>
    <t>19:04:45</t>
  </si>
  <si>
    <t>12:06:17</t>
  </si>
  <si>
    <t>12:44:09</t>
  </si>
  <si>
    <t>13:36:25</t>
  </si>
  <si>
    <t>06:57:38</t>
  </si>
  <si>
    <t>12:54:20</t>
  </si>
  <si>
    <t>14:14:10</t>
  </si>
  <si>
    <t>11:52:07</t>
  </si>
  <si>
    <t>06:57:04</t>
  </si>
  <si>
    <t>15:13:07</t>
  </si>
  <si>
    <t>09:48:35</t>
  </si>
  <si>
    <t>09:26:08</t>
  </si>
  <si>
    <t>08:46:43</t>
  </si>
  <si>
    <t>18:42:11</t>
  </si>
  <si>
    <t>10:52:35</t>
  </si>
  <si>
    <t>06:07:27</t>
  </si>
  <si>
    <t>06:07:38</t>
  </si>
  <si>
    <t>20:09:13</t>
  </si>
  <si>
    <t>08:23:31</t>
  </si>
  <si>
    <t>14:26:36</t>
  </si>
  <si>
    <t>06:47:07</t>
  </si>
  <si>
    <t>06:48:11</t>
  </si>
  <si>
    <t>08:55:57</t>
  </si>
  <si>
    <t>15:10:09</t>
  </si>
  <si>
    <t>20:42:02</t>
  </si>
  <si>
    <t>07:06:12</t>
  </si>
  <si>
    <t>07:12:22</t>
  </si>
  <si>
    <t>06:14:45</t>
  </si>
  <si>
    <t>07:25:11</t>
  </si>
  <si>
    <t>07:53:31</t>
  </si>
  <si>
    <t>07:07:11</t>
  </si>
  <si>
    <t>07:01:30</t>
  </si>
  <si>
    <t>08:43:44</t>
  </si>
  <si>
    <t>07:30:42</t>
  </si>
  <si>
    <t>07:38:09</t>
  </si>
  <si>
    <t>08:01:18</t>
  </si>
  <si>
    <t>09:10:01</t>
  </si>
  <si>
    <t>10:53:40</t>
  </si>
  <si>
    <t>10:55:15</t>
  </si>
  <si>
    <t>21:09:28</t>
  </si>
  <si>
    <t>11:29:06</t>
  </si>
  <si>
    <t>11:55:20</t>
  </si>
  <si>
    <t>15:57:39</t>
  </si>
  <si>
    <t>14:44:22</t>
  </si>
  <si>
    <t>14:17:41</t>
  </si>
  <si>
    <t>12:51:06</t>
  </si>
  <si>
    <t>07:32:39</t>
  </si>
  <si>
    <t>13:59:54</t>
  </si>
  <si>
    <t>19:38:36</t>
  </si>
  <si>
    <t>08:17:55</t>
  </si>
  <si>
    <t>08:17:59</t>
  </si>
  <si>
    <t>11:22:45</t>
  </si>
  <si>
    <t>19:32:14</t>
  </si>
  <si>
    <t>11:25:46</t>
  </si>
  <si>
    <t>12:51:09</t>
  </si>
  <si>
    <t>08:15:12</t>
  </si>
  <si>
    <t>15:42:47</t>
  </si>
  <si>
    <t>08:05:42</t>
  </si>
  <si>
    <t>07:56:54</t>
  </si>
  <si>
    <t>13:42:31</t>
  </si>
  <si>
    <t>13:24:26</t>
  </si>
  <si>
    <t>07:55:47</t>
  </si>
  <si>
    <t>08:10:24</t>
  </si>
  <si>
    <t>07:07:58</t>
  </si>
  <si>
    <t>06:33:40</t>
  </si>
  <si>
    <t>07:44:18</t>
  </si>
  <si>
    <t>06:13:10</t>
  </si>
  <si>
    <t>06:19:00</t>
  </si>
  <si>
    <t>16:39:53</t>
  </si>
  <si>
    <t>07:12:04</t>
  </si>
  <si>
    <t>17:43:44</t>
  </si>
  <si>
    <t>07:12:47</t>
  </si>
  <si>
    <t>17:48:11</t>
  </si>
  <si>
    <t>07:01:01</t>
  </si>
  <si>
    <t>06:13:18</t>
  </si>
  <si>
    <t>08:33:23</t>
  </si>
  <si>
    <t>08:34:33</t>
  </si>
  <si>
    <t>13:07:06</t>
  </si>
  <si>
    <t>13:07:18</t>
  </si>
  <si>
    <t>13:08:20</t>
  </si>
  <si>
    <t>15:51:32</t>
  </si>
  <si>
    <t>16:01:06</t>
  </si>
  <si>
    <t>09:03:12</t>
  </si>
  <si>
    <t>09:24:44</t>
  </si>
  <si>
    <t>07:04:49</t>
  </si>
  <si>
    <t>07:07:50</t>
  </si>
  <si>
    <t>10:23:36</t>
  </si>
  <si>
    <t>12:51:07</t>
  </si>
  <si>
    <t>12:51:08</t>
  </si>
  <si>
    <t>10:37:25</t>
  </si>
  <si>
    <t>10:09:21</t>
  </si>
  <si>
    <t>13:11:02</t>
  </si>
  <si>
    <t>09:32:11</t>
  </si>
  <si>
    <t>13:10:16</t>
  </si>
  <si>
    <t>13:13:59</t>
  </si>
  <si>
    <t>14:36:06</t>
  </si>
  <si>
    <t>12:51:05</t>
  </si>
  <si>
    <t>19:03:27</t>
  </si>
  <si>
    <t>16:41:16</t>
  </si>
  <si>
    <t>07:19:24</t>
  </si>
  <si>
    <t>08:42:42</t>
  </si>
  <si>
    <t>06:44:12</t>
  </si>
  <si>
    <t>05:49:39</t>
  </si>
  <si>
    <t>https://twitter.com/miswachemicals/status/1161293537129959424</t>
  </si>
  <si>
    <t>https://twitter.com/logistics_forum/status/1161621188034138113</t>
  </si>
  <si>
    <t>https://twitter.com/cafe_matchbox/status/1161654598274310147</t>
  </si>
  <si>
    <t>https://twitter.com/jeaned70/status/1161690567551721478</t>
  </si>
  <si>
    <t>https://twitter.com/star_classroom/status/1161714540171747329</t>
  </si>
  <si>
    <t>https://twitter.com/samantha_read_/status/1161731161418358785</t>
  </si>
  <si>
    <t>https://twitter.com/itteamdret/status/1161926721349836800</t>
  </si>
  <si>
    <t>https://twitter.com/learntechuon/status/1161951303142191105</t>
  </si>
  <si>
    <t>https://twitter.com/maaprincipal/status/1161953851316027393</t>
  </si>
  <si>
    <t>https://twitter.com/thenenequirer/status/1161968242623225857</t>
  </si>
  <si>
    <t>https://twitter.com/wastereader/status/1161988684759085056</t>
  </si>
  <si>
    <t>https://twitter.com/zigguratxyz/status/1162029964591603712</t>
  </si>
  <si>
    <t>https://twitter.com/northantshouruk/status/1161890783336849408</t>
  </si>
  <si>
    <t>https://twitter.com/alpaka_io/status/1162081148115333120</t>
  </si>
  <si>
    <t>https://twitter.com/angrynorthernuk/status/1162277105406636032</t>
  </si>
  <si>
    <t>https://twitter.com/spokeseducation/status/1162305789832388608</t>
  </si>
  <si>
    <t>https://twitter.com/marcwebber/status/1162091542682767360</t>
  </si>
  <si>
    <t>https://twitter.com/marcwebber/status/1162416176078696448</t>
  </si>
  <si>
    <t>https://twitter.com/futurefocusedg1/status/1163093533949136898</t>
  </si>
  <si>
    <t>https://twitter.com/futurefocusedg1/status/1163094186985439234</t>
  </si>
  <si>
    <t>https://twitter.com/thegrowthlawyer/status/1163744940804988929</t>
  </si>
  <si>
    <t>https://twitter.com/dr_alisherbaz/status/1163348829850284032</t>
  </si>
  <si>
    <t>https://twitter.com/scottturneruon/status/1163339365734604800</t>
  </si>
  <si>
    <t>https://twitter.com/nosylocaljourno/status/1164108090922418182</t>
  </si>
  <si>
    <t>https://twitter.com/barwaterside/status/1164126528680185856</t>
  </si>
  <si>
    <t>https://twitter.com/proudmurals/status/1164148321436479488</t>
  </si>
  <si>
    <t>https://twitter.com/6920steve/status/1162068181894291456</t>
  </si>
  <si>
    <t>https://twitter.com/becketsbuddies/status/1162068591887429634</t>
  </si>
  <si>
    <t>https://twitter.com/dutchdelightsuk/status/1162070534349303808</t>
  </si>
  <si>
    <t>https://twitter.com/northantshouruk/status/1162061701652647936</t>
  </si>
  <si>
    <t>https://twitter.com/jacksonjcooper/status/1164151174087499776</t>
  </si>
  <si>
    <t>https://twitter.com/northantshouruk/status/1162077685172133888</t>
  </si>
  <si>
    <t>https://twitter.com/kaysawbridge/status/1161972378001448960</t>
  </si>
  <si>
    <t>https://twitter.com/kaysawbridge/status/1164156231105335296</t>
  </si>
  <si>
    <t>https://twitter.com/snc_webmaster/status/1164169386720137217</t>
  </si>
  <si>
    <t>https://twitter.com/uninorthants/status/1161894703291412480</t>
  </si>
  <si>
    <t>https://twitter.com/deanoffast/status/1161984468762136581</t>
  </si>
  <si>
    <t>https://twitter.com/uoncomputing/status/1163091722810863617</t>
  </si>
  <si>
    <t>https://twitter.com/scottturneruon/status/1161968809038815233</t>
  </si>
  <si>
    <t>https://twitter.com/gameartacademic/status/1161894558604640256</t>
  </si>
  <si>
    <t>https://twitter.com/uninhantsnews/status/1161657004622012416</t>
  </si>
  <si>
    <t>https://twitter.com/uninhantsnews/status/1164112050282467328</t>
  </si>
  <si>
    <t>https://twitter.com/kardisom/status/1164106401872003072</t>
  </si>
  <si>
    <t>https://twitter.com/gameartacademic/status/1164096480048799744</t>
  </si>
  <si>
    <t>https://twitter.com/gameartacademic/status/1164246334561509377</t>
  </si>
  <si>
    <t>https://twitter.com/scottturneruon/status/1161591441216458752</t>
  </si>
  <si>
    <t>https://twitter.com/scottturneruon/status/1161882072455294976</t>
  </si>
  <si>
    <t>https://twitter.com/scottturneruon/status/1161882117900554240</t>
  </si>
  <si>
    <t>https://twitter.com/scottturneruon/status/1162093912162537472</t>
  </si>
  <si>
    <t>https://twitter.com/scottturneruon/status/1162278700831793152</t>
  </si>
  <si>
    <t>https://twitter.com/scottturneruon/status/1163094853238034432</t>
  </si>
  <si>
    <t>https://twitter.com/scottturneruon/status/1164066382251732992</t>
  </si>
  <si>
    <t>https://twitter.com/scottturneruon/status/1164066649827356672</t>
  </si>
  <si>
    <t>https://twitter.com/codeclubemids/status/1161562089871368193</t>
  </si>
  <si>
    <t>https://twitter.com/livi_uk/status/1163830585904828416</t>
  </si>
  <si>
    <t>https://twitter.com/karen_w_bach/status/1164276497802309635</t>
  </si>
  <si>
    <t>https://twitter.com/rjhowe/status/1164433573098790912</t>
  </si>
  <si>
    <t>https://twitter.com/newskate/status/1164435123804262400</t>
  </si>
  <si>
    <t>https://twitter.com/fastresearchuon/status/1161883910957142017</t>
  </si>
  <si>
    <t>https://twitter.com/fastresearchuon/status/1164438348250976256</t>
  </si>
  <si>
    <t>https://twitter.com/louspolton/status/1164445481789005825</t>
  </si>
  <si>
    <t>https://twitter.com/louspolton/status/1164433821959380992</t>
  </si>
  <si>
    <t>https://twitter.com/elsbyandco/status/1164432388115574784</t>
  </si>
  <si>
    <t>https://twitter.com/elsbyandco/status/1164458119193382913</t>
  </si>
  <si>
    <t>https://twitter.com/ftsonline/status/1164439739182792709</t>
  </si>
  <si>
    <t>https://twitter.com/nbsafety_/status/1164441614238015488</t>
  </si>
  <si>
    <t>https://twitter.com/garlandtraining/status/1164447439337721857</t>
  </si>
  <si>
    <t>https://twitter.com/labelsourceuk/status/1164464730683166725</t>
  </si>
  <si>
    <t>https://twitter.com/fullerslaw/status/1164490818155089920</t>
  </si>
  <si>
    <t>https://twitter.com/futurumg/status/1164491212881104896</t>
  </si>
  <si>
    <t>https://twitter.com/richardbeards/status/1161746686374531073</t>
  </si>
  <si>
    <t>https://twitter.com/richardbeards/status/1164137346373214208</t>
  </si>
  <si>
    <t>https://twitter.com/richardbeards/status/1164506333632192512</t>
  </si>
  <si>
    <t>https://twitter.com/voluntaryimpact/status/1161305824037412864</t>
  </si>
  <si>
    <t>https://twitter.com/diginorthampton/status/1161287383758884865</t>
  </si>
  <si>
    <t>https://twitter.com/uoncomputing/status/1163092608220090368</t>
  </si>
  <si>
    <t>https://twitter.com/diginorthampton/status/1161621265154740224</t>
  </si>
  <si>
    <t>https://twitter.com/gameartacademic/status/1161541126911926272</t>
  </si>
  <si>
    <t>https://twitter.com/gameartacademic/status/1161638582639108096</t>
  </si>
  <si>
    <t>https://twitter.com/gameartacademic/status/1163898144935071745</t>
  </si>
  <si>
    <t>https://twitter.com/diginorthampton/status/1161621267604213760</t>
  </si>
  <si>
    <t>https://twitter.com/codeclubemids/status/1161914904254787584</t>
  </si>
  <si>
    <t>https://twitter.com/codeclubemids/status/1161914922311311360</t>
  </si>
  <si>
    <t>https://twitter.com/codeclubemids/status/1164135748603437056</t>
  </si>
  <si>
    <t>https://twitter.com/codeclubemids/status/1164258930337472521</t>
  </si>
  <si>
    <t>https://twitter.com/richardbeards/status/1164136508300890112</t>
  </si>
  <si>
    <t>https://twitter.com/diginorthampton/status/1161621280916983809</t>
  </si>
  <si>
    <t>https://twitter.com/gdsteam/status/1162276611011387394</t>
  </si>
  <si>
    <t>https://twitter.com/diginorthampton/status/1162026861838426112</t>
  </si>
  <si>
    <t>https://twitter.com/diginorthampton/status/1162274217326338050</t>
  </si>
  <si>
    <t>https://twitter.com/diginorthampton/status/1160822451569344513</t>
  </si>
  <si>
    <t>https://twitter.com/vrtherapiesltd/status/1162358982465511425</t>
  </si>
  <si>
    <t>https://twitter.com/diginorthampton/status/1162354430647427078</t>
  </si>
  <si>
    <t>https://twitter.com/diginorthampton/status/1164083661207158786</t>
  </si>
  <si>
    <t>https://twitter.com/fsbeastmids/status/1164449727037022208</t>
  </si>
  <si>
    <t>https://twitter.com/diginorthampton/status/1164434017191702529</t>
  </si>
  <si>
    <t>https://twitter.com/elsby_clare/status/1161163892720099328</t>
  </si>
  <si>
    <t>https://twitter.com/ssarecruit/status/1162268835069566977</t>
  </si>
  <si>
    <t>https://twitter.com/richardbeards/status/1161158735932379136</t>
  </si>
  <si>
    <t>https://twitter.com/richardbeards/status/1161522592940998656</t>
  </si>
  <si>
    <t>https://twitter.com/richardbeards/status/1162041229384790018</t>
  </si>
  <si>
    <t>https://twitter.com/diginorthampton/status/1161535944115261440</t>
  </si>
  <si>
    <t>https://twitter.com/fsbeastmids/status/1161332522787229697</t>
  </si>
  <si>
    <t>https://twitter.com/diginorthampton/status/1161536126131343366</t>
  </si>
  <si>
    <t>https://twitter.com/elsby_clare/status/1161333640309223429</t>
  </si>
  <si>
    <t>https://twitter.com/elsby_clare/status/1161895553128718336</t>
  </si>
  <si>
    <t>https://twitter.com/uninorthants/status/1161883545327067137</t>
  </si>
  <si>
    <t>https://twitter.com/bipcnorthants/status/1164455513914056704</t>
  </si>
  <si>
    <t>https://twitter.com/diginorthampton/status/1164455807443972096</t>
  </si>
  <si>
    <t>https://twitter.com/ssarecruit/status/1161625295105003520</t>
  </si>
  <si>
    <t>https://twitter.com/ssarecruit/status/1161625344127971328</t>
  </si>
  <si>
    <t>https://twitter.com/ssarecruit/status/1161625601633132545</t>
  </si>
  <si>
    <t>https://twitter.com/ssarecruit/status/1162029063021694977</t>
  </si>
  <si>
    <t>https://twitter.com/ssarecruit/status/1162031471240069120</t>
  </si>
  <si>
    <t>https://twitter.com/ssarecruit/status/1164100630757158912</t>
  </si>
  <si>
    <t>https://twitter.com/ssarecruit/status/1164106046627098624</t>
  </si>
  <si>
    <t>https://twitter.com/ssarecruit/status/1164433223193190400</t>
  </si>
  <si>
    <t>https://twitter.com/ssarecruit/status/1164433982727102464</t>
  </si>
  <si>
    <t>https://twitter.com/ssarecruit/status/1164483250733113344</t>
  </si>
  <si>
    <t>https://twitter.com/diginorthampton/status/1161621270552858626</t>
  </si>
  <si>
    <t>https://twitter.com/diginorthampton/status/1161621273824415750</t>
  </si>
  <si>
    <t>https://twitter.com/diginorthampton/status/1164486729002356736</t>
  </si>
  <si>
    <t>https://twitter.com/kenpunter/status/1164117276485926917</t>
  </si>
  <si>
    <t>https://twitter.com/kenpunter/status/1164525385138278405</t>
  </si>
  <si>
    <t>https://twitter.com/diginorthampton/status/1163745536048058368</t>
  </si>
  <si>
    <t>https://twitter.com/oppidium1/status/1164525194028994561</t>
  </si>
  <si>
    <t>https://twitter.com/diginorthampton/status/1164526127815254016</t>
  </si>
  <si>
    <t>https://twitter.com/diginorthampton/status/1161285304495595521</t>
  </si>
  <si>
    <t>https://twitter.com/diginorthampton/status/1161621262508199936</t>
  </si>
  <si>
    <t>https://twitter.com/diginorthampton/status/1162077358872059905</t>
  </si>
  <si>
    <t>https://twitter.com/diginorthampton/status/1161679191005376512</t>
  </si>
  <si>
    <t>https://twitter.com/diginorthampton/status/1161175402548801537</t>
  </si>
  <si>
    <t>https://twitter.com/diginorthampton/status/1164095471293554688</t>
  </si>
  <si>
    <t>https://twitter.com/diginorthampton/status/1164428037292732417</t>
  </si>
  <si>
    <t>https://twitter.com/diginorthampton/status/1161877592389181440</t>
  </si>
  <si>
    <t>1161293537129959424</t>
  </si>
  <si>
    <t>1161621188034138113</t>
  </si>
  <si>
    <t>1161654598274310147</t>
  </si>
  <si>
    <t>1161690567551721478</t>
  </si>
  <si>
    <t>1161714540171747329</t>
  </si>
  <si>
    <t>1161731161418358785</t>
  </si>
  <si>
    <t>1161926721349836800</t>
  </si>
  <si>
    <t>1161951303142191105</t>
  </si>
  <si>
    <t>1161953851316027393</t>
  </si>
  <si>
    <t>1161968242623225857</t>
  </si>
  <si>
    <t>1161988684759085056</t>
  </si>
  <si>
    <t>1162029964591603712</t>
  </si>
  <si>
    <t>1161890783336849408</t>
  </si>
  <si>
    <t>1162081148115333120</t>
  </si>
  <si>
    <t>1162277105406636032</t>
  </si>
  <si>
    <t>1162305789832388608</t>
  </si>
  <si>
    <t>1162091542682767360</t>
  </si>
  <si>
    <t>1162416176078696448</t>
  </si>
  <si>
    <t>1163093533949136898</t>
  </si>
  <si>
    <t>1163094186985439234</t>
  </si>
  <si>
    <t>1163744940804988929</t>
  </si>
  <si>
    <t>1163348829850284032</t>
  </si>
  <si>
    <t>1163339365734604800</t>
  </si>
  <si>
    <t>1164108090922418182</t>
  </si>
  <si>
    <t>1164126528680185856</t>
  </si>
  <si>
    <t>1164148321436479488</t>
  </si>
  <si>
    <t>1162068181894291456</t>
  </si>
  <si>
    <t>1162068591887429634</t>
  </si>
  <si>
    <t>1162070534349303808</t>
  </si>
  <si>
    <t>1162061701652647936</t>
  </si>
  <si>
    <t>1164151174087499776</t>
  </si>
  <si>
    <t>1162077685172133888</t>
  </si>
  <si>
    <t>1161972378001448960</t>
  </si>
  <si>
    <t>1164156231105335296</t>
  </si>
  <si>
    <t>1164169386720137217</t>
  </si>
  <si>
    <t>1161894703291412480</t>
  </si>
  <si>
    <t>1161984468762136581</t>
  </si>
  <si>
    <t>1163091722810863617</t>
  </si>
  <si>
    <t>1161968809038815233</t>
  </si>
  <si>
    <t>1161894558604640256</t>
  </si>
  <si>
    <t>1161657004622012416</t>
  </si>
  <si>
    <t>1164112050282467328</t>
  </si>
  <si>
    <t>1164106401872003072</t>
  </si>
  <si>
    <t>1164096480048799744</t>
  </si>
  <si>
    <t>1164246334561509377</t>
  </si>
  <si>
    <t>1161591441216458752</t>
  </si>
  <si>
    <t>1161882072455294976</t>
  </si>
  <si>
    <t>1161882117900554240</t>
  </si>
  <si>
    <t>1162093912162537472</t>
  </si>
  <si>
    <t>1162278700831793152</t>
  </si>
  <si>
    <t>1163094853238034432</t>
  </si>
  <si>
    <t>1164066382251732992</t>
  </si>
  <si>
    <t>1164066649827356672</t>
  </si>
  <si>
    <t>1161562089871368193</t>
  </si>
  <si>
    <t>1163830585904828416</t>
  </si>
  <si>
    <t>1164276497802309635</t>
  </si>
  <si>
    <t>1164433573098790912</t>
  </si>
  <si>
    <t>1164435123804262400</t>
  </si>
  <si>
    <t>1161883910957142017</t>
  </si>
  <si>
    <t>1164438348250976256</t>
  </si>
  <si>
    <t>1164445481789005825</t>
  </si>
  <si>
    <t>1164433821959380992</t>
  </si>
  <si>
    <t>1164432388115574784</t>
  </si>
  <si>
    <t>1164458119193382913</t>
  </si>
  <si>
    <t>1164439739182792709</t>
  </si>
  <si>
    <t>1164441614238015488</t>
  </si>
  <si>
    <t>1164447439337721857</t>
  </si>
  <si>
    <t>1164464730683166725</t>
  </si>
  <si>
    <t>1164490818155089920</t>
  </si>
  <si>
    <t>1164491212881104896</t>
  </si>
  <si>
    <t>1161746686374531073</t>
  </si>
  <si>
    <t>1164137346373214208</t>
  </si>
  <si>
    <t>1164506333632192512</t>
  </si>
  <si>
    <t>1161305824037412864</t>
  </si>
  <si>
    <t>1161287383758884865</t>
  </si>
  <si>
    <t>1163092608220090368</t>
  </si>
  <si>
    <t>1161621265154740224</t>
  </si>
  <si>
    <t>1161541126911926272</t>
  </si>
  <si>
    <t>1161638582639108096</t>
  </si>
  <si>
    <t>1163898144935071745</t>
  </si>
  <si>
    <t>1161621267604213760</t>
  </si>
  <si>
    <t>1161914904254787584</t>
  </si>
  <si>
    <t>1161914922311311360</t>
  </si>
  <si>
    <t>1164135748603437056</t>
  </si>
  <si>
    <t>1164258930337472521</t>
  </si>
  <si>
    <t>1164136508300890112</t>
  </si>
  <si>
    <t>1161621280916983809</t>
  </si>
  <si>
    <t>1162276611011387394</t>
  </si>
  <si>
    <t>1162026861838426112</t>
  </si>
  <si>
    <t>1162274217326338050</t>
  </si>
  <si>
    <t>1160822451569344513</t>
  </si>
  <si>
    <t>1162358982465511425</t>
  </si>
  <si>
    <t>1162354430647427078</t>
  </si>
  <si>
    <t>1164083661207158786</t>
  </si>
  <si>
    <t>1164449727037022208</t>
  </si>
  <si>
    <t>1164434017191702529</t>
  </si>
  <si>
    <t>1161163892720099328</t>
  </si>
  <si>
    <t>1162268835069566977</t>
  </si>
  <si>
    <t>1161158735932379136</t>
  </si>
  <si>
    <t>1161522592940998656</t>
  </si>
  <si>
    <t>1162041229384790018</t>
  </si>
  <si>
    <t>1161535944115261440</t>
  </si>
  <si>
    <t>1161332522787229697</t>
  </si>
  <si>
    <t>1161536126131343366</t>
  </si>
  <si>
    <t>1161333640309223429</t>
  </si>
  <si>
    <t>1161895553128718336</t>
  </si>
  <si>
    <t>1161883545327067137</t>
  </si>
  <si>
    <t>1164455513914056704</t>
  </si>
  <si>
    <t>1164455807443972096</t>
  </si>
  <si>
    <t>1161625295105003520</t>
  </si>
  <si>
    <t>1161625344127971328</t>
  </si>
  <si>
    <t>1161625601633132545</t>
  </si>
  <si>
    <t>1162029063021694977</t>
  </si>
  <si>
    <t>1162031471240069120</t>
  </si>
  <si>
    <t>1164100630757158912</t>
  </si>
  <si>
    <t>1164106046627098624</t>
  </si>
  <si>
    <t>1164433223193190400</t>
  </si>
  <si>
    <t>1164433982727102464</t>
  </si>
  <si>
    <t>1164483250733113344</t>
  </si>
  <si>
    <t>1161621270552858626</t>
  </si>
  <si>
    <t>1161621273824415750</t>
  </si>
  <si>
    <t>1164486729002356736</t>
  </si>
  <si>
    <t>1164117276485926917</t>
  </si>
  <si>
    <t>1164525385138278405</t>
  </si>
  <si>
    <t>1163745536048058368</t>
  </si>
  <si>
    <t>1164525194028994561</t>
  </si>
  <si>
    <t>1164526127815254016</t>
  </si>
  <si>
    <t>1161285304495595521</t>
  </si>
  <si>
    <t>1161621262508199936</t>
  </si>
  <si>
    <t>1162077358872059905</t>
  </si>
  <si>
    <t>1161679191005376512</t>
  </si>
  <si>
    <t>1161175402548801537</t>
  </si>
  <si>
    <t>1164095471293554688</t>
  </si>
  <si>
    <t>1164428037292732417</t>
  </si>
  <si>
    <t>1161877592389181440</t>
  </si>
  <si>
    <t>1161874542182240257</t>
  </si>
  <si>
    <t>1164124716082388997</t>
  </si>
  <si>
    <t>1164090951872188416</t>
  </si>
  <si>
    <t>1164230005733416963</t>
  </si>
  <si>
    <t>1164441075160952832</t>
  </si>
  <si>
    <t>1161699687549870080</t>
  </si>
  <si>
    <t>1164130174247546880</t>
  </si>
  <si>
    <t>1164501625714724872</t>
  </si>
  <si>
    <t>1161621278622650374</t>
  </si>
  <si>
    <t>1160820750246404096</t>
  </si>
  <si>
    <t>1162029289065406464</t>
  </si>
  <si>
    <t>1164095659923955712</t>
  </si>
  <si>
    <t>1069149654204469248</t>
  </si>
  <si>
    <t/>
  </si>
  <si>
    <t>1091014568174854144</t>
  </si>
  <si>
    <t>1568368735</t>
  </si>
  <si>
    <t>949360609929367552</t>
  </si>
  <si>
    <t>725707444991758336</t>
  </si>
  <si>
    <t>1010890008067272704</t>
  </si>
  <si>
    <t>1067437580755456005</t>
  </si>
  <si>
    <t>3301643913</t>
  </si>
  <si>
    <t>91420833</t>
  </si>
  <si>
    <t>4839198225</t>
  </si>
  <si>
    <t>44614050</t>
  </si>
  <si>
    <t>1100489786920525825</t>
  </si>
  <si>
    <t>2152537651</t>
  </si>
  <si>
    <t>en</t>
  </si>
  <si>
    <t>und</t>
  </si>
  <si>
    <t>pl</t>
  </si>
  <si>
    <t>es</t>
  </si>
  <si>
    <t>1161887587407187968</t>
  </si>
  <si>
    <t>1163338549418221568</t>
  </si>
  <si>
    <t>1163851157724454912</t>
  </si>
  <si>
    <t>1163897801379602432</t>
  </si>
  <si>
    <t>1160823234863882241</t>
  </si>
  <si>
    <t>1161513027520335877</t>
  </si>
  <si>
    <t>Twitter Web App</t>
  </si>
  <si>
    <t>Twitter for iPhone</t>
  </si>
  <si>
    <t>Twitter for Android</t>
  </si>
  <si>
    <t>Twitter for iPad</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</si>
  <si>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</si>
  <si>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</si>
  <si>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</si>
  <si>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</si>
  <si>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</si>
  <si>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</si>
  <si>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</si>
  <si>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</si>
  <si>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</si>
  <si>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</si>
  <si>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</si>
  <si>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</si>
  <si>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</si>
  <si>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</si>
  <si>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</si>
  <si>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</si>
  <si>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</si>
  <si>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</si>
  <si>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</si>
  <si>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</si>
  <si>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</si>
  <si>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</si>
  <si>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Miswa Chemicals</t>
  </si>
  <si>
    <t>FestoGB</t>
  </si>
  <si>
    <t>Digital Northampton</t>
  </si>
  <si>
    <t>Northants Logistics</t>
  </si>
  <si>
    <t>Matchbox Cafe Northampton</t>
  </si>
  <si>
    <t>jean edwards</t>
  </si>
  <si>
    <t>★Classroom</t>
  </si>
  <si>
    <t>Samantha Read</t>
  </si>
  <si>
    <t>★ IT Support Team</t>
  </si>
  <si>
    <t>LearnTech @ UoN</t>
  </si>
  <si>
    <t>_xD83D__xDD79__xD83C__xDFA8_ iain douglas _xD83C__xDFAE__xD83D__xDC80_</t>
  </si>
  <si>
    <t>John M Sinclair</t>
  </si>
  <si>
    <t>Computing</t>
  </si>
  <si>
    <t>Dr Scott Turner</t>
  </si>
  <si>
    <t>UniofNorthampton</t>
  </si>
  <si>
    <t>UniofNorthamptonNews</t>
  </si>
  <si>
    <t>Nicola Koncarevic</t>
  </si>
  <si>
    <t>The NeneQuirer</t>
  </si>
  <si>
    <t>Margaret Bates</t>
  </si>
  <si>
    <t>Ziggurat XYZ</t>
  </si>
  <si>
    <t>#Northantshour</t>
  </si>
  <si>
    <t>LoveNorthampton</t>
  </si>
  <si>
    <t>Northampton Spaces</t>
  </si>
  <si>
    <t>BBC Northampton</t>
  </si>
  <si>
    <t>Sophia Kyprianou</t>
  </si>
  <si>
    <t>Community Court Yard</t>
  </si>
  <si>
    <t>CAFE TRACK</t>
  </si>
  <si>
    <t>The Start of Something NN</t>
  </si>
  <si>
    <t>Alpaka</t>
  </si>
  <si>
    <t>Angry Northerner</t>
  </si>
  <si>
    <t>GDS</t>
  </si>
  <si>
    <t>Spokes Education</t>
  </si>
  <si>
    <t>Marc Webber</t>
  </si>
  <si>
    <t>VR Therapies</t>
  </si>
  <si>
    <t>Future Focused Group</t>
  </si>
  <si>
    <t>BBCSundayMorningLive</t>
  </si>
  <si>
    <t>BBC One</t>
  </si>
  <si>
    <t>Kirsty Simmonds</t>
  </si>
  <si>
    <t>Dr. Ali Sherbaz</t>
  </si>
  <si>
    <t>Mu Mu</t>
  </si>
  <si>
    <t>Schools Engagement</t>
  </si>
  <si>
    <t>Hilary Scott</t>
  </si>
  <si>
    <t>Oppidium</t>
  </si>
  <si>
    <t>Ken Punter</t>
  </si>
  <si>
    <t>Waterside Bar &amp; Restaurant</t>
  </si>
  <si>
    <t>Amy Proud</t>
  </si>
  <si>
    <t>Steve</t>
  </si>
  <si>
    <t>Heyford Books</t>
  </si>
  <si>
    <t>Northampton Speakers</t>
  </si>
  <si>
    <t>Chalk Original</t>
  </si>
  <si>
    <t>Dutch Delights _xD83C__xDDF3__xD83C__xDDF1__xD83C__xDDEC__xD83C__xDDE7_</t>
  </si>
  <si>
    <t>23rd St Mary's Guides</t>
  </si>
  <si>
    <t>Clarissa</t>
  </si>
  <si>
    <t>ThrismUK</t>
  </si>
  <si>
    <t>East Northants O.R Pool League</t>
  </si>
  <si>
    <t>Kettering and Oundle Professional Coaching</t>
  </si>
  <si>
    <t>BuddiesOfBeckets</t>
  </si>
  <si>
    <t>Northants Business Exhibition</t>
  </si>
  <si>
    <t>Propertyviewvrltd</t>
  </si>
  <si>
    <t>Chocolate Bon Bon?</t>
  </si>
  <si>
    <t>Signature Ribbon Co Ltd</t>
  </si>
  <si>
    <t>JacksonCooper</t>
  </si>
  <si>
    <t>Northampton Chron</t>
  </si>
  <si>
    <t>KaySawbridge #FBPE #BrexitShambles</t>
  </si>
  <si>
    <t>Barclaycard</t>
  </si>
  <si>
    <t>South Northants Web</t>
  </si>
  <si>
    <t>RS Components</t>
  </si>
  <si>
    <t>Richard Beards</t>
  </si>
  <si>
    <t>Kardi Somerfield</t>
  </si>
  <si>
    <t>Computerspielemuseum</t>
  </si>
  <si>
    <t>Research and Innovation Funding Support</t>
  </si>
  <si>
    <t>Code Club East Mids</t>
  </si>
  <si>
    <t>RESEARCHconnect</t>
  </si>
  <si>
    <t>LIVI UK</t>
  </si>
  <si>
    <t>Karen W Bach</t>
  </si>
  <si>
    <t>Rob Howe</t>
  </si>
  <si>
    <t>Kate Williams</t>
  </si>
  <si>
    <t>FASTresearchUoN</t>
  </si>
  <si>
    <t>Lou Spolton</t>
  </si>
  <si>
    <t>The Athletic UK</t>
  </si>
  <si>
    <t>elsby &amp; co</t>
  </si>
  <si>
    <t>FTS Safety Solutions</t>
  </si>
  <si>
    <t>Gillians Blinds</t>
  </si>
  <si>
    <t>The Belmont Hotel</t>
  </si>
  <si>
    <t>InverterDriveSystems</t>
  </si>
  <si>
    <t>Fullers Family Law</t>
  </si>
  <si>
    <t>Northern Bear Safety</t>
  </si>
  <si>
    <t>Label Source</t>
  </si>
  <si>
    <t>J19 PAT Testing</t>
  </si>
  <si>
    <t>AlarmLine Security Limited</t>
  </si>
  <si>
    <t>Futurum Global</t>
  </si>
  <si>
    <t>Haines Watts East Midlands</t>
  </si>
  <si>
    <t>Chris Garland Training</t>
  </si>
  <si>
    <t>CopperFox</t>
  </si>
  <si>
    <t>Technomine</t>
  </si>
  <si>
    <t>So Very Creative</t>
  </si>
  <si>
    <t>Iain M</t>
  </si>
  <si>
    <t>dantechrecruitment</t>
  </si>
  <si>
    <t>Heylus Recruitment</t>
  </si>
  <si>
    <t>Woodbarn</t>
  </si>
  <si>
    <t>Mr Stu Wood</t>
  </si>
  <si>
    <t>Mark O'Sullivan</t>
  </si>
  <si>
    <t>Pam Sheemar</t>
  </si>
  <si>
    <t>Prof. Paul Cadman</t>
  </si>
  <si>
    <t>SquibbleLtd</t>
  </si>
  <si>
    <t>Tech Nation Midlands - Naomi Watts</t>
  </si>
  <si>
    <t>James Seconde _xD83C__xDDEA__xD83C__xDDFA__xD83C__xDDEC__xD83C__xDDE7__xD83D__xDD36_</t>
  </si>
  <si>
    <t>hol</t>
  </si>
  <si>
    <t>Yiannis Maos</t>
  </si>
  <si>
    <t>Silicon Canal</t>
  </si>
  <si>
    <t>Birmingham Tech Week</t>
  </si>
  <si>
    <t>Vol Impact Northants</t>
  </si>
  <si>
    <t>@FSBEastMids</t>
  </si>
  <si>
    <t>Tech Nation</t>
  </si>
  <si>
    <t>Clare Elsby</t>
  </si>
  <si>
    <t>Stafford-Sharp Associates</t>
  </si>
  <si>
    <t>Northamptonshire CC</t>
  </si>
  <si>
    <t>Northampton BID</t>
  </si>
  <si>
    <t>BIPCNorthamptonshire</t>
  </si>
  <si>
    <t>Scott Galloway</t>
  </si>
  <si>
    <t>UK manufacturers of our heritage brands; 
@PolygardUK®, @Polygard_Kilit, Polytech®, and Pavan®. 
Contact us:
+44 (0)1604 701111 | admin@miswa.com</t>
  </si>
  <si>
    <t>Through innovative products, technology and training, Festo is dedicated to helping our clients compete &amp; succeed in an increasingly competitive global market.</t>
  </si>
  <si>
    <t>Collaboration between @uninorthants @mycountycouncil and local digital businesses promoting digital innovation in Northamptonshire</t>
  </si>
  <si>
    <t>Twitter feed of the Northants Logistics Forum, a collaborative group furthering the development of the logistics sector across Northamptonshire.</t>
  </si>
  <si>
    <t>Welcome to Matchbox Café. If you haven't visited yet, we really hope you do.</t>
  </si>
  <si>
    <t>Artist, printmaker, urbansketcher, Apple Teacher, Senior Lecturer, Education at the Uni of Northampton, European, I draw every day.</t>
  </si>
  <si>
    <t>The eLearning Strategy project at the David Ross Education Trust</t>
  </si>
  <si>
    <t>Lecturer in marketing at @uniNorthants. Part-time #PhDstudent. Never says no to a cup of tea. Passionate about #creativeHE.</t>
  </si>
  <si>
    <t>Advice and News from the David Ross Education Trust IT Support Team. Supporting 15,000 users across 34 Academies.</t>
  </si>
  <si>
    <t>Tweets from the Learning Technology and Learning Design Teams at The University of Northampton</t>
  </si>
  <si>
    <t>PhD researcher &amp; Senior Lecturer | 3D/ VR/AR | ex AAA &amp; Indie games | Worked on BAFTA &amp; Presagis winning projects (GRiD &amp; ACT) | co-founder @diginorthampton |</t>
  </si>
  <si>
    <t>Quaternary Scientist and Dean of the Faculty of Arts, Science and Technology at the University of Northampton.  Opinions my own.</t>
  </si>
  <si>
    <t>undergraduate and postgraduate Computing courses in Computer Systems, Software Engineering, Internet, networking, mobile, games</t>
  </si>
  <si>
    <t>Computing academic, Robots, computing education. Pi Cert Educator, code club, Member BCS @TheIET, #FRSA Views are authors only, RTs do not imply agreement</t>
  </si>
  <si>
    <t>Official Twitter feed of The University of Northampton. Transforming Lives and Inspiring Change. #UON Follow @UniNhantsNews for news</t>
  </si>
  <si>
    <t>Latest news and comment from the University of Northampton Press Office. Contact news@northampton.ac.uk. Follow @UniNorthants for campus and student info.</t>
  </si>
  <si>
    <t>Extremely proud to be the Principal of Malcolm Arnold Academy / DRET Trust in Northampton</t>
  </si>
  <si>
    <t>A magazine of news, culture and sport for Northampton free at the point of need.</t>
  </si>
  <si>
    <t>Talent management and production company, investing in the future of digital programming.</t>
  </si>
  <si>
    <t>The Official #Northantshour Account _xD83D__xDC62_ Connect With Local Businesses, Charities &amp; Individuals Every Thursday 8pm-9pm. Here To Promote The Town &amp; You!</t>
  </si>
  <si>
    <t>Watch this space for Northampton news, events and offers. If you're looking to promote, email us: love@northampton.gov.uk</t>
  </si>
  <si>
    <t>Information to help you enjoy Parks and Open Spaces in and around Northampton. NptSpaces@gmail.com</t>
  </si>
  <si>
    <t>The latest news, sport and all things local.⠀⠀⠀⠀ _xD83D__xDCFB_ 104.2 FM | 103.6 FM _xD83D__xDCDE_Tel: 01604239100</t>
  </si>
  <si>
    <t>Director of The Curator- Educator Ltd, interested in developing and facilitating creative, collaborative opportunities that are accessible and diverse.</t>
  </si>
  <si>
    <t>#YouthWork #CommunityWork #SocialEducation
Challenging narratives, in order to change the composition of the community by creating connections and social change</t>
  </si>
  <si>
    <t>CAFE TRACK -18 Market Square Northampton. Serving a range of delicious food and drink, and helping to create opportunities. #sbswinners 6/1/19</t>
  </si>
  <si>
    <t>Looking at how we can creatively re-imagine Northampton town  together, skill share and connect as a community #Northampton  #LoveNN</t>
  </si>
  <si>
    <t>Record your time anywhere. Whether you use an iOS or Android phone, or your desktop computer, Alpaka Punch is the quickest way to track your time.</t>
  </si>
  <si>
    <t>I told you so! But did you listen? Fact-junkie. A bot, according to Remainers. Doesn't suffer fools. ex-Remaoner. F*** you &amp; your political party!</t>
  </si>
  <si>
    <t>Government Digital Service (GDS) is helping to transform government to meet user needs. See our playbook: https://t.co/4pnhAx97Fw</t>
  </si>
  <si>
    <t>Experts in online learning. Bespoke e-learning/blended courses, translation, LMS projects, LMS administration, research, training and support.</t>
  </si>
  <si>
    <t>Float between Aberystwyth &amp; Norwich. BBC Final Score reporter, @uninorthants lecturer, @fcbusiness scribe, @wpl_official podcaster, Bon Viveur. Siarad #cymraeg</t>
  </si>
  <si>
    <t>_xD83D__xDC2C_ Innovative &amp; new social enterprise in Northants _xD83D__xDC2C_ 
For all ages &amp; abilities ♿️ 
Making the inaccessible, accessible _xD83D__xDCAA__xD83C__xDFFB__xD83D__xDCAA__xD83C__xDFFB__xD83D__xDCAA__xD83C__xDFFB_</t>
  </si>
  <si>
    <t>Future Focused Group lead by @dr_alisherbaz @scottturneruon @dmc_devecchi</t>
  </si>
  <si>
    <t>#BBCSML - hosted by @SeanFletcherTV and @riahebden lively chat and audience reaction on the week's big talking points and roving reports from around the UK.</t>
  </si>
  <si>
    <t>now we're suckin' diesel</t>
  </si>
  <si>
    <t>Corporate lawyer @EMWlaw helping #entrepreneurs obtain #investment to #grow their #business.  Opinions are mine &amp; don't constitute legal advice.</t>
  </si>
  <si>
    <t>Associate Professor Ali Al-Sherbaz is the Faculty Research Leader at the University of Northampton with a PhD in Wireless Communications and Computing</t>
  </si>
  <si>
    <t>Researcher, Lecturer, Husband, and Father.</t>
  </si>
  <si>
    <t>The University of Northampton's Schools Engagement team, including Pathways, working with schools and colleges to raise aspirations &amp; help with your future.</t>
  </si>
  <si>
    <t>Nosy Local Journalist Hilary Scott is Senior journalism lecturer at UoN, freelance journalist, gardener and sweary mum-of-four who no longer chases fire engines</t>
  </si>
  <si>
    <t>Helping organisations find, understand and connect with customers and clients. 
Marketing strategy/planning. Higher Ed. Academic Research. Digital. @kenpunter</t>
  </si>
  <si>
    <t>Books &amp; Literature, some @poppylegion, some @amnestyUK, some rugby/football/baseball, some History, some #ReWilding. Founder of @oppidium1</t>
  </si>
  <si>
    <t>We're a contemporary restaurant located in Northampton. Stunning views, friendly staff &amp; delicious, sustainable food.</t>
  </si>
  <si>
    <t>Mural artist from Northampton, UK</t>
  </si>
  <si>
    <t>Bloke from  Midlands .Works on arable farm. Loves #nature and #wildlife _xD83C__xDF32__xD83C__xDF3B_  and nice people _xD83D__xDC96_ #ribster13 team member @ribster13</t>
  </si>
  <si>
    <t>independent bookshop, opened April 2019. Account run by a life long townie discovering the rural life. Rehoming books with devoted book lovers.</t>
  </si>
  <si>
    <t>Come to one of our fun, supportive meetings to learn how Toastmasters can help build confidence as a speaker and leader! 1st and 3rd Mon @ The Old White Hart</t>
  </si>
  <si>
    <t>Creative digital media company specialising in helping companies tell their story, show their products and people. •Photography •Videography</t>
  </si>
  <si>
    <t>Artisan maker of delicious Stroopwafels  - the famous Dutch sweet treat. Inspired by the Netherlands, handmade in Northamptonshire.</t>
  </si>
  <si>
    <t>Wedding, party and event hire</t>
  </si>
  <si>
    <t>We are 23rd St Mary's Guides. A group of girls aged 10-14. We are open to new members. Come join us!</t>
  </si>
  <si>
    <t>Often eating. Dessert dreaming. Plantbased-ish foodie. _xD83C__xDF3F_ #Northampton #VeganFood</t>
  </si>
  <si>
    <t>Business blogging.  Bookkeeping services. Licensed by @icbuk. Northamptonshire is home.</t>
  </si>
  <si>
    <t>Established in 2018. Current Champions: The Globe Inn. EPA playing rules.</t>
  </si>
  <si>
    <t>Personal and Professional Coaching combined with Hypnotherapy - helping people to achieve their potential in Northamptonshire.</t>
  </si>
  <si>
    <t>Buddies of Beckets “BOB” local people who have come together to improve the appearance, facilities, safety and conservation of #BecketsPark _xD83C__xDF33_#BuddiesOfBeckets</t>
  </si>
  <si>
    <t>Northampton's newest FREE to attend B2B event.
_xD83D__xDCCD_ Franklin's Gardens, Northampton
_xD83D__xDDD3_️ Thursday 24th October 2019
_xD83D__xDD59_ 10am - 5pm
_xD83E__xDD1D_ 50+ Exhibitors
#northantsexpo</t>
  </si>
  <si>
    <t>We create stunning virtual reality tours. Totally interactive and easily shared via social media. Have customers through your door 24/7 VIRTUALLY! ROI guarantee</t>
  </si>
  <si>
    <t>Homemade chocolates &amp; fudge to order...contact me for more information</t>
  </si>
  <si>
    <t>Package Decoration Specialists - We are a principle manufacturer of Ribbons, Printed Ribbons, Bows, Elastics, Cords, Fabric &amp; Paper Bags, and Swing Tickets</t>
  </si>
  <si>
    <t>Jack of all trades, master of some. Please NO TAGS, LISTS, DMs, SOLICITATION. I follow back, RT and like RTS in return _xD83D__xDE0E_</t>
  </si>
  <si>
    <t>Chronicle and Echo - the weekly newspaper for Northampton. Breaking news online all day, every day.</t>
  </si>
  <si>
    <t>Raspberry Pi Certified Educator, Faculty Leader Computing and IT in Northamptonshire. Passionate about my subject, love learning new stuff, bit of a geek.</t>
  </si>
  <si>
    <t>Welcome to the Barclaycard Twitter page. You’ll find news, offers, prize draws and more. Tweet the team Mon-Fri 8am-8pm &amp; Sat/Sun 9am-5pm.</t>
  </si>
  <si>
    <t>The South Northamptonshire Council's Web Supervisors account - for interacting with other web specialists.</t>
  </si>
  <si>
    <t>RS Components is the trading brand of Electrocomponents plc, the global distributor for engineers. Supporting &amp; inspiring generations of engineers since 1937.</t>
  </si>
  <si>
    <t>Web/Digital Manager @mycountycouncil | Project Manager @diginorthampton | Season ticket @spursofficial</t>
  </si>
  <si>
    <t>Senior Lecturer Digital Marketing &amp; Advertising at The University of Northampton. Studying for a ProfDoc. FridgeStreet is my Social Enterprise Side-Hustle _xD83D__xDE0E_</t>
  </si>
  <si>
    <t>Games-Kultur-Geschichte und spielbare Höhepunkte aus der über 60-jährigen Entwicklung des Mediums. Es zwitschert die Kuration. (@maschooschoo und Philipp Frei )</t>
  </si>
  <si>
    <t>RIFS is a cross-University service that can provide support for Bidding process, Knowledge transfer, Intellectual Property &amp; Post-award activities</t>
  </si>
  <si>
    <t>Giving every child the skills, confidence + opportunity to shape their world @codeclub part of @raspberry_pi. Tweets by @timmy666.</t>
  </si>
  <si>
    <t>An all-encompassing research funding solution, providing comprehensive grants information to Europe's research community.</t>
  </si>
  <si>
    <t>We make seeing a doctor simple. GP appointments by video – in minutes. We’ve partnered with NHS GP practices – or you can use our private GP service nationwide.</t>
  </si>
  <si>
    <t>_xD83C__xDF10_ Lover of clever #Technology innovation #Brain understanding #WomenInTech _xD83C__xDF10_
Chairman AminoTV, Non-exec Director Escape Hunt and KRM22, Advisor, Mentor</t>
  </si>
  <si>
    <t>Learning Technologist</t>
  </si>
  <si>
    <t>Deputy Dean of the Faculty of Arts, Science and Technology at the University of Northampton. Broadcaster &amp; mother of two.</t>
  </si>
  <si>
    <t>Showcasing the Research and Innovation Activities of the Faculty of Arts, Science and Technology @UniNorthants</t>
  </si>
  <si>
    <t>Views my own, don't need anyone else's help to get into trouble</t>
  </si>
  <si>
    <t>Ad-free coverage from the best team of football writers ever assembled | Get 50% off: https://t.co/P1gcUtrsdt | support@theathletic.com</t>
  </si>
  <si>
    <t>Award Winning Business Advisors, Taxation Advisors and Accountants based in #Northamptonshire. _xD83D__xDCCA__xD83D__xDCDD__xD83D__xDCBC_ Instagram: elsbyandco</t>
  </si>
  <si>
    <t>PAT Testing, Thermal Imaging Surveys, Fire Extinguisher and Alarm Maintenance, Fixed Wire Testing, Emergency Lighting Inspections, Risk Assessments 0330 6600264</t>
  </si>
  <si>
    <t>The Belmont Hotel is an independently owned and run 74 bedroom hotel situated on leafy New Walk, walking distance to Leicester city centre.</t>
  </si>
  <si>
    <t>One of the UK's largest ABB VP (Authorised Value Provider). We sell, commission, hire, fit, train, service and repair ABB inverters.</t>
  </si>
  <si>
    <t>Specialists in Family Law including Mediation and Collaborative Law</t>
  </si>
  <si>
    <t>Northern Bear Safety Ltd is a health and safety consultancy, and CITB approved training provider.</t>
  </si>
  <si>
    <t>Supplier of a range of quality asset tags, safety signs, warning labels, and all kinds of other identification products. Any questions, just tweet us!</t>
  </si>
  <si>
    <t>Intruder Alarms, Smoke/Fire Systems, CCTV, Access Control, Perimeter Detection, Crime Prevention Advice, "24/7/365" Monitoring and FREE security surveys.</t>
  </si>
  <si>
    <t>We specialise in all aspects of intelligence analysis, covert tradecraft, leadership and management training drawing on our military and UK police expertise.</t>
  </si>
  <si>
    <t>#Business Advisors &amp; #Accountants, supporting &amp; transforming #SMEs &amp; #OMBs across the #EastMidlands #Northamptonshire #Leicestershire #Cambridgeshire</t>
  </si>
  <si>
    <t>Helping SME's &amp; Sports Clubs stay compliant with safety training. First Aid, Food &amp; Fire Safety, Evacuation Chair &amp; Health &amp; Safety courses.</t>
  </si>
  <si>
    <t>Providing innovative business solutions to every aspect of your business!</t>
  </si>
  <si>
    <t>Technomine is #outsourcingspecialist offers services like #videosurveillance #backofficeservice #recordsretrieval #alarmmonitoring &amp; #digitalmarketing</t>
  </si>
  <si>
    <t>Creative, Digital &amp; Marketing Studio based in Northampton (UK). NEW PODCAST “MEETING PEOPLE IS EASY” COMING SOON. ✉️ ben@soverycreative.com</t>
  </si>
  <si>
    <t>Networks &amp; Partnerships Manager at Innovation Alliance for the West Midlands: Smart Cities _xD83D__xDCA1_ Innovative Health_xD83D__xDCA1_ Marketing &amp; Communications _xD83D__xDCA1_</t>
  </si>
  <si>
    <t>UX, Software Engineering &amp; Tech Start-Up Talent Partner for top IT and Digital Professionals and Clients. PT Superhero and Podcast Host of #ReCX #CallDan</t>
  </si>
  <si>
    <t>Hey!us Recruitment focuses on the creative, multimedia and IT sector. We’re matching the best people with the best jobs every day.</t>
  </si>
  <si>
    <t>Welcome to the Woodbarn of truly innovative digital solutions such as Mobile, TV or wearable apps, responsive websites &amp; beyond. Powered by https://t.co/H40kbGAsio</t>
  </si>
  <si>
    <t>Working Smart!</t>
  </si>
  <si>
    <t>_xD83C__xDF4C_Fresh Produce - https://t.co/CSfv53ueeD
_xD83C__xDF4E_Healthy Products - https://t.co/jalhEifhAz
_xD83D__xDCBB_ Tech - https://t.co/Cer7lbqfsd 
_xD83E__xDD47_Recruitment - https://t.co/MNQkcea9Ra</t>
  </si>
  <si>
    <t>NatWest Entrepreneur Development Manager/Director of Entrepreneur Engagement Birmingham Tech Week/Magistrate J.P. All opinions &amp; views expressed are my own.</t>
  </si>
  <si>
    <t>Connect enthusiastically. Give relentlessly, and lead bravely. Do that, and the future is yours!</t>
  </si>
  <si>
    <t>We’re an ambitious, accessible &amp; reliable design agency. From large-scale organisations to nimble start-ups, our clients appreciate work that’s witty and bold.</t>
  </si>
  <si>
    <t>Entrepreneur Engagement Manager for Midlands at @TechNation. Helping to make the UK the best place to imagine, start and grow a digital tech business.</t>
  </si>
  <si>
    <t>Developer Advocate at @EastsideCo_, running @brumphp, co-organising @FusionMeetup and promoting Birmingham tech</t>
  </si>
  <si>
    <t>winging it</t>
  </si>
  <si>
    <t>CoFounder of @hyve_live (SaaS Brand Advocacy Platform). Founder of @birminghamtech and alumni of @TheMktgAcademy #CX #Marketing #Innovation #Tech #BrandAdvocacy</t>
  </si>
  <si>
    <t>Connecting, Promoting &amp; Supporting the tech &amp; digital community in Greater Birmingham. By the community for the community. Get on the map by registering with us</t>
  </si>
  <si>
    <t>Birmingham #Tech Week is a series of events taking place between Oct 7 - 13 2019 that showcase #innovation, #technology, talent and new #product development _xD83D__xDE80_</t>
  </si>
  <si>
    <t>We provide services and support for voluntary and community sector groups, volunteers and much more.</t>
  </si>
  <si>
    <t>FSB East Midlands Region. Tweeting business information, news, support and events across the Region.</t>
  </si>
  <si>
    <t>We help tech companies connect, learn and scale through growth programmes and initiatives. #WeAreTechNation</t>
  </si>
  <si>
    <t>Co-founder of Elsby &amp; Co by day, elected Area Leader for Northants, Leics &amp; Rutland FSB. Qualified chef, Ballroom &amp; Latin dancer in the evening. (views my own)</t>
  </si>
  <si>
    <t>We are a unique bespoke recruitment agency that specialise in sourcing talent for the Digital, IT and Ecommerce industries.</t>
  </si>
  <si>
    <t>Northamptonshire County Council news and events. This account is run by the communications team Monday - Friday, 9am - 5pm. For customer enquiries, see @askNCC</t>
  </si>
  <si>
    <t>Northampton Town Centre Ltd is the company running the Northampton Town Centre Business Improvement District (BID). For the businesses by the businesses.</t>
  </si>
  <si>
    <t>The Business &amp; IP Centre Northamptonshire supports entrepreneurs and small businesses with information, Intellectual Property advice &amp; workshops.</t>
  </si>
  <si>
    <t>Son of superhero (single mom) | Product of big government @ucla @berkeley | Prof Marketing @NYUStern | _xD83D__xDCD6_ The Four; Algebra of Happiness | cohost _xD83C__xDFA4_ Pivot podcast</t>
  </si>
  <si>
    <t>Northampton</t>
  </si>
  <si>
    <t>Northampton, England</t>
  </si>
  <si>
    <t>Northamptonshire</t>
  </si>
  <si>
    <t>England, United Kingdom</t>
  </si>
  <si>
    <t>East Midlands, England</t>
  </si>
  <si>
    <t>Northampton, UK</t>
  </si>
  <si>
    <t>Northampton, United Kingdom</t>
  </si>
  <si>
    <t>Instagram - Northantshour</t>
  </si>
  <si>
    <t>Northampton UK</t>
  </si>
  <si>
    <t>Northamptonshire, England</t>
  </si>
  <si>
    <t xml:space="preserve">Who? </t>
  </si>
  <si>
    <t>London, UK</t>
  </si>
  <si>
    <t>Northampton, Milton Keynes &amp; L</t>
  </si>
  <si>
    <t>Milton Keynes, England</t>
  </si>
  <si>
    <t>towcester ('toaster')</t>
  </si>
  <si>
    <t>Nether Heyford, England</t>
  </si>
  <si>
    <t>Towcester, England</t>
  </si>
  <si>
    <t>Kettering, England</t>
  </si>
  <si>
    <t>Luxor</t>
  </si>
  <si>
    <t>Towcester</t>
  </si>
  <si>
    <t>UK</t>
  </si>
  <si>
    <t>Grendon, England</t>
  </si>
  <si>
    <t>Friedrichshain, Berlin</t>
  </si>
  <si>
    <t>London, England</t>
  </si>
  <si>
    <t>U.K.</t>
  </si>
  <si>
    <t>Sywell, Northants</t>
  </si>
  <si>
    <t>Milton Keynes</t>
  </si>
  <si>
    <t>Round Spinney, Northampton</t>
  </si>
  <si>
    <t>Leicester, UK</t>
  </si>
  <si>
    <t>Ilkeston, England</t>
  </si>
  <si>
    <t>Bedford and Northampton</t>
  </si>
  <si>
    <t>Gateshead, England</t>
  </si>
  <si>
    <t>Cardiff, UK</t>
  </si>
  <si>
    <t>North of England &amp; Scotland</t>
  </si>
  <si>
    <t>East, England</t>
  </si>
  <si>
    <t>Cheshire, United Kingdom</t>
  </si>
  <si>
    <t>Cornwall</t>
  </si>
  <si>
    <t>Ahmedabad, India</t>
  </si>
  <si>
    <t>United Kingdom</t>
  </si>
  <si>
    <t>U.K &amp; Europe</t>
  </si>
  <si>
    <t>Birmingham, England</t>
  </si>
  <si>
    <t>Solihull</t>
  </si>
  <si>
    <t>Birmingham</t>
  </si>
  <si>
    <t>Birmingham / Midlands</t>
  </si>
  <si>
    <t>Birmingham, UK</t>
  </si>
  <si>
    <t>Alderton, Northamptonshire</t>
  </si>
  <si>
    <t>Northamptonshire, UK</t>
  </si>
  <si>
    <t>NYC</t>
  </si>
  <si>
    <t>http://t.co/luGsejp43P</t>
  </si>
  <si>
    <t>https://t.co/b2JvBqptJf</t>
  </si>
  <si>
    <t>https://t.co/2lwXNMWd4f</t>
  </si>
  <si>
    <t>https://t.co/3EGm5BWksy</t>
  </si>
  <si>
    <t>https://t.co/qPUnGTGbY0</t>
  </si>
  <si>
    <t>https://t.co/k8TIYoIqLn</t>
  </si>
  <si>
    <t>https://t.co/etHOQOQvOE</t>
  </si>
  <si>
    <t>https://t.co/FQmZuZu9xK</t>
  </si>
  <si>
    <t>https://t.co/jccEPexHPc</t>
  </si>
  <si>
    <t>http://t.co/M9SWtE39KN</t>
  </si>
  <si>
    <t>https://t.co/ZdQo9bNfEs</t>
  </si>
  <si>
    <t>https://t.co/HySV1YB9an</t>
  </si>
  <si>
    <t>https://t.co/rTUaUBqk9v</t>
  </si>
  <si>
    <t>https://t.co/hztcBJngbR</t>
  </si>
  <si>
    <t>https://t.co/q8ymDmQ7HA</t>
  </si>
  <si>
    <t>https://t.co/j4HBPuI8LK</t>
  </si>
  <si>
    <t>http://t.co/Ob5nESLr2Q</t>
  </si>
  <si>
    <t>http://t.co/JgIap9br10</t>
  </si>
  <si>
    <t>https://t.co/x4yevEHrzt</t>
  </si>
  <si>
    <t>https://t.co/HLbxgBy3oZ</t>
  </si>
  <si>
    <t>https://t.co/pktSyY5MNl</t>
  </si>
  <si>
    <t>https://t.co/ZXmvMpwjEj</t>
  </si>
  <si>
    <t>https://t.co/Sscdj9FjaJ</t>
  </si>
  <si>
    <t>https://t.co/I3Tg6zzDNe</t>
  </si>
  <si>
    <t>https://t.co/hEGVjGSK0H</t>
  </si>
  <si>
    <t>https://t.co/BCh9IbG2EK</t>
  </si>
  <si>
    <t>https://t.co/aazJh5x8di</t>
  </si>
  <si>
    <t>https://t.co/fO0eUuosyg</t>
  </si>
  <si>
    <t>https://t.co/XNABzJ7yUY</t>
  </si>
  <si>
    <t>https://t.co/4iLypRJbma</t>
  </si>
  <si>
    <t>https://t.co/6RuablteiA</t>
  </si>
  <si>
    <t>https://t.co/lK7u9AYRIn</t>
  </si>
  <si>
    <t>https://t.co/CdPZcd5zky</t>
  </si>
  <si>
    <t>https://t.co/f7TSz4GrbW</t>
  </si>
  <si>
    <t>https://t.co/J91O1k4MJT</t>
  </si>
  <si>
    <t>https://t.co/ykaY0lMyOD</t>
  </si>
  <si>
    <t>https://t.co/iEdjq4pwbv</t>
  </si>
  <si>
    <t>https://t.co/ngnb56eKhj</t>
  </si>
  <si>
    <t>https://t.co/w3EGsFLJXH</t>
  </si>
  <si>
    <t>https://t.co/NmC0eUsbhp</t>
  </si>
  <si>
    <t>https://t.co/fKjcAbSuoK</t>
  </si>
  <si>
    <t>https://t.co/IO7P3MTRVF</t>
  </si>
  <si>
    <t>https://t.co/9NgV5qPOpE</t>
  </si>
  <si>
    <t>https://t.co/hmyLtMWFAW</t>
  </si>
  <si>
    <t>https://t.co/qzC6PU18Td</t>
  </si>
  <si>
    <t>https://t.co/tEDFpqs7zm</t>
  </si>
  <si>
    <t>http://t.co/X7cndlTbX6</t>
  </si>
  <si>
    <t>https://t.co/sA6sUA5gJN</t>
  </si>
  <si>
    <t>https://t.co/nb3C0lRwdQ</t>
  </si>
  <si>
    <t>https://t.co/2vlV0lydlA</t>
  </si>
  <si>
    <t>https://t.co/l9GPmIrBka</t>
  </si>
  <si>
    <t>https://t.co/h5vwtzBC50</t>
  </si>
  <si>
    <t>http://t.co/JnCJYvIjKm</t>
  </si>
  <si>
    <t>https://t.co/JT9QX4WUSW</t>
  </si>
  <si>
    <t>https://t.co/TNA4xpWnSZ</t>
  </si>
  <si>
    <t>https://t.co/UisyZljl4O</t>
  </si>
  <si>
    <t>http://t.co/z7lAkA4rec</t>
  </si>
  <si>
    <t>http://t.co/rwAKNAt4</t>
  </si>
  <si>
    <t>https://t.co/hGDMmrsaPy</t>
  </si>
  <si>
    <t>http://t.co/TYdsVmxMNR</t>
  </si>
  <si>
    <t>https://t.co/2H1kzQaSVL</t>
  </si>
  <si>
    <t>http://t.co/bLylaDZIKe</t>
  </si>
  <si>
    <t>https://t.co/cSSOdVsmfD</t>
  </si>
  <si>
    <t>https://t.co/qyV4U7xRO2</t>
  </si>
  <si>
    <t>https://t.co/kJtWc4ZBIs</t>
  </si>
  <si>
    <t>https://t.co/W8BmslhUnt</t>
  </si>
  <si>
    <t>https://t.co/0qLW9zYQ9v</t>
  </si>
  <si>
    <t>https://t.co/ivU8XUl4R0</t>
  </si>
  <si>
    <t>https://t.co/tldPFGKBqq</t>
  </si>
  <si>
    <t>https://t.co/QZvAjmOLQ3</t>
  </si>
  <si>
    <t>https://t.co/1oPUapCJy8</t>
  </si>
  <si>
    <t>https://t.co/TwZwYXK11W</t>
  </si>
  <si>
    <t>https://t.co/fmAjGplrOe</t>
  </si>
  <si>
    <t>https://t.co/16FdD4kcd0</t>
  </si>
  <si>
    <t>https://t.co/Dm5pD2Q60v</t>
  </si>
  <si>
    <t>https://t.co/n6vJMoLUeG</t>
  </si>
  <si>
    <t>https://t.co/E4oklU0qQ8</t>
  </si>
  <si>
    <t>https://t.co/7uuzrxgrYb</t>
  </si>
  <si>
    <t>https://t.co/1UGuo9onyW</t>
  </si>
  <si>
    <t>https://t.co/W6M4SFeIAp</t>
  </si>
  <si>
    <t>https://t.co/H6nbvuHLMa</t>
  </si>
  <si>
    <t>https://t.co/7rYZBxKbzT</t>
  </si>
  <si>
    <t>http://t.co/gVM3BDI9E0</t>
  </si>
  <si>
    <t>https://t.co/lluEICrM4Q</t>
  </si>
  <si>
    <t>http://t.co/Uu0YnpxIkP</t>
  </si>
  <si>
    <t>https://t.co/IQvoh3kr2p</t>
  </si>
  <si>
    <t>https://t.co/zMOwwA8iIf</t>
  </si>
  <si>
    <t>https://t.co/uvFlwh5RZV</t>
  </si>
  <si>
    <t>http://t.co/dHQwneAj8S</t>
  </si>
  <si>
    <t>https://t.co/FKrjhXfvRH</t>
  </si>
  <si>
    <t>http://t.co/buc4Ea2abQ</t>
  </si>
  <si>
    <t>https://t.co/F8oaTDslci</t>
  </si>
  <si>
    <t>https://pbs.twimg.com/profile_banners/2831531438/1414587518</t>
  </si>
  <si>
    <t>https://pbs.twimg.com/profile_banners/29812125/1548060192</t>
  </si>
  <si>
    <t>https://pbs.twimg.com/profile_banners/1069149654204469248/1560769199</t>
  </si>
  <si>
    <t>https://pbs.twimg.com/profile_banners/826441613891268608/1486568966</t>
  </si>
  <si>
    <t>https://pbs.twimg.com/profile_banners/1029136606010245120/1561119092</t>
  </si>
  <si>
    <t>https://pbs.twimg.com/profile_banners/19109560/1353777862</t>
  </si>
  <si>
    <t>https://pbs.twimg.com/profile_banners/761451260373504000/1470380066</t>
  </si>
  <si>
    <t>https://pbs.twimg.com/profile_banners/2294177137/1442870163</t>
  </si>
  <si>
    <t>https://pbs.twimg.com/profile_banners/1014776031314620416/1530777332</t>
  </si>
  <si>
    <t>https://pbs.twimg.com/profile_banners/240203945/1447409480</t>
  </si>
  <si>
    <t>https://pbs.twimg.com/profile_banners/1010890008067272704/1549129936</t>
  </si>
  <si>
    <t>https://pbs.twimg.com/profile_banners/815552377981956096/1484391164</t>
  </si>
  <si>
    <t>https://pbs.twimg.com/profile_banners/56366858/1479122559</t>
  </si>
  <si>
    <t>https://pbs.twimg.com/profile_banners/20668046/1488373914</t>
  </si>
  <si>
    <t>https://pbs.twimg.com/profile_banners/725707444991758336/1566303195</t>
  </si>
  <si>
    <t>https://pbs.twimg.com/profile_banners/887423331821072385/1500565155</t>
  </si>
  <si>
    <t>https://pbs.twimg.com/profile_banners/818627111355371521/1487800194</t>
  </si>
  <si>
    <t>https://pbs.twimg.com/profile_banners/404192299/1505225820</t>
  </si>
  <si>
    <t>https://pbs.twimg.com/profile_banners/1568368735/1565887955</t>
  </si>
  <si>
    <t>https://pbs.twimg.com/profile_banners/472867697/1548174413</t>
  </si>
  <si>
    <t>https://pbs.twimg.com/profile_banners/354175373/1420317748</t>
  </si>
  <si>
    <t>https://pbs.twimg.com/profile_banners/83431715/1559749706</t>
  </si>
  <si>
    <t>https://pbs.twimg.com/profile_banners/3380335871/1557948300</t>
  </si>
  <si>
    <t>https://pbs.twimg.com/profile_banners/4916196933/1564475162</t>
  </si>
  <si>
    <t>https://pbs.twimg.com/profile_banners/1064616049054756865/1544206334</t>
  </si>
  <si>
    <t>https://pbs.twimg.com/profile_banners/1091014568174854144/1551254636</t>
  </si>
  <si>
    <t>https://pbs.twimg.com/profile_banners/764183449200631808/1498919983</t>
  </si>
  <si>
    <t>https://pbs.twimg.com/profile_banners/26313996/1559565374</t>
  </si>
  <si>
    <t>https://pbs.twimg.com/profile_banners/268349503/1539259830</t>
  </si>
  <si>
    <t>https://pbs.twimg.com/profile_banners/743018578014810112/1536576898</t>
  </si>
  <si>
    <t>https://pbs.twimg.com/profile_banners/14154800/1564317281</t>
  </si>
  <si>
    <t>https://pbs.twimg.com/profile_banners/1039872668730884097/1561039928</t>
  </si>
  <si>
    <t>https://pbs.twimg.com/profile_banners/996122752150114310/1534000924</t>
  </si>
  <si>
    <t>https://pbs.twimg.com/profile_banners/159123210/1560440874</t>
  </si>
  <si>
    <t>https://pbs.twimg.com/profile_banners/871686942/1565306107</t>
  </si>
  <si>
    <t>https://pbs.twimg.com/profile_banners/928636804487622656/1561299699</t>
  </si>
  <si>
    <t>https://pbs.twimg.com/profile_banners/346556799/1555372614</t>
  </si>
  <si>
    <t>https://pbs.twimg.com/profile_banners/164622062/1517438765</t>
  </si>
  <si>
    <t>https://pbs.twimg.com/profile_banners/1083654285756416002/1547201237</t>
  </si>
  <si>
    <t>https://pbs.twimg.com/profile_banners/20907028/1466105812</t>
  </si>
  <si>
    <t>https://pbs.twimg.com/profile_banners/1020262746020073472/1551961686</t>
  </si>
  <si>
    <t>https://pbs.twimg.com/profile_banners/1116078284872343553/1566275261</t>
  </si>
  <si>
    <t>https://pbs.twimg.com/profile_banners/1068522214629113857/1557264319</t>
  </si>
  <si>
    <t>https://pbs.twimg.com/profile_banners/1068663064558489600/1548617946</t>
  </si>
  <si>
    <t>https://pbs.twimg.com/profile_banners/1076088538532376576/1546089194</t>
  </si>
  <si>
    <t>https://pbs.twimg.com/profile_banners/1076858015247151106/1545580755</t>
  </si>
  <si>
    <t>https://pbs.twimg.com/profile_banners/1086232472118087682/1547822181</t>
  </si>
  <si>
    <t>https://pbs.twimg.com/profile_banners/1086294340765388800/1554896225</t>
  </si>
  <si>
    <t>https://pbs.twimg.com/profile_banners/1088341589213220865/1550920128</t>
  </si>
  <si>
    <t>https://pbs.twimg.com/profile_banners/1091790324761088002/1549140520</t>
  </si>
  <si>
    <t>https://pbs.twimg.com/profile_banners/1101085436489932801/1551372834</t>
  </si>
  <si>
    <t>https://pbs.twimg.com/profile_banners/1103260306355224577/1566219896</t>
  </si>
  <si>
    <t>https://pbs.twimg.com/profile_banners/1105173141872095232/1554920006</t>
  </si>
  <si>
    <t>https://pbs.twimg.com/profile_banners/1139175470992429057/1560437649</t>
  </si>
  <si>
    <t>https://pbs.twimg.com/profile_banners/1114622071038971905/1555900022</t>
  </si>
  <si>
    <t>https://pbs.twimg.com/profile_banners/20849022/1530695516</t>
  </si>
  <si>
    <t>https://pbs.twimg.com/profile_banners/526800804/1527014650</t>
  </si>
  <si>
    <t>https://pbs.twimg.com/profile_banners/14786138/1565101239</t>
  </si>
  <si>
    <t>https://pbs.twimg.com/profile_banners/2231317676/1463662999</t>
  </si>
  <si>
    <t>https://pbs.twimg.com/profile_banners/44614050/1562058099</t>
  </si>
  <si>
    <t>https://pbs.twimg.com/profile_banners/949360609929367552/1553883618</t>
  </si>
  <si>
    <t>https://pbs.twimg.com/profile_banners/281477266/1545142032</t>
  </si>
  <si>
    <t>https://pbs.twimg.com/profile_banners/1067437580755456005/1543332440</t>
  </si>
  <si>
    <t>https://pbs.twimg.com/profile_banners/3301643913/1532941884</t>
  </si>
  <si>
    <t>https://pbs.twimg.com/profile_banners/1039054184711172097/1549991609</t>
  </si>
  <si>
    <t>https://pbs.twimg.com/profile_banners/1159106771870461953/1565261168</t>
  </si>
  <si>
    <t>https://pbs.twimg.com/profile_banners/20058248/1400402729</t>
  </si>
  <si>
    <t>https://pbs.twimg.com/profile_banners/1110530011730186240/1564739848</t>
  </si>
  <si>
    <t>https://pbs.twimg.com/profile_banners/2238456923/1555187980</t>
  </si>
  <si>
    <t>https://pbs.twimg.com/profile_banners/970939705629069312/1564981825</t>
  </si>
  <si>
    <t>https://pbs.twimg.com/profile_banners/20434974/1560243242</t>
  </si>
  <si>
    <t>https://pbs.twimg.com/profile_banners/91420833/1491299221</t>
  </si>
  <si>
    <t>https://pbs.twimg.com/profile_banners/1134223836/1359557018</t>
  </si>
  <si>
    <t>https://pbs.twimg.com/profile_banners/85858287/1553594694</t>
  </si>
  <si>
    <t>https://pbs.twimg.com/profile_banners/545172210/1490593409</t>
  </si>
  <si>
    <t>https://pbs.twimg.com/profile_banners/1248843523/1547725244</t>
  </si>
  <si>
    <t>https://pbs.twimg.com/profile_banners/978262504106229760/1554987239</t>
  </si>
  <si>
    <t>https://pbs.twimg.com/profile_banners/2426965014/1402326060</t>
  </si>
  <si>
    <t>https://pbs.twimg.com/profile_banners/702080380510281728/1456225645</t>
  </si>
  <si>
    <t>https://pbs.twimg.com/profile_banners/1155456527655944193/1565338833</t>
  </si>
  <si>
    <t>https://pbs.twimg.com/profile_banners/947167217778601984/1556191847</t>
  </si>
  <si>
    <t>https://pbs.twimg.com/profile_banners/4804777407/1533889302</t>
  </si>
  <si>
    <t>https://pbs.twimg.com/profile_banners/759247351471042564/1563553737</t>
  </si>
  <si>
    <t>https://pbs.twimg.com/profile_banners/1145672007914180610/1561985246</t>
  </si>
  <si>
    <t>https://pbs.twimg.com/profile_banners/4839198225/1527029345</t>
  </si>
  <si>
    <t>https://pbs.twimg.com/profile_banners/726305922906214400/1476694932</t>
  </si>
  <si>
    <t>https://pbs.twimg.com/profile_banners/1034524339675320321/1541254151</t>
  </si>
  <si>
    <t>https://pbs.twimg.com/profile_banners/1062494549707276296/1543399339</t>
  </si>
  <si>
    <t>https://pbs.twimg.com/profile_banners/272104243/1547472670</t>
  </si>
  <si>
    <t>https://pbs.twimg.com/profile_banners/1001225293/1555349526</t>
  </si>
  <si>
    <t>https://pbs.twimg.com/profile_banners/1363958880/1549715897</t>
  </si>
  <si>
    <t>https://pbs.twimg.com/profile_banners/462762409/1531289645</t>
  </si>
  <si>
    <t>https://pbs.twimg.com/profile_banners/174620513/1564488189</t>
  </si>
  <si>
    <t>https://pbs.twimg.com/profile_banners/1076122741617713153/1547659926</t>
  </si>
  <si>
    <t>https://pbs.twimg.com/profile_banners/3172509796/1488809827</t>
  </si>
  <si>
    <t>https://pbs.twimg.com/profile_banners/565695121/1526588326</t>
  </si>
  <si>
    <t>https://pbs.twimg.com/profile_banners/20787300/1536853785</t>
  </si>
  <si>
    <t>https://pbs.twimg.com/profile_banners/1022940199/1522839584</t>
  </si>
  <si>
    <t>https://pbs.twimg.com/profile_banners/1100489786920525825/1564577618</t>
  </si>
  <si>
    <t>https://pbs.twimg.com/profile_banners/21794185/1451897937</t>
  </si>
  <si>
    <t>https://pbs.twimg.com/profile_banners/956892068726607872/1554729919</t>
  </si>
  <si>
    <t>https://pbs.twimg.com/profile_banners/279144084/1557782403</t>
  </si>
  <si>
    <t>https://pbs.twimg.com/profile_banners/767966187892473856/1562617688</t>
  </si>
  <si>
    <t>https://pbs.twimg.com/profile_banners/2152537651/1556097614</t>
  </si>
  <si>
    <t>https://pbs.twimg.com/profile_banners/246360920/1475998113</t>
  </si>
  <si>
    <t>https://pbs.twimg.com/profile_banners/1543433984/1449666619</t>
  </si>
  <si>
    <t>https://pbs.twimg.com/profile_banners/9273802/1558529997</t>
  </si>
  <si>
    <t>http://abs.twimg.com/images/themes/theme1/bg.png</t>
  </si>
  <si>
    <t>http://abs.twimg.com/images/themes/theme18/bg.gif</t>
  </si>
  <si>
    <t>http://abs.twimg.com/images/themes/theme5/bg.gif</t>
  </si>
  <si>
    <t>http://abs.twimg.com/images/themes/theme15/bg.png</t>
  </si>
  <si>
    <t>http://abs.twimg.com/images/themes/theme17/bg.gif</t>
  </si>
  <si>
    <t>http://abs.twimg.com/images/themes/theme16/bg.gif</t>
  </si>
  <si>
    <t>http://abs.twimg.com/images/themes/theme4/bg.gif</t>
  </si>
  <si>
    <t>http://abs.twimg.com/images/themes/theme6/bg.gif</t>
  </si>
  <si>
    <t>http://abs.twimg.com/images/themes/theme9/bg.gif</t>
  </si>
  <si>
    <t>http://abs.twimg.com/images/themes/theme14/bg.gif</t>
  </si>
  <si>
    <t>http://abs.twimg.com/images/themes/theme19/bg.gif</t>
  </si>
  <si>
    <t>http://abs.twimg.com/images/themes/theme2/bg.gif</t>
  </si>
  <si>
    <t>http://pbs.twimg.com/profile_images/1103682728577454080/wF6SrHrD_normal.jpg</t>
  </si>
  <si>
    <t>http://pbs.twimg.com/profile_images/1115644280041820160/wIQgd5ir_normal.png</t>
  </si>
  <si>
    <t>http://pbs.twimg.com/profile_images/781087658575474689/VOeBMCwg_normal.jpg</t>
  </si>
  <si>
    <t>http://pbs.twimg.com/profile_images/1093535639268741121/H_UFFQEb_normal.jpg</t>
  </si>
  <si>
    <t>http://pbs.twimg.com/profile_images/1130115092266323969/KyiH0sNU_normal.jpg</t>
  </si>
  <si>
    <t>http://pbs.twimg.com/profile_images/1156118736736313344/wh6zt9pE_normal.jpg</t>
  </si>
  <si>
    <t>http://pbs.twimg.com/profile_images/1084582236744286209/TvfMq9NU_normal.jpg</t>
  </si>
  <si>
    <t>http://pbs.twimg.com/profile_images/1091015442695708672/v4zGoHzU_normal.jpg</t>
  </si>
  <si>
    <t>http://pbs.twimg.com/profile_images/611198692595470336/HqVcwAPz_normal.jpg</t>
  </si>
  <si>
    <t>http://pbs.twimg.com/profile_images/1137804532988153857/6Le5IxGU_normal.png</t>
  </si>
  <si>
    <t>http://pbs.twimg.com/profile_images/964947692953767937/aPtQ1RYu_normal.jpg</t>
  </si>
  <si>
    <t>http://pbs.twimg.com/profile_images/952891152113586176/TL3uwwzY_normal.jpg</t>
  </si>
  <si>
    <t>http://pbs.twimg.com/profile_images/1083656760186073089/KTnKou1O_normal.jpg</t>
  </si>
  <si>
    <t>http://pbs.twimg.com/profile_images/1163668307893006337/uoL6himQ_normal.jpg</t>
  </si>
  <si>
    <t>http://pbs.twimg.com/profile_images/1074673695581487109/FB5yhfiR_normal.jpg</t>
  </si>
  <si>
    <t>http://pbs.twimg.com/profile_images/1089573314878717953/kn7pCZRC_normal.jpg</t>
  </si>
  <si>
    <t>http://pbs.twimg.com/profile_images/1079355070674800640/5IY90PD6_normal.jpg</t>
  </si>
  <si>
    <t>http://pbs.twimg.com/profile_images/1086232644516483072/Y9Ipl5ng_normal.jpg</t>
  </si>
  <si>
    <t>http://pbs.twimg.com/profile_images/1086297886818734085/8kXQfTzC_normal.jpg</t>
  </si>
  <si>
    <t>http://pbs.twimg.com/profile_images/1087400942956396545/Nr950eel_normal.jpg</t>
  </si>
  <si>
    <t>http://pbs.twimg.com/profile_images/1087464617201291272/1TLcw99N_normal.png</t>
  </si>
  <si>
    <t>http://pbs.twimg.com/profile_images/1088342343382679552/xkIhsEn3_normal.jpg</t>
  </si>
  <si>
    <t>http://pbs.twimg.com/profile_images/1090222498656993280/8GBvZbc6_normal.jpg</t>
  </si>
  <si>
    <t>http://pbs.twimg.com/profile_images/1101086734811623430/9uGTuUD8_normal.png</t>
  </si>
  <si>
    <t>http://pbs.twimg.com/profile_images/1121389954310004736/r-bIZfEU_normal.jpg</t>
  </si>
  <si>
    <t>http://pbs.twimg.com/profile_images/1107726493734572032/qM2lRQvn_normal.png</t>
  </si>
  <si>
    <t>http://pbs.twimg.com/profile_images/1139175847137546240/qwUIuENf_normal.jpg</t>
  </si>
  <si>
    <t>http://pbs.twimg.com/profile_images/730662160704131072/Bd-ApAHW_normal.jpg</t>
  </si>
  <si>
    <t>http://pbs.twimg.com/profile_images/884325773938765824/3PMPHHHx_normal.jpg</t>
  </si>
  <si>
    <t>http://pbs.twimg.com/profile_images/951081251624177664/SdSGgQZX_normal.jpg</t>
  </si>
  <si>
    <t>http://pbs.twimg.com/profile_images/673847282715009024/H8IxkpHA_normal.jpg</t>
  </si>
  <si>
    <t>http://pbs.twimg.com/profile_images/1067705511460683776/sON6kTXU_normal.jpg</t>
  </si>
  <si>
    <t>http://pbs.twimg.com/profile_images/463306050297270272/ucM-scCD_normal.png</t>
  </si>
  <si>
    <t>http://pbs.twimg.com/profile_images/248322313/4172645_normal.PNG</t>
  </si>
  <si>
    <t>http://pbs.twimg.com/profile_images/1158243836075925505/JL7xsAkv_normal.jpg</t>
  </si>
  <si>
    <t>http://pbs.twimg.com/profile_images/3184029997/55a0925e44a7cb08fed450e5d5e48136_normal.jpeg</t>
  </si>
  <si>
    <t>http://pbs.twimg.com/profile_images/726806206287892481/MLlqJsXC_normal.jpg</t>
  </si>
  <si>
    <t>http://pbs.twimg.com/profile_images/846234308440403968/Z1OGlHtK_normal.jpg</t>
  </si>
  <si>
    <t>http://pbs.twimg.com/profile_images/723065747006717953/7rWOO27f_normal.jpg</t>
  </si>
  <si>
    <t>http://pbs.twimg.com/profile_images/1164191026367610880/KryGeJvR_normal.png</t>
  </si>
  <si>
    <t>http://pbs.twimg.com/profile_images/687645970142740481/EH76Wn7S_normal.jpg</t>
  </si>
  <si>
    <t>http://pbs.twimg.com/profile_images/1126217896454172672/amZhJ4qA_normal.jpg</t>
  </si>
  <si>
    <t>http://pbs.twimg.com/profile_images/1145673401878450176/5AvT7Rb6_normal.jpg</t>
  </si>
  <si>
    <t>http://pbs.twimg.com/profile_images/912640942435438593/yzM0BvWF_normal.jpg</t>
  </si>
  <si>
    <t>http://pbs.twimg.com/profile_images/980860670370557952/lP2R0Z6c_normal.jpg</t>
  </si>
  <si>
    <t>http://pbs.twimg.com/profile_images/905342524910444544/IR-A8Agb_normal.jpg</t>
  </si>
  <si>
    <t>http://pbs.twimg.com/profile_images/1058722649000558592/EgkwvwB1_normal.jpg</t>
  </si>
  <si>
    <t>http://pbs.twimg.com/profile_images/1075060545584316421/wL7IUGZe_normal.jpg</t>
  </si>
  <si>
    <t>http://pbs.twimg.com/profile_images/1145648033360732160/i6WGXc0F_normal.jpg</t>
  </si>
  <si>
    <t>http://pbs.twimg.com/profile_images/1137008119865839616/yQAicfxZ_normal.jpg</t>
  </si>
  <si>
    <t>http://pbs.twimg.com/profile_images/1162744797649616901/RuCVZ06V_normal.jpg</t>
  </si>
  <si>
    <t>http://pbs.twimg.com/profile_images/1161727702056996864/q_PcKodr_normal.jpg</t>
  </si>
  <si>
    <t>http://pbs.twimg.com/profile_images/1156173375523475457/busEneLz_normal.jpg</t>
  </si>
  <si>
    <t>http://pbs.twimg.com/profile_images/1085112569910738944/TpYWpgRh_normal.jpg</t>
  </si>
  <si>
    <t>http://pbs.twimg.com/profile_images/1101521162469822465/xfCvcYRR_normal.png</t>
  </si>
  <si>
    <t>http://pbs.twimg.com/profile_images/1057646098146344960/JMT_VyeX_normal.jpg</t>
  </si>
  <si>
    <t>http://pbs.twimg.com/profile_images/966730204688404480/EqsHFo0b_normal.jpg</t>
  </si>
  <si>
    <t>http://pbs.twimg.com/profile_images/981486545071992835/oOx38fKW_normal.jpg</t>
  </si>
  <si>
    <t>http://pbs.twimg.com/profile_images/1100512760855781376/IRYMPJLT_normal.png</t>
  </si>
  <si>
    <t>http://pbs.twimg.com/profile_images/1085559718423212033/aSGwLsvJ_normal.jpg</t>
  </si>
  <si>
    <t>http://pbs.twimg.com/profile_images/394897075/My_County_Council_normal.png</t>
  </si>
  <si>
    <t>http://pbs.twimg.com/profile_images/783586212913242112/J5j3466V_normal.jpg</t>
  </si>
  <si>
    <t>http://pbs.twimg.com/profile_images/2340026837/e0whbyp1r1uy16o0vtz1_normal.jpeg</t>
  </si>
  <si>
    <t>Open Twitter Page for This Person</t>
  </si>
  <si>
    <t>https://twitter.com/miswachemicals</t>
  </si>
  <si>
    <t>https://twitter.com/festogb</t>
  </si>
  <si>
    <t>https://twitter.com/diginorthampton</t>
  </si>
  <si>
    <t>https://twitter.com/logistics_forum</t>
  </si>
  <si>
    <t>https://twitter.com/cafe_matchbox</t>
  </si>
  <si>
    <t>https://twitter.com/jeaned70</t>
  </si>
  <si>
    <t>https://twitter.com/star_classroom</t>
  </si>
  <si>
    <t>https://twitter.com/samantha_read_</t>
  </si>
  <si>
    <t>https://twitter.com/itteamdret</t>
  </si>
  <si>
    <t>https://twitter.com/learntechuon</t>
  </si>
  <si>
    <t>https://twitter.com/gameartacademic</t>
  </si>
  <si>
    <t>https://twitter.com/deanoffast</t>
  </si>
  <si>
    <t>https://twitter.com/uoncomputing</t>
  </si>
  <si>
    <t>https://twitter.com/scottturneruon</t>
  </si>
  <si>
    <t>https://twitter.com/uninorthants</t>
  </si>
  <si>
    <t>https://twitter.com/uninhantsnews</t>
  </si>
  <si>
    <t>https://twitter.com/maaprincipal</t>
  </si>
  <si>
    <t>https://twitter.com/thenenequirer</t>
  </si>
  <si>
    <t>https://twitter.com/wastereader</t>
  </si>
  <si>
    <t>https://twitter.com/zigguratxyz</t>
  </si>
  <si>
    <t>https://twitter.com/northantshouruk</t>
  </si>
  <si>
    <t>https://twitter.com/lovenorthampton</t>
  </si>
  <si>
    <t>https://twitter.com/nptspaces</t>
  </si>
  <si>
    <t>https://twitter.com/bbcnorthampton</t>
  </si>
  <si>
    <t>https://twitter.com/curatoreducator</t>
  </si>
  <si>
    <t>https://twitter.com/commcourtyard</t>
  </si>
  <si>
    <t>https://twitter.com/cafetracknn</t>
  </si>
  <si>
    <t>https://twitter.com/thestartofnn</t>
  </si>
  <si>
    <t>https://twitter.com/alpaka_io</t>
  </si>
  <si>
    <t>https://twitter.com/angrynorthernuk</t>
  </si>
  <si>
    <t>https://twitter.com/gdsteam</t>
  </si>
  <si>
    <t>https://twitter.com/spokeseducation</t>
  </si>
  <si>
    <t>https://twitter.com/marcwebber</t>
  </si>
  <si>
    <t>https://twitter.com/vrtherapiesltd</t>
  </si>
  <si>
    <t>https://twitter.com/futurefocusedg1</t>
  </si>
  <si>
    <t>https://twitter.com/bbcsml</t>
  </si>
  <si>
    <t>https://twitter.com/bbcone</t>
  </si>
  <si>
    <t>https://twitter.com/thegrowthlawyer</t>
  </si>
  <si>
    <t>https://twitter.com/dr_alisherbaz</t>
  </si>
  <si>
    <t>https://twitter.com/drmmu</t>
  </si>
  <si>
    <t>https://twitter.com/uonschools</t>
  </si>
  <si>
    <t>https://twitter.com/nosylocaljourno</t>
  </si>
  <si>
    <t>https://twitter.com/oppidium1</t>
  </si>
  <si>
    <t>https://twitter.com/kenpunter</t>
  </si>
  <si>
    <t>https://twitter.com/barwaterside</t>
  </si>
  <si>
    <t>https://twitter.com/proudmurals</t>
  </si>
  <si>
    <t>https://twitter.com/6920steve</t>
  </si>
  <si>
    <t>https://twitter.com/heyfordbooks</t>
  </si>
  <si>
    <t>https://twitter.com/northamptonspe2</t>
  </si>
  <si>
    <t>https://twitter.com/chalkoriginal</t>
  </si>
  <si>
    <t>https://twitter.com/dutchdelightsuk</t>
  </si>
  <si>
    <t>https://twitter.com/bighireuk</t>
  </si>
  <si>
    <t>https://twitter.com/23rd_s</t>
  </si>
  <si>
    <t>https://twitter.com/clarissaxfood</t>
  </si>
  <si>
    <t>https://twitter.com/thrismuk</t>
  </si>
  <si>
    <t>https://twitter.com/enorlpool</t>
  </si>
  <si>
    <t>https://twitter.com/k_ocoaching</t>
  </si>
  <si>
    <t>https://twitter.com/becketsbuddies</t>
  </si>
  <si>
    <t>https://twitter.com/nnexhibition</t>
  </si>
  <si>
    <t>https://twitter.com/propertyviewv</t>
  </si>
  <si>
    <t>https://twitter.com/chocbonbon11</t>
  </si>
  <si>
    <t>https://twitter.com/ribbonsignature</t>
  </si>
  <si>
    <t>https://twitter.com/jacksonjcooper</t>
  </si>
  <si>
    <t>https://twitter.com/chronandecho</t>
  </si>
  <si>
    <t>https://twitter.com/kaysawbridge</t>
  </si>
  <si>
    <t>https://twitter.com/barclaycard</t>
  </si>
  <si>
    <t>https://twitter.com/snc_webmaster</t>
  </si>
  <si>
    <t>https://twitter.com/rscomponents</t>
  </si>
  <si>
    <t>https://twitter.com/richardbeards</t>
  </si>
  <si>
    <t>https://twitter.com/kardisom</t>
  </si>
  <si>
    <t>https://twitter.com/csm_berlin</t>
  </si>
  <si>
    <t>https://twitter.com/rifs_uon</t>
  </si>
  <si>
    <t>https://twitter.com/codeclubemids</t>
  </si>
  <si>
    <t>https://twitter.com/researchconn3ct</t>
  </si>
  <si>
    <t>https://twitter.com/livi_uk</t>
  </si>
  <si>
    <t>https://twitter.com/karen_w_bach</t>
  </si>
  <si>
    <t>https://twitter.com/rjhowe</t>
  </si>
  <si>
    <t>https://twitter.com/newskate</t>
  </si>
  <si>
    <t>https://twitter.com/fastresearchuon</t>
  </si>
  <si>
    <t>https://twitter.com/louspolton</t>
  </si>
  <si>
    <t>https://twitter.com/theathleticuk</t>
  </si>
  <si>
    <t>https://twitter.com/elsbyandco</t>
  </si>
  <si>
    <t>https://twitter.com/ftsonline</t>
  </si>
  <si>
    <t>https://twitter.com/gilliansblinds</t>
  </si>
  <si>
    <t>https://twitter.com/thebelmonthotel</t>
  </si>
  <si>
    <t>https://twitter.com/inverterdrives</t>
  </si>
  <si>
    <t>https://twitter.com/fullerslaw</t>
  </si>
  <si>
    <t>https://twitter.com/nbsafety_</t>
  </si>
  <si>
    <t>https://twitter.com/labelsourceuk</t>
  </si>
  <si>
    <t>https://twitter.com/j19testing</t>
  </si>
  <si>
    <t>https://twitter.com/alarmlinenorth</t>
  </si>
  <si>
    <t>https://twitter.com/futurumg</t>
  </si>
  <si>
    <t>https://twitter.com/haineswattseast</t>
  </si>
  <si>
    <t>https://twitter.com/garlandtraining</t>
  </si>
  <si>
    <t>https://twitter.com/copperfoxbiz</t>
  </si>
  <si>
    <t>https://twitter.com/technomineltd</t>
  </si>
  <si>
    <t>https://twitter.com/soverycreative</t>
  </si>
  <si>
    <t>https://twitter.com/iain_mansell</t>
  </si>
  <si>
    <t>https://twitter.com/dan_techrecruit</t>
  </si>
  <si>
    <t>https://twitter.com/heylus</t>
  </si>
  <si>
    <t>https://twitter.com/woodbarntech</t>
  </si>
  <si>
    <t>https://twitter.com/mrstuwood</t>
  </si>
  <si>
    <t>https://twitter.com/markosullivan08</t>
  </si>
  <si>
    <t>https://twitter.com/pamsheemar</t>
  </si>
  <si>
    <t>https://twitter.com/paulcadmanuk</t>
  </si>
  <si>
    <t>https://twitter.com/squibbleltd</t>
  </si>
  <si>
    <t>https://twitter.com/tn_midlands</t>
  </si>
  <si>
    <t>https://twitter.com/secondej</t>
  </si>
  <si>
    <t>https://twitter.com/hollybotterill</t>
  </si>
  <si>
    <t>https://twitter.com/yiannismaos</t>
  </si>
  <si>
    <t>https://twitter.com/silicon_canal</t>
  </si>
  <si>
    <t>https://twitter.com/birminghamtech</t>
  </si>
  <si>
    <t>https://twitter.com/voluntaryimpact</t>
  </si>
  <si>
    <t>https://twitter.com/fsbeastmids</t>
  </si>
  <si>
    <t>https://twitter.com/technation</t>
  </si>
  <si>
    <t>https://twitter.com/elsby_clare</t>
  </si>
  <si>
    <t>https://twitter.com/ssarecruit</t>
  </si>
  <si>
    <t>https://twitter.com/mycountycouncil</t>
  </si>
  <si>
    <t>https://twitter.com/northamptonbid</t>
  </si>
  <si>
    <t>https://twitter.com/bipcnorthants</t>
  </si>
  <si>
    <t>https://twitter.com/profgalloway</t>
  </si>
  <si>
    <t>miswachemicals
@DigiNorthampton Might be worth
a chat with our friends over at
@FestoGB?</t>
  </si>
  <si>
    <t xml:space="preserve">festogb
</t>
  </si>
  <si>
    <t>logistics_forum
_xD83E__xDD16_ We're looking for individuals
or businesses working in #AI or
#Robotics in Northamptonshire to
take part in an event in September.
_xD83D__xDCE8_ Our DMs are open!</t>
  </si>
  <si>
    <t>cafe_matchbox
_xD83E__xDD2F_ There's a lot to think about...
_xD83D__xDC47_ Ahead of #ALevelResultsDay,
here's a thread for young people
in Northamptonshire thinking about
a career in digital and tech.</t>
  </si>
  <si>
    <t>jeaned70
_xD83E__xDD2F_ There's a lot to think about...
_xD83D__xDC47_ Ahead of #ALevelResultsDay,
here's a thread for young people
in Northamptonshire thinking about
a career in digital and tech.</t>
  </si>
  <si>
    <t>star_classroom
_xD83E__xDD2F_ There's a lot to think about...
_xD83D__xDC47_ Ahead of #ALevelResultsDay,
here's a thread for young people
in Northamptonshire thinking about
a career in digital and tech.</t>
  </si>
  <si>
    <t>samantha_read_
_xD83E__xDD2F_ There's a lot to think about...
_xD83D__xDC47_ Ahead of #ALevelResultsDay,
here's a thread for young people
in Northamptonshire thinking about
a career in digital and tech.</t>
  </si>
  <si>
    <t>itteamdret
_xD83E__xDD2F_ There's a lot to think about...
_xD83D__xDC47_ Ahead of #ALevelResultsDay,
here's a thread for young people
in Northamptonshire thinking about
a career in digital and tech.</t>
  </si>
  <si>
    <t>learntechuon
@UniNhantsNews @UniNorthants @DigiNorthampton
@scottturneruon @UoNComputing @DeanofFAST
https://t.co/VhTOEGdGFr</t>
  </si>
  <si>
    <t>deanoffast
@UniNhantsNews @UniNorthants @DigiNorthampton
@scottturneruon @UoNComputing @DeanofFAST
https://t.co/VhTOEGdGFr</t>
  </si>
  <si>
    <t>scottturneruon
@DigiNorthampton https://t.co/Qfs1FI0f3e</t>
  </si>
  <si>
    <t>uninhantsnews
⏱️ Less than 24 hours until our
third Early Bird event, The Death
of Social Media? _xD83D__xDE39_ There's much
more to social media than cat GIFs.
_xD83D__xDCC8_ We'll be exploring ethics in
light of recent controversies,
current trends and what it all
means for your business. _xD83D__xDE3C_ It's
almost here... https://t.co/RFM2TFRq9X</t>
  </si>
  <si>
    <t>maaprincipal
_xD83E__xDD2F_ There's a lot to think about...
_xD83D__xDC47_ Ahead of #ALevelResultsDay,
here's a thread for young people
in Northamptonshire thinking about
a career in digital and tech.</t>
  </si>
  <si>
    <t>thenenequirer
@UniNhantsNews @UniNorthants @DigiNorthampton
@scottturneruon @UoNComputing @DeanofFAST
https://t.co/VhTOEGdGFr</t>
  </si>
  <si>
    <t>wastereader
@UniNhantsNews @UniNorthants @DigiNorthampton
@scottturneruon @UoNComputing @DeanofFAST
https://t.co/VhTOEGdGFr</t>
  </si>
  <si>
    <t>zigguratxyz
@DigiNorthampton we’ve got our
own event in October, who are you
and how do we invite you?</t>
  </si>
  <si>
    <t>northantshouruk
_xD83D__xDC4B_ Hi #NorthantsHour, hope everyone
is well. _xD83D__xDC23_ For any Early Birds
out there, our free morning learning
sessions are getting booked up
very quickly but a few places remain
on each. https://t.co/hxJjQymEag</t>
  </si>
  <si>
    <t xml:space="preserve">lovenorthampton
</t>
  </si>
  <si>
    <t xml:space="preserve">nptspaces
</t>
  </si>
  <si>
    <t xml:space="preserve">bbcnorthampton
</t>
  </si>
  <si>
    <t xml:space="preserve">curatoreducator
</t>
  </si>
  <si>
    <t xml:space="preserve">commcourtyard
</t>
  </si>
  <si>
    <t xml:space="preserve">cafetracknn
</t>
  </si>
  <si>
    <t>alpaka_io
_xD83D__xDC4B_ Hi #NorthantsHour, hope everyone
is well. _xD83D__xDC23_ For any Early Birds
out there, our free morning learning
sessions are getting booked up
very quickly but a few places remain
on each. https://t.co/hxJjQymEag</t>
  </si>
  <si>
    <t>angrynorthernuk
@DigiNorthampton @GDSTeam As long
as you got a competent way to work,
then great! Sadly their colleagues
at the Cabinet office and CCS appear
to have bitten the dumb bug that's
going round in those circles and
opened their digital procurement
world to corruption.</t>
  </si>
  <si>
    <t>gdsteam
_xD83C__xDFD9_ This afternoon we’ve been in
the big smoke for accessibility
training with @GDSTeam _xD83D__xDC23_ Looking
forward to sharing knowledge at
a future Early Bird event _xD83C__xDF0D_ The
web is for everyone... https://t.co/uSRA8cEo0s</t>
  </si>
  <si>
    <t>spokeseducation
_xD83D__xDC4B_ Hi #NorthantsHour, hope everyone
is well. _xD83D__xDC23_ For any Early Birds
out there, our free morning learning
sessions are getting booked up
very quickly but a few places remain
on each. https://t.co/hxJjQymEag</t>
  </si>
  <si>
    <t>marcwebber
❗️ Last few places remaining on
our free Early Bird event on Immersive
Healthcare with @vrtherapiesltd
in Northampton on Friday 1 November
_xD83D__xDE22_ Will be fully booked by next
week, so don't miss out. https://t.co/wnkn4lhiDN</t>
  </si>
  <si>
    <t>futurefocusedg1
@vrtherapiesltd @BBCOne @bbcsml
_xD83D__xDDE3_️ You can hear more from Rebecca
about the health benefits of #VR
at the @vrtherapiesltd Early Bird
event on Immersive Healthcare on
Friday 1 November _xD83D__xDC47_ Get your free
ticket https://t.co/wnkn4lhiDN</t>
  </si>
  <si>
    <t xml:space="preserve">bbcsml
</t>
  </si>
  <si>
    <t xml:space="preserve">bbcone
</t>
  </si>
  <si>
    <t>thegrowthlawyer
Looking forward to @DigiNorthampton's
event on Thursday - The Death of
Social Media? #digital #Northampton</t>
  </si>
  <si>
    <t>dr_alisherbaz
ICYMI @DigiNorthampton @DeanofFAST
@Dr_Alisherbaz @UoNComputing @UoNSchools
@DRMMU @GameArtAcademic https://t.co/fweixTy1qs
https://t.co/Ll7dsUbvKS</t>
  </si>
  <si>
    <t xml:space="preserve">drmmu
</t>
  </si>
  <si>
    <t xml:space="preserve">uonschools
</t>
  </si>
  <si>
    <t>nosylocaljourno
2⃣ We've got a couple of places
left on this Thursday's free Early
Bird event looking at social media
with @KenPunter of @Oppidium1 _xD83D__xDCF0_
Ken will be talking about current
trends in social media and what
they mean for your business https://t.co/l345VCezBi</t>
  </si>
  <si>
    <t>oppidium1
For anyone at the @DigiNorthampton
event today (or anyone else), I'll
post links to useful sources/people
from the presentation over the
coming days and weeks. I've added
a couple here (the Mintel Consumer
trends report and also about @profgalloway):
https://t.co/JPjHYLgPCe https://t.co/6X9xOKVKIJ</t>
  </si>
  <si>
    <t>barwaterside
@DigiNorthampton We can't wait
to have you back! :D</t>
  </si>
  <si>
    <t>6920steve
@NorthantshourUk @RibbonSignature
@ChangeUKNpton @Chocbonbon11 @PropertyviewV
@NNExhibition @becketsbuddies @K_OCoaching
@ENORLPool @ThrismUK @clarissaxfood
@23rd_s @bighireuk @DutchDelightsUK
@ChalkOriginal @DigiNorthampton
@northamptonspe2 @heyfordbooks
Many thanks indeed, but thanks
to the recent weather, I'm stuck
here drying wheat ! Hope your all
well https://t.co/IrK3Vw0q8O</t>
  </si>
  <si>
    <t xml:space="preserve">heyfordbooks
</t>
  </si>
  <si>
    <t xml:space="preserve">northamptonspe2
</t>
  </si>
  <si>
    <t xml:space="preserve">chalkoriginal
</t>
  </si>
  <si>
    <t>dutchdelightsuk
@NorthantshourUk @RibbonSignature
@6920steve @ChangeUKNpton @Chocbonbon11
@PropertyviewV @NNExhibition @becketsbuddies
@K_OCoaching @ENORLPool @ThrismUK
@clarissaxfood @23rd_s @bighireuk
@ChalkOriginal @DigiNorthampton
@northamptonspe2 @heyfordbooks
I’ve just _xD83C__xDDF3__xD83C__xDDF1__xD83D__xDEEB__xD83D__xDEEC__xD83C__xDDEC__xD83C__xDDE7_.</t>
  </si>
  <si>
    <t xml:space="preserve">bighireuk
</t>
  </si>
  <si>
    <t xml:space="preserve">23rd_s
</t>
  </si>
  <si>
    <t xml:space="preserve">clarissaxfood
</t>
  </si>
  <si>
    <t xml:space="preserve">thrismuk
</t>
  </si>
  <si>
    <t xml:space="preserve">enorlpool
</t>
  </si>
  <si>
    <t xml:space="preserve">k_ocoaching
</t>
  </si>
  <si>
    <t>becketsbuddies
One hour to go! #Northantshour
@RibbonSignature @6920steve @changeuknpton
@Chocbonbon11 @PropertyviewV @NNExhibition
@becketsbuddies @K_OCoaching @ENORLPool
@ThrismUK @clarissaxfood @23rd_s
@bighireuk @DutchDelightsUK @ChalkOriginal
@DigiNorthampton @northamptonspe2
@heyfordbooks</t>
  </si>
  <si>
    <t xml:space="preserve">nnexhibition
</t>
  </si>
  <si>
    <t xml:space="preserve">propertyviewv
</t>
  </si>
  <si>
    <t xml:space="preserve">chocbonbon11
</t>
  </si>
  <si>
    <t xml:space="preserve">ribbonsignature
</t>
  </si>
  <si>
    <t>jacksonjcooper
@NorthantshourUk @RibbonSignature
@ChangeUKNpton @Chocbonbon11 @PropertyviewV
@NNExhibition @becketsbuddies @K_OCoaching
@ENORLPool @ThrismUK @clarissaxfood
@23rd_s @bighireuk @DutchDelightsUK
@ChalkOriginal @DigiNorthampton
@northamptonspe2 @heyfordbooks
Many thanks indeed, but thanks
to the recent weather, I'm stuck
here drying wheat ! Hope your all
well https://t.co/IrK3Vw0q8O</t>
  </si>
  <si>
    <t xml:space="preserve">chronandecho
</t>
  </si>
  <si>
    <t>kaysawbridge
_xD83D__xDDFA_️ Yesterday we visited the impressive
@Barclaycard Tech Hub in Northampton.
_xD83E__xDD1D_Barclaycard contribute a great
amount to the local tech community
and are keen to get involved with
Digital Northampton. https://t.co/70n5SjuPYe</t>
  </si>
  <si>
    <t xml:space="preserve">barclaycard
</t>
  </si>
  <si>
    <t>snc_webmaster
@RichardBeards @RSComponents @DigiNorthampton
having problems with your car?</t>
  </si>
  <si>
    <t>kardisom
@GameArtAcademic @DigiNorthampton
Would’ve been there in a flash
but sadly I’m heading for the Ruin
bars of Budapest this afternoon.
Oh well _xD83C__xDF78_</t>
  </si>
  <si>
    <t xml:space="preserve">csm_berlin
</t>
  </si>
  <si>
    <t>codeclubemids
@RichardBeards @DigiNorthampton
@Barclaycard Yes please. It would
be great to connect and find out
more.</t>
  </si>
  <si>
    <t xml:space="preserve">researchconn3ct
</t>
  </si>
  <si>
    <t>livi_uk
_xD83D__xDC69__xD83C__xDFFB_‍⚕️_xD83D__xDC68__xD83C__xDFFD_‍⚕️ Nearly 2 million
NHS patients are to be given access
to video consultations with doctors
employed by a digital healthcare
supplier as a result of a series
of deals signed with NHS commissioners.
_xD83D__xDDFA_ Northamptonshire is one of 3
new areas to benefit. https://t.co/QQOkxHka8x</t>
  </si>
  <si>
    <t>karen_w_bach
@DigiNorthampton @LIVI_uk I totally
believe this video #technology
is the future of #healthcare. I
would love to see the stats for
patient "calls" compared to NHS
Direct</t>
  </si>
  <si>
    <t>rjhowe
Scheduled sessions for @DigiNorthampton
- really amazing move forward for
the County - looking forward to
it https://t.co/MAD9oDrLBQ</t>
  </si>
  <si>
    <t>newskate
Early start this morning @DigiNorthampton
session discussing the death of
social media with @Oppidium1 @kenpunter</t>
  </si>
  <si>
    <t>fastresearchuon
_xD83D__xDC23_ We’re almost ready to go with
our third Early Bird, The Death
of Social Media? _xD83D__xDDDE_ We’ll be tweeting
updates during the event, which
starts at 8am. https://t.co/2vDN5hGh5Z</t>
  </si>
  <si>
    <t>louspolton
@DigiNorthampton @kenpunter @TheAthleticUK
Great presentation. Thanks for
the insight. #socialmediaisnotdead
#socialmediarevolution #coffeehouse
#trendsledbypeople</t>
  </si>
  <si>
    <t xml:space="preserve">theathleticuk
</t>
  </si>
  <si>
    <t>elsbyandco
_xD83D__xDC23_ We’re almost ready to go with
our third Early Bird, The Death
of Social Media? _xD83D__xDDDE_ We’ll be tweeting
updates during the event, which
starts at 8am. https://t.co/2vDN5hGh5Z</t>
  </si>
  <si>
    <t>ftsonline
Thanks for all your RTs, Likes
and Follows, much appreciated!
@TechnomineLtd @CopperFoxBiz @GarlandTraining
@HainesWattsEast @FuturumG @AlarmLineNorth
@J19Testing @LabelSourceUK @NBSafety_
@FullersLaw @DigiNorthampton @InverterDrives
@TheBelmontHotel @GilliansBlinds</t>
  </si>
  <si>
    <t xml:space="preserve">gilliansblinds
</t>
  </si>
  <si>
    <t xml:space="preserve">thebelmonthotel
</t>
  </si>
  <si>
    <t xml:space="preserve">inverterdrives
</t>
  </si>
  <si>
    <t>fullerslaw
Thanks for all your RTs, Likes
and Follows, much appreciated!
@TechnomineLtd @CopperFoxBiz @GarlandTraining
@HainesWattsEast @FuturumG @AlarmLineNorth
@J19Testing @LabelSourceUK @NBSafety_
@FullersLaw @DigiNorthampton @InverterDrives
@TheBelmontHotel @GilliansBlinds</t>
  </si>
  <si>
    <t>nbsafety_
Thanks for all your RTs, Likes
and Follows, much appreciated!
@TechnomineLtd @CopperFoxBiz @GarlandTraining
@HainesWattsEast @FuturumG @AlarmLineNorth
@J19Testing @LabelSourceUK @NBSafety_
@FullersLaw @DigiNorthampton @InverterDrives
@TheBelmontHotel @GilliansBlinds</t>
  </si>
  <si>
    <t>labelsourceuk
@FTSOnline @TechnomineLtd @CopperFoxBiz
@GarlandTraining @HainesWattsEast
@FuturumG @AlarmLineNorth @J19Testing
@NBSafety_ @FullersLaw @DigiNorthampton
@InverterDrives @TheBelmontHotel
@GilliansBlinds thank you for all
your insights and tweets _xD83D__xDC4D_</t>
  </si>
  <si>
    <t xml:space="preserve">j19testing
</t>
  </si>
  <si>
    <t xml:space="preserve">alarmlinenorth
</t>
  </si>
  <si>
    <t>futurumg
Thanks for all your RTs, Likes
and Follows, much appreciated!
@TechnomineLtd @CopperFoxBiz @GarlandTraining
@HainesWattsEast @FuturumG @AlarmLineNorth
@J19Testing @LabelSourceUK @NBSafety_
@FullersLaw @DigiNorthampton @InverterDrives
@TheBelmontHotel @GilliansBlinds</t>
  </si>
  <si>
    <t xml:space="preserve">haineswattseast
</t>
  </si>
  <si>
    <t>garlandtraining
@FTSOnline @TechnomineLtd @CopperFoxBiz
@HainesWattsEast @FuturumG @AlarmLineNorth
@J19Testing @LabelSourceUK @NBSafety_
@FullersLaw @DigiNorthampton @InverterDrives
@TheBelmontHotel @GilliansBlinds
You're welcome!!</t>
  </si>
  <si>
    <t xml:space="preserve">copperfoxbiz
</t>
  </si>
  <si>
    <t xml:space="preserve">technomineltd
</t>
  </si>
  <si>
    <t xml:space="preserve">iain_mansell
</t>
  </si>
  <si>
    <t xml:space="preserve">dan_techrecruit
</t>
  </si>
  <si>
    <t xml:space="preserve">heylus
</t>
  </si>
  <si>
    <t xml:space="preserve">woodbarntech
</t>
  </si>
  <si>
    <t xml:space="preserve">mrstuwood
</t>
  </si>
  <si>
    <t xml:space="preserve">markosullivan08
</t>
  </si>
  <si>
    <t xml:space="preserve">pamsheemar
</t>
  </si>
  <si>
    <t xml:space="preserve">paulcadmanuk
</t>
  </si>
  <si>
    <t xml:space="preserve">squibbleltd
</t>
  </si>
  <si>
    <t xml:space="preserve">tn_midlands
</t>
  </si>
  <si>
    <t xml:space="preserve">secondej
</t>
  </si>
  <si>
    <t xml:space="preserve">hollybotterill
</t>
  </si>
  <si>
    <t xml:space="preserve">yiannismaos
</t>
  </si>
  <si>
    <t xml:space="preserve">silicon_canal
</t>
  </si>
  <si>
    <t>voluntaryimpact
_xD83E__xDD1D_ This afternoon we met with Rebekah
from @VoluntaryImpact _xD83D__xDCCB_ We're
making plans for a digital training
event for the 200+ charities in
Northamptonshire</t>
  </si>
  <si>
    <t>fsbeastmids
_xD83E__xDD29_ We’re underway with a rundown
from @RichardBeards of what we’ve
been up to since #MergedFutures
➡️ More Early Birds ➡️ Online business
directory in progress ➡️ Working
with @TechNation ➡️ Schools innovation
competition ➡️ Exploring a digital
hub ➡️ Planning #MergedFutures2020</t>
  </si>
  <si>
    <t xml:space="preserve">technation
</t>
  </si>
  <si>
    <t>elsby_clare
_xD83E__xDD2F_ There's a lot to think about...
_xD83D__xDC47_ Ahead of #ALevelResultsDay,
here's a thread for young people
in Northamptonshire thinking about
a career in digital and tech.</t>
  </si>
  <si>
    <t xml:space="preserve">mycountycouncil
</t>
  </si>
  <si>
    <t xml:space="preserve">northamptonbid
</t>
  </si>
  <si>
    <t>bipcnorthants
Fascinating session - thanks to
@kenpunter and @DigiNorthampton
- lots to be thinking about! _xD83E__xDD14_
https://t.co/A0ufwSq0Kz</t>
  </si>
  <si>
    <t xml:space="preserve">profgalloway
</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</si>
  <si>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</si>
  <si>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</si>
  <si>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</si>
  <si>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</si>
  <si>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</si>
  <si>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</si>
  <si>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</si>
  <si>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</si>
  <si>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</si>
  <si>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</si>
  <si>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</si>
  <si>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</si>
  <si>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</si>
  <si>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</si>
  <si>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</si>
  <si>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t>
  </si>
  <si>
    <t>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t>
  </si>
  <si>
    <t>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</si>
  <si>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the_graduate</t>
  </si>
  <si>
    <t>northamptoncoll</t>
  </si>
  <si>
    <t>royalderngate</t>
  </si>
  <si>
    <t>screennorthants</t>
  </si>
  <si>
    <t>With flying superheroes on the up, we look back to our very own "rocket man" Richard Browning who designed and built his prototype flight suit – Daedalus with the help of RS PRO tools: https://t.co/GfVviDnVH0</t>
  </si>
  <si>
    <t>@RichardBeards hey Richard mate great to connect on here. Long time no speak since the old NEP days :) hope all is well?</t>
  </si>
  <si>
    <t>Today we’re hosting our first tea and toast event @cafetracknn 10am-11:30am! Let’s meet up and have a cuppa, a slice of toast, a chat   and make connections! #lovenn #tsosnn #chat #teaandtoast #community https://t.co/oCzunuPJSJ</t>
  </si>
  <si>
    <t>#Birminghamtechweek was created champion the #tech scene in the region and connect the City's tech businesses and future faces in one celebratory event!
Read the profile on creator @yiannismaos here: https://t.co/rknuw4IS3p
@hollybotterill @SecondeJ @tn_midlands @TechNation https://t.co/V0yXA5BUvP</t>
  </si>
  <si>
    <t>Who wants to help me set up a video games museum in Northampton? We'll need a venue and funding and period tv's consoles and computers etc. I say this because I'm TOTALLY JEALOUS of Berlin having @CSM_Berlin</t>
  </si>
  <si>
    <t>@GameArtAcademic @CSM_Berlin I can look for some funding but we'd need a bit more of a plan before we started looking. Happy to throw some ideas around!</t>
  </si>
  <si>
    <t>_xD83C__xDF93_ @The_Graduate are currently advertising a range of entry-level roles in Northamptonshire and further afield _xD83D__xDC47_
https://t.co/BB3frvH4A2</t>
  </si>
  <si>
    <t>_xD83C__xDFA8_ This might not be digital but we love it. Anything that brightens up our town and puts a smile on people's faces should be celebrated! 
_xD83D__xDC4F_ Great work @proudmurals https://t.co/oZAr0wrQqT</t>
  </si>
  <si>
    <t>_xD83D__xDCFA_ Great to see Rebecca Gill, founder of @vrtherapiesltd, on @BBCOne's @bbcsml yesterday. 
▶️ Catch her from 31:40
https://t.co/3AGImo7UpT</t>
  </si>
  <si>
    <t>_xD83D__xDDE3_ @kenpunter now talking about @TheAthleticUK’s impact on sports journalism in this country with a new subscription model</t>
  </si>
  <si>
    <t>@kenpunter begins by talking about recent social media controversies and hot topics.
These topics include corporate responsibility among social media giants, child online safety, social isolation and social media bullying.</t>
  </si>
  <si>
    <t>_xD83D__xDDE3_ @kenpunter: “Social media trends are going down in overall usage across multiple platforms, whatever metric you use. Users are turning away. The numbers are still big but they’re trending down.”</t>
  </si>
  <si>
    <t>_xD83E__xDD1D_ Engage with local organisations passionate about supporting young people into digital and creative careers
_xD83D__xDCFD_️ @ScreenNorthants 
_xD83C__xDFAD_ @RoyalDerngate 
_xD83D__xDC69_‍_xD83C__xDFEB_ @NorthamptonColl</t>
  </si>
  <si>
    <t>_xD83D__xDCBC_ The jobs are out there... https://t.co/2zQa4yIDuQ</t>
  </si>
  <si>
    <t>_xD83D__xDC40_ Interested to see this... we've had many committee meetings in this lovely setting. _xD83C__xDF7D_️_xD83C__xDF55__xD83C__xDF7A_ https://t.co/zvpRupua3l</t>
  </si>
  <si>
    <t>_xD83E__xDD73_ See you down the front! https://t.co/VxYTNTDUbv</t>
  </si>
  <si>
    <t>https://www.youtube.com/watch?v=vSZfjtelFu0&amp;feature=youtu.be</t>
  </si>
  <si>
    <t>https://birminghamtechweek.com/2019/08/spotlight-on-yiannis-maos-founder-of-birmingham-tech-week/</t>
  </si>
  <si>
    <t>https://www.thegraduaterecruitment.co.uk/vacancies</t>
  </si>
  <si>
    <t>https://twitter.com/proudmurals/status/1163897195952840706</t>
  </si>
  <si>
    <t>https://www.bbc.co.uk/iplayer/episode/m0007m7j/sunday-morning-live-series-10-episode-9</t>
  </si>
  <si>
    <t>https://twitter.com/SSARecruit/status/1164094795654008832</t>
  </si>
  <si>
    <t>https://twitter.com/BarWaterside/status/1164122540241031168</t>
  </si>
  <si>
    <t>https://twitter.com/SSARecruit/status/1162029063021694977</t>
  </si>
  <si>
    <t>youtube.com</t>
  </si>
  <si>
    <t>birminghamtechweek.com</t>
  </si>
  <si>
    <t>lovenn tsosnn chat teaandtoast community</t>
  </si>
  <si>
    <t>birminghamtechweek tech</t>
  </si>
  <si>
    <t>https://pbs.twimg.com/media/EB_Ou__X4AAp8lt.jpg</t>
  </si>
  <si>
    <t>https://pbs.twimg.com/media/ECkjsUGXoAAf4qj.jpg</t>
  </si>
  <si>
    <t>11:00:36</t>
  </si>
  <si>
    <t>18:02:43</t>
  </si>
  <si>
    <t>05:37:32</t>
  </si>
  <si>
    <t>11:36:37</t>
  </si>
  <si>
    <t>19:37:14</t>
  </si>
  <si>
    <t>17:37:18</t>
  </si>
  <si>
    <t>08:24:45</t>
  </si>
  <si>
    <t>07:50:08</t>
  </si>
  <si>
    <t>07:36:01</t>
  </si>
  <si>
    <t>07:15:39</t>
  </si>
  <si>
    <t>07:19:57</t>
  </si>
  <si>
    <t>08:43:27</t>
  </si>
  <si>
    <t>10:38:55</t>
  </si>
  <si>
    <t>15:52:26</t>
  </si>
  <si>
    <t>https://twitter.com/rscomponents/status/1164130174247546880</t>
  </si>
  <si>
    <t>https://twitter.com/soverycreative/status/1161699687549870080</t>
  </si>
  <si>
    <t>https://twitter.com/thestartofnn/status/1161874542182240257</t>
  </si>
  <si>
    <t>https://twitter.com/birminghamtech/status/1164501625714724872</t>
  </si>
  <si>
    <t>https://twitter.com/gameartacademic/status/1163897801379602432</t>
  </si>
  <si>
    <t>https://twitter.com/rifs_uon/status/1164230005733416963</t>
  </si>
  <si>
    <t>https://twitter.com/diginorthampton/status/1161621276248686593</t>
  </si>
  <si>
    <t>https://twitter.com/diginorthampton/status/1164090951872188416</t>
  </si>
  <si>
    <t>https://twitter.com/diginorthampton/status/1160820750246404096</t>
  </si>
  <si>
    <t>https://twitter.com/diginorthampton/status/1164441075160952832</t>
  </si>
  <si>
    <t>https://twitter.com/diginorthampton/status/1164435950426046464</t>
  </si>
  <si>
    <t>https://twitter.com/diginorthampton/status/1164437031134683136</t>
  </si>
  <si>
    <t>https://twitter.com/diginorthampton/status/1161621278622650374</t>
  </si>
  <si>
    <t>https://twitter.com/diginorthampton/status/1164095659923955712</t>
  </si>
  <si>
    <t>https://twitter.com/diginorthampton/status/1164124716082388997</t>
  </si>
  <si>
    <t>https://twitter.com/diginorthampton/status/1162029289065406464</t>
  </si>
  <si>
    <t>1161621276248686593</t>
  </si>
  <si>
    <t>1164435950426046464</t>
  </si>
  <si>
    <t>1164437031134683136</t>
  </si>
  <si>
    <t>1163897195952840706</t>
  </si>
  <si>
    <t>1164094795654008832</t>
  </si>
  <si>
    <t>1164122540241031168</t>
  </si>
  <si>
    <t>Hootsuite Inc.</t>
  </si>
  <si>
    <t>Reply-To</t>
  </si>
  <si>
    <t>The Graduate</t>
  </si>
  <si>
    <t>Northampton College</t>
  </si>
  <si>
    <t>Royal &amp; Derngate</t>
  </si>
  <si>
    <t>Screen Northants</t>
  </si>
  <si>
    <t>We provide an expert graduate recruitment service to clients across the Midlands to include Northants, Milton Keynes, Leicester, Coventry &amp; surrounding areas</t>
  </si>
  <si>
    <t>Our #lifechanging courses are helping 9,000 students across Northants turn their dreams into reality. Find the perfect course for you today and #StartYourStory.</t>
  </si>
  <si>
    <t>Home to Made In Northampton, and presenting the best touring musicals, drama, dance, comedy, music, family shows and more.</t>
  </si>
  <si>
    <t>Social enterprise film company - feature films Macbeth and Nene, supported by BBC Children in Need, NCF &amp; NBC; Northampton Film Festival; screen Agency; Academy</t>
  </si>
  <si>
    <t>http://t.co/VtRLHK8Z36</t>
  </si>
  <si>
    <t>https://t.co/zCUo4dZOYT</t>
  </si>
  <si>
    <t>https://t.co/2Wn43ttlFs</t>
  </si>
  <si>
    <t>https://t.co/oU7uBCbZU6</t>
  </si>
  <si>
    <t>https://pbs.twimg.com/profile_banners/394757234/1475499066</t>
  </si>
  <si>
    <t>https://pbs.twimg.com/profile_banners/55536408/1565798541</t>
  </si>
  <si>
    <t>https://pbs.twimg.com/profile_banners/23576273/1483113682</t>
  </si>
  <si>
    <t>https://pbs.twimg.com/profile_banners/2220295843/1565347856</t>
  </si>
  <si>
    <t>http://pbs.twimg.com/profile_images/782925810273583104/Souatkk8_normal.jpg</t>
  </si>
  <si>
    <t>http://pbs.twimg.com/profile_images/459331665211310080/F3amjm5G_normal.jpeg</t>
  </si>
  <si>
    <t>http://pbs.twimg.com/profile_images/760873739500347392/SuNcbRjM_normal.jpg</t>
  </si>
  <si>
    <t>http://pbs.twimg.com/profile_images/1082284536539553792/b1mKt39l_normal.jpg</t>
  </si>
  <si>
    <t>https://twitter.com/the_graduate</t>
  </si>
  <si>
    <t>https://twitter.com/northamptoncoll</t>
  </si>
  <si>
    <t>https://twitter.com/royalderngate</t>
  </si>
  <si>
    <t>https://twitter.com/screennorthants</t>
  </si>
  <si>
    <t>diginorthampton
_xD83E__xDD1D_ Engage with local organisations
passionate about supporting young
people into digital and creative
careers _xD83D__xDCFD_️ @ScreenNorthants _xD83C__xDFAD_
@RoyalDerngate _xD83D__xDC69_‍_xD83C__xDFEB_ @NorthamptonColl</t>
  </si>
  <si>
    <t>gameartacademic
Who wants to help me set up a video
games museum in Northampton? We'll
need a venue and funding and period
tv's consoles and computers etc.
I say this because I'm TOTALLY
JEALOUS of Berlin having @CSM_Berlin</t>
  </si>
  <si>
    <t xml:space="preserve">uoncomputing
</t>
  </si>
  <si>
    <t xml:space="preserve">uninorthants
</t>
  </si>
  <si>
    <t>thestartofnn
Today we’re hosting our first tea
and toast event @cafetracknn 10am-11:30am!
Let’s meet up and have a cuppa,
a slice of toast, a chat and make
connections! #lovenn #tsosnn #chat
#teaandtoast #community https://t.co/oCzunuPJSJ</t>
  </si>
  <si>
    <t xml:space="preserve">vrtherapiesltd
</t>
  </si>
  <si>
    <t xml:space="preserve">kenpunter
</t>
  </si>
  <si>
    <t xml:space="preserve">proudmurals
</t>
  </si>
  <si>
    <t>rscomponents
With flying superheroes on the
up, we look back to our very own
"rocket man" Richard Browning who
designed and built his prototype
flight suit – Daedalus with the
help of RS PRO tools: https://t.co/GfVviDnVH0</t>
  </si>
  <si>
    <t xml:space="preserve">richardbeards
</t>
  </si>
  <si>
    <t>rifs_uon
@GameArtAcademic @CSM_Berlin I
can look for some funding but we'd
need a bit more of a plan before
we started looking. Happy to throw
some ideas around!</t>
  </si>
  <si>
    <t>soverycreative
@RichardBeards hey Richard mate
great to connect on here. Long
time no speak since the old NEP
days :) hope all is well?</t>
  </si>
  <si>
    <t>birminghamtech
#Birminghamtechweek was created
champion the #tech scene in the
region and connect the City's tech
businesses and future faces in
one celebratory event! Read the
profile on creator @yiannismaos
here: https://t.co/rknuw4IS3p @hollybotterill
@SecondeJ @tn_midlands @TechNation
https://t.co/V0yXA5BUvP</t>
  </si>
  <si>
    <t xml:space="preserve">ssarecruit
</t>
  </si>
  <si>
    <t xml:space="preserve">the_graduate
</t>
  </si>
  <si>
    <t xml:space="preserve">northamptoncoll
</t>
  </si>
  <si>
    <t xml:space="preserve">royalderngate
</t>
  </si>
  <si>
    <t xml:space="preserve">screennorthants
</t>
  </si>
  <si>
    <t>Edge Weight</t>
  </si>
  <si>
    <t>G1</t>
  </si>
  <si>
    <t>G2</t>
  </si>
  <si>
    <t>G3</t>
  </si>
  <si>
    <t>G4</t>
  </si>
  <si>
    <t>G5</t>
  </si>
  <si>
    <t>0, 12, 96</t>
  </si>
  <si>
    <t>0, 136, 227</t>
  </si>
  <si>
    <t>0, 100, 50</t>
  </si>
  <si>
    <t>0, 176, 22</t>
  </si>
  <si>
    <t>191, 0, 0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</si>
  <si>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</si>
  <si>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</si>
  <si>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</si>
  <si>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</si>
  <si>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</si>
  <si>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</si>
  <si>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</si>
  <si>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</si>
  <si>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</si>
  <si>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</si>
  <si>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</si>
  <si>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</si>
  <si>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</si>
  <si>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</si>
  <si>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</si>
  <si>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</si>
  <si>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https://www.digitalnorthampton.com/events/2019/01/11/immersive-healthcare https://twitter.com/DigiNorthampton/status/1163745536048058368 http://www.digitalnorthampton.com/events https://www.bbc.co.uk/news/uk-england-northamptonshire-49334442 https://www.hsj.co.uk/technology-and-innovation/digital-gp-service-provider-secures-biggest-ever-deal-with-nhs/7025732.article https://twitter.com/SSARecruit/status/1164094795654008832 https://twitter.com/BarWaterside/status/1164122540241031168 https://twitter.com/SSARecruit/status/1162029063021694977 https://www.northampton.ac.uk/study/courses-by-subject/computing/ https://www.northampton.ac.uk/courses/games-art-ba-hons/</t>
  </si>
  <si>
    <t>https://www.digitalnorthampton.com/events https://twitter.com/tradegovuk/status/1160823234863882241 https://twitter.com/ChronandEcho/status/1161513027520335877 https://birminghamtechweek.com/2019/08/spotlight-on-yiannis-maos-founder-of-birmingham-tech-week/ https://www.youtube.com/watch?v=vSZfjtelFu0&amp;feature=youtu.be</t>
  </si>
  <si>
    <t>https://twitter.com/GameArtAcademic/status/1161887587407187968 https://twitter.com/andywinter7t8/status/1163851157724454912 https://twitter.com/scottturneruon/status/1163338549418221568 https://www.festo.com/cms/en-gb_gb/index.htm https://twitter.com/GameArtAcademic/status/1163897801379602432</t>
  </si>
  <si>
    <t>Top Domains in Tweet in Entire Graph</t>
  </si>
  <si>
    <t>Top Domains in Tweet in G1</t>
  </si>
  <si>
    <t>Top Domains in Tweet in G2</t>
  </si>
  <si>
    <t>Top Domains in Tweet in G3</t>
  </si>
  <si>
    <t>Top Domains in Tweet in G4</t>
  </si>
  <si>
    <t>Top Domains in Tweet in G5</t>
  </si>
  <si>
    <t>Top Domains in Tweet</t>
  </si>
  <si>
    <t>co.uk twitter.com digitalnorthampton.com ac.uk codeclub.org linkedin.com buff.ly</t>
  </si>
  <si>
    <t>twitter.com digitalnorthampton.com birminghamtechweek.com youtube.com</t>
  </si>
  <si>
    <t>twitter.com festo.com</t>
  </si>
  <si>
    <t>Top Hashtags in Tweet in Entire Graph</t>
  </si>
  <si>
    <t>northampton</t>
  </si>
  <si>
    <t>ai</t>
  </si>
  <si>
    <t>robotics</t>
  </si>
  <si>
    <t>mergedfutures2020</t>
  </si>
  <si>
    <t>Top Hashtags in Tweet in G1</t>
  </si>
  <si>
    <t>Top Hashtags in Tweet in G2</t>
  </si>
  <si>
    <t>birminghamtechweek</t>
  </si>
  <si>
    <t>tech</t>
  </si>
  <si>
    <t>Top Hashtags in Tweet in G3</t>
  </si>
  <si>
    <t>lovenn</t>
  </si>
  <si>
    <t>tsosnn</t>
  </si>
  <si>
    <t>chat</t>
  </si>
  <si>
    <t>teaandtoast</t>
  </si>
  <si>
    <t>community</t>
  </si>
  <si>
    <t>Top Hashtags in Tweet in G4</t>
  </si>
  <si>
    <t>Top Hashtags in Tweet in G5</t>
  </si>
  <si>
    <t>Top Hashtags in Tweet</t>
  </si>
  <si>
    <t>alevelresultsday northantshour socialmedia northampton ai robotics vr mergedfutures digitalhub mergedfutures2020</t>
  </si>
  <si>
    <t>alevelresultsday mergedfutures digitalhub ai robotics birminghamtechweek tech</t>
  </si>
  <si>
    <t>northantshour lovenn tsosnn chat teaandtoast community</t>
  </si>
  <si>
    <t>alevelresultsday northantshour vr</t>
  </si>
  <si>
    <t>Top Words in Tweet in Entire Graph</t>
  </si>
  <si>
    <t>Words in Sentiment List#1: Positive</t>
  </si>
  <si>
    <t>Words in Sentiment List#2: Negative</t>
  </si>
  <si>
    <t>Words in Sentiment List#3: Angry/Violent</t>
  </si>
  <si>
    <t>Non-categorized Words</t>
  </si>
  <si>
    <t>Total Words</t>
  </si>
  <si>
    <t>event</t>
  </si>
  <si>
    <t>digital</t>
  </si>
  <si>
    <t>early</t>
  </si>
  <si>
    <t>social</t>
  </si>
  <si>
    <t>Top Words in Tweet in G1</t>
  </si>
  <si>
    <t>media</t>
  </si>
  <si>
    <t>bird</t>
  </si>
  <si>
    <t>northamptonshire</t>
  </si>
  <si>
    <t>people</t>
  </si>
  <si>
    <t>Top Words in Tweet in G2</t>
  </si>
  <si>
    <t>great</t>
  </si>
  <si>
    <t>events</t>
  </si>
  <si>
    <t>re</t>
  </si>
  <si>
    <t>Top Words in Tweet in G3</t>
  </si>
  <si>
    <t>changeuknpton</t>
  </si>
  <si>
    <t>Top Words in Tweet in G4</t>
  </si>
  <si>
    <t>more</t>
  </si>
  <si>
    <t>here</t>
  </si>
  <si>
    <t>Top Words in Tweet in G5</t>
  </si>
  <si>
    <t>Top Words in Tweet</t>
  </si>
  <si>
    <t>event diginorthampton early digital social media bird northamptonshire northampton people</t>
  </si>
  <si>
    <t>diginorthampton richardbeards digital barclaycard tech great events northampton event re</t>
  </si>
  <si>
    <t>diginorthampton ribbonsignature changeuknpton chocbonbon11 propertyviewv nnexhibition becketsbuddies k_ocoaching enorlpool thrismuk</t>
  </si>
  <si>
    <t>diginorthampton uninorthants uoncomputing deanoffast uninhantsnews scottturneruon gameartacademic more early here</t>
  </si>
  <si>
    <t>technomineltd copperfoxbiz haineswattseast futurumg alarmlinenorth j19testing nbsafety_ fullerslaw diginorthampton inverterdrives</t>
  </si>
  <si>
    <t>Top Word Pairs in Tweet in Entire Graph</t>
  </si>
  <si>
    <t>social,media</t>
  </si>
  <si>
    <t>early,bird</t>
  </si>
  <si>
    <t>bird,event</t>
  </si>
  <si>
    <t>digital,tech</t>
  </si>
  <si>
    <t>young,people</t>
  </si>
  <si>
    <t>lot,think</t>
  </si>
  <si>
    <t>think,ahead</t>
  </si>
  <si>
    <t>ahead,#alevelresultsday</t>
  </si>
  <si>
    <t>#alevelresultsday,here's</t>
  </si>
  <si>
    <t>here's,thread</t>
  </si>
  <si>
    <t>Top Word Pairs in Tweet in G1</t>
  </si>
  <si>
    <t>Top Word Pairs in Tweet in G2</t>
  </si>
  <si>
    <t>diginorthampton,barclaycard</t>
  </si>
  <si>
    <t>digital,northampton</t>
  </si>
  <si>
    <t>hollybotterill,secondej</t>
  </si>
  <si>
    <t>secondej,tn_midlands</t>
  </si>
  <si>
    <t>tn_midlands,technation</t>
  </si>
  <si>
    <t>Top Word Pairs in Tweet in G3</t>
  </si>
  <si>
    <t>changeuknpton,chocbonbon11</t>
  </si>
  <si>
    <t>chocbonbon11,propertyviewv</t>
  </si>
  <si>
    <t>propertyviewv,nnexhibition</t>
  </si>
  <si>
    <t>nnexhibition,becketsbuddies</t>
  </si>
  <si>
    <t>becketsbuddies,k_ocoaching</t>
  </si>
  <si>
    <t>k_ocoaching,enorlpool</t>
  </si>
  <si>
    <t>enorlpool,thrismuk</t>
  </si>
  <si>
    <t>thrismuk,clarissaxfood</t>
  </si>
  <si>
    <t>clarissaxfood,23rd_s</t>
  </si>
  <si>
    <t>23rd_s,bighireuk</t>
  </si>
  <si>
    <t>Top Word Pairs in Tweet in G4</t>
  </si>
  <si>
    <t>uninhantsnews,uninorthants</t>
  </si>
  <si>
    <t>uninorthants,diginorthampton</t>
  </si>
  <si>
    <t>diginorthampton,scottturneruon</t>
  </si>
  <si>
    <t>scottturneruon,uoncomputing</t>
  </si>
  <si>
    <t>uoncomputing,deanoffast</t>
  </si>
  <si>
    <t>Top Word Pairs in Tweet in G5</t>
  </si>
  <si>
    <t>technomineltd,copperfoxbiz</t>
  </si>
  <si>
    <t>haineswattseast,futurumg</t>
  </si>
  <si>
    <t>futurumg,alarmlinenorth</t>
  </si>
  <si>
    <t>alarmlinenorth,j19testing</t>
  </si>
  <si>
    <t>nbsafety_,fullerslaw</t>
  </si>
  <si>
    <t>fullerslaw,diginorthampton</t>
  </si>
  <si>
    <t>diginorthampton,inverterdrives</t>
  </si>
  <si>
    <t>inverterdrives,thebelmonthotel</t>
  </si>
  <si>
    <t>thebelmonthotel,gilliansblinds</t>
  </si>
  <si>
    <t>copperfoxbiz,garlandtraining</t>
  </si>
  <si>
    <t>Top Word Pairs in Tweet</t>
  </si>
  <si>
    <t>social,media  early,bird  bird,event  young,people  digital,tech  lot,think  think,ahead  ahead,#alevelresultsday  #alevelresultsday,here's  here's,thread</t>
  </si>
  <si>
    <t>diginorthampton,barclaycard  digital,northampton  hollybotterill,secondej  secondej,tn_midlands  tn_midlands,technation  lot,think  think,ahead  ahead,#alevelresultsday  #alevelresultsday,here's  here's,thread</t>
  </si>
  <si>
    <t>changeuknpton,chocbonbon11  chocbonbon11,propertyviewv  propertyviewv,nnexhibition  nnexhibition,becketsbuddies  becketsbuddies,k_ocoaching  k_ocoaching,enorlpool  enorlpool,thrismuk  thrismuk,clarissaxfood  clarissaxfood,23rd_s  23rd_s,bighireuk</t>
  </si>
  <si>
    <t>uninhantsnews,uninorthants  uninorthants,diginorthampton  diginorthampton,scottturneruon  scottturneruon,uoncomputing  uoncomputing,deanoffast  social,media  digital,tech  early,bird  bird,event  lot,think</t>
  </si>
  <si>
    <t>technomineltd,copperfoxbiz  haineswattseast,futurumg  futurumg,alarmlinenorth  alarmlinenorth,j19testing  nbsafety_,fullerslaw  fullerslaw,diginorthampton  diginorthampton,inverterdrives  inverterdrives,thebelmonthotel  thebelmonthotel,gilliansblinds  copperfoxbiz,garlandtraining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</si>
  <si>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</si>
  <si>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</si>
  <si>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</si>
  <si>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</si>
  <si>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</si>
  <si>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</si>
  <si>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</si>
  <si>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</si>
  <si>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</si>
  <si>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</si>
  <si>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</si>
  <si>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</si>
  <si>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</si>
  <si>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diginorthampton vrtherapiesltd kenpunter richardbeards</t>
  </si>
  <si>
    <t>richardbeards diginorthampton ssarecruit rscomponents codeclubemids soverycreative birminghamtech</t>
  </si>
  <si>
    <t>northantshouruk thestartofnn</t>
  </si>
  <si>
    <t>uninhantsnews diginorthampton gameartacademic codeclubemids rifs_uon richardbeards vrtherapiesltd</t>
  </si>
  <si>
    <t>Top Mentioned in Tweet</t>
  </si>
  <si>
    <t>diginorthampton kenpunter oppidium1 vrtherapiesltd ssarecruit uninorthants gdsteam bbcone bbcsml profgalloway</t>
  </si>
  <si>
    <t>diginorthampton barclaycard technation richardbeards yiannismaos hollybotterill secondej tn_midlands rscomponents northamptonbid</t>
  </si>
  <si>
    <t>diginorthampton uninorthants uoncomputing deanoffast scottturneruon gameartacademic csm_berlin dr_alisherbaz uonschools drmmu</t>
  </si>
  <si>
    <t>Top Tweeters in Entire Graph</t>
  </si>
  <si>
    <t>Top Tweeters in G1</t>
  </si>
  <si>
    <t>Top Tweeters in G2</t>
  </si>
  <si>
    <t>Top Tweeters in G3</t>
  </si>
  <si>
    <t>Top Tweeters in G4</t>
  </si>
  <si>
    <t>Top Tweeters in G5</t>
  </si>
  <si>
    <t>Top Tweeters</t>
  </si>
  <si>
    <t>marcwebber angrynorthernuk jeaned70 bbcone ssarecruit profgalloway nosylocaljourno royalderngate screennorthants northamptoncoll</t>
  </si>
  <si>
    <t>barclaycard chronandecho technation hollybotterill fsbeastmids paulcadmanuk rscomponents mycountycouncil kaysawbridge northamptonbid</t>
  </si>
  <si>
    <t>bbcnorthampton northantshouruk lovenorthampton curatoreducator nptspaces propertyviewv 6920steve jacksonjcooper commcourtyard dutchdelightsuk</t>
  </si>
  <si>
    <t>scottturneruon uninorthants uninhantsnews wastereader kardisom uoncomputing dr_alisherbaz csm_berlin thenenequirer gameartacademic</t>
  </si>
  <si>
    <t>ftsonline j19testing inverterdrives thebelmonthotel garlandtraining haineswattseast fullerslaw labelsourceuk futurumg gilliansblinds</t>
  </si>
  <si>
    <t>Top URLs in Tweet by Count</t>
  </si>
  <si>
    <t>https://www.digitalnorthampton.com/events/2019/01/11/immersive-healthcare https://www.thegraduaterecruitment.co.uk/vacancies https://twitter.com/DigiNorthampton/status/1163745536048058368 http://www.s-sa.co.uk/contact http://www.s-sa.co.uk/job/bbbh2135-field-engineer-1st-and-2nd-line-level https://www.grantfinder.co.uk/archive/cyber-skills-immediate-impact-fund-opens-for-new-bids/ https://codeclub.org/en/volunteer https://twitter.com/proudmurals/status/1163897195952840706 https://www.digitalnorthampton.com/events/2019/22/08/the-death-of-social-media https://www.bbc.co.uk/iplayer/episode/m0007m7j/sunday-morning-live-series-10-episode-9</t>
  </si>
  <si>
    <t>https://twitter.com/GameArtAcademic/status/1161887587407187968 https://twitter.com/GameArtAcademic/status/1163897801379602432</t>
  </si>
  <si>
    <t>https://www.festo.com/cms/en-gb_gb/index.htm https://twitter.com/scottturneruon/status/1163338549418221568 https://twitter.com/GameArtAcademic/status/1161887587407187968 https://twitter.com/andywinter7t8/status/1163851157724454912</t>
  </si>
  <si>
    <t>https://twitter.com/ChronandEcho/status/1161513027520335877 https://twitter.com/tradegovuk/status/1160823234863882241</t>
  </si>
  <si>
    <t>https://twitter.com/DigiNorthampton/status/1164095471293554688 https://buff.ly/305ThIK</t>
  </si>
  <si>
    <t>Top URLs in Tweet by Salience</t>
  </si>
  <si>
    <t>Top Domains in Tweet by Count</t>
  </si>
  <si>
    <t>co.uk twitter.com digitalnorthampton.com ac.uk codeclub.org</t>
  </si>
  <si>
    <t>twitter.com buff.ly</t>
  </si>
  <si>
    <t>Top Domains in Tweet by Salience</t>
  </si>
  <si>
    <t>festo.com twitter.com</t>
  </si>
  <si>
    <t>Top Hashtags in Tweet by Count</t>
  </si>
  <si>
    <t>alevelresultsday mergedfutures mergedfutures2020 digitalhub vr northantshour ai robotics</t>
  </si>
  <si>
    <t>socialmediaisnotdead socialmediarevolution coffeehouse trendsledbypeople earlystart digitallearning mergedfutures</t>
  </si>
  <si>
    <t>alevelresultsday ai robotics</t>
  </si>
  <si>
    <t>socialmedia northampton</t>
  </si>
  <si>
    <t>Top Hashtags in Tweet by Salience</t>
  </si>
  <si>
    <t>Top Words in Tweet by Count</t>
  </si>
  <si>
    <t>diginorthampton worth chat friends over festogb</t>
  </si>
  <si>
    <t>event digital social media northampton early northamptonshire kenpunter bird diginorthampton</t>
  </si>
  <si>
    <t>looking individuals businesses working #ai #robotics northamptonshire take part event</t>
  </si>
  <si>
    <t>lot think ahead #alevelresultsday here's thread young people northamptonshire thinking</t>
  </si>
  <si>
    <t>uninhantsnews uninorthants diginorthampton scottturneruon uoncomputing deanoffast</t>
  </si>
  <si>
    <t>diginorthampton csm_berlin games totally uninorthants rifs_uon fantastic think groundswell support</t>
  </si>
  <si>
    <t>vrtherapiesltd bbcone bbcsml hear more rebecca health benefits #vr early</t>
  </si>
  <si>
    <t>diginorthampton uoncomputing uninorthants cyber places free early social media deanoffast</t>
  </si>
  <si>
    <t>uninhantsnews uninorthants diginorthampton scottturneruon uoncomputing deanoffast lot think ahead #alevelresultsday</t>
  </si>
  <si>
    <t>social media less 24 hours until third early bird event</t>
  </si>
  <si>
    <t>diginorthampton ve event october invite</t>
  </si>
  <si>
    <t>diginorthampton hope well #northantshour thestartofnn cafetracknn commcourtyard curatoreducator bbcnorthampton chronandecho</t>
  </si>
  <si>
    <t>toast today re hosting first tea event cafetracknn 10am 11</t>
  </si>
  <si>
    <t>hi #northantshour hope everyone well early birds out free morning</t>
  </si>
  <si>
    <t>diginorthampton gdsteam long competent way work great sadly colleagues cabinet</t>
  </si>
  <si>
    <t>afternoon ve big smoke accessibility training gdsteam looking forward sharing</t>
  </si>
  <si>
    <t>few places free early booked out last remaining bird event</t>
  </si>
  <si>
    <t>last few places remaining free early bird event immersive healthcare</t>
  </si>
  <si>
    <t>vrtherapiesltd northampton here bbcone bbcsml hear more rebecca health benefits</t>
  </si>
  <si>
    <t>looking forward diginorthampton's event thursday death social media #digital #northampton</t>
  </si>
  <si>
    <t>icymi diginorthampton deanoffast dr_alisherbaz uoncomputing uonschools drmmu gameartacademic</t>
  </si>
  <si>
    <t>social media 2 we've couple places left thursday's free early</t>
  </si>
  <si>
    <t>anyone diginorthampton event today post links useful sources people presentation</t>
  </si>
  <si>
    <t>anyone event couple trends social media diginorthampton today post links</t>
  </si>
  <si>
    <t>diginorthampton wait back d</t>
  </si>
  <si>
    <t>diginorthampton thank much s lovely xx</t>
  </si>
  <si>
    <t>thanks northantshouruk ribbonsignature changeuknpton chocbonbon11 propertyviewv nnexhibition becketsbuddies k_ocoaching enorlpool</t>
  </si>
  <si>
    <t>northantshouruk ribbonsignature 6920steve changeuknpton chocbonbon11 propertyviewv nnexhibition becketsbuddies k_ocoaching enorlpool</t>
  </si>
  <si>
    <t>one hour go #northantshour ribbonsignature 6920steve changeuknpton chocbonbon11 propertyviewv nnexhibition</t>
  </si>
  <si>
    <t>tech barclaycard northampton digital yesterday visited impressive hub contribute great</t>
  </si>
  <si>
    <t>richardbeards rscomponents diginorthampton having problems car</t>
  </si>
  <si>
    <t>flying superheroes up look back very rocket man richard browning</t>
  </si>
  <si>
    <t>diginorthampton hi re events centre ssarecruit offer refuse birminghamtech silicon_canal</t>
  </si>
  <si>
    <t>gameartacademic diginorthampton ve flash sadly m heading ruin bars budapest</t>
  </si>
  <si>
    <t>gameartacademic csm_berlin look funding need bit more plan before started</t>
  </si>
  <si>
    <t>diginorthampton richardbeards barclaycard cool help yes please great connect find</t>
  </si>
  <si>
    <t>nhs nearly 2 million patients given access video consultations doctors</t>
  </si>
  <si>
    <t>diginorthampton livi_uk totally believe video #technology future #healthcare love see</t>
  </si>
  <si>
    <t>forward scheduled sessions diginorthampton really amazing move county looking</t>
  </si>
  <si>
    <t>early start morning diginorthampton session discussing death social media oppidium1</t>
  </si>
  <si>
    <t>re ready go third early bird death social media ll</t>
  </si>
  <si>
    <t>diginorthampton kenpunter theathleticuk great presentation thanks insight #socialmediaisnotdead #socialmediarevolution #coffeehouse</t>
  </si>
  <si>
    <t>early death social media re ready go third bird ll</t>
  </si>
  <si>
    <t>thanks rts likes follows much appreciated technomineltd copperfoxbiz garlandtraining haineswattseast</t>
  </si>
  <si>
    <t>ftsonline technomineltd copperfoxbiz garlandtraining haineswattseast futurumg alarmlinenorth j19testing nbsafety_ fullerslaw</t>
  </si>
  <si>
    <t>ftsonline technomineltd copperfoxbiz haineswattseast futurumg alarmlinenorth j19testing labelsourceuk nbsafety_ fullerslaw</t>
  </si>
  <si>
    <t>richardbeards hey richard mate great connect here long time speak</t>
  </si>
  <si>
    <t>#birminghamtechweek created champion #tech scene region connect city's tech businesses</t>
  </si>
  <si>
    <t>afternoon met rebekah voluntaryimpact making plans digital training event 200</t>
  </si>
  <si>
    <t>digital events northampton diginorthampton northamptonbid chronandecho mycountycouncil uninorthants next event</t>
  </si>
  <si>
    <t>northamptonshire lot think ahead #alevelresultsday here's thread young people thinking</t>
  </si>
  <si>
    <t>diginorthampton event early bird thank #socialmedia digital go social media</t>
  </si>
  <si>
    <t>fascinating session thanks kenpunter diginorthampton lots thinking</t>
  </si>
  <si>
    <t>Top Words in Tweet by Salience</t>
  </si>
  <si>
    <t>social media northampton event digital early tech northamptonshire kenpunter bird</t>
  </si>
  <si>
    <t>csm_berlin games totally uninorthants rifs_uon fantastic think groundswell support here</t>
  </si>
  <si>
    <t>cyber social media northampton here diginorthampton uoncomputing uninorthants places free</t>
  </si>
  <si>
    <t>thestartofnn cafetracknn commcourtyard curatoreducator bbcnorthampton chronandecho nptspaces lovenorthampton uninorthants goes</t>
  </si>
  <si>
    <t>last remaining bird event immersive healthcare vrtherapiesltd northampton friday 1</t>
  </si>
  <si>
    <t>anyone social media diginorthampton today post links useful sources people</t>
  </si>
  <si>
    <t>barclaycard northampton yesterday visited impressive hub contribute great amount local</t>
  </si>
  <si>
    <t>re centre hi events ssarecruit offer refuse birminghamtech silicon_canal yiannismaos</t>
  </si>
  <si>
    <t>help richardbeards barclaycard cool yes please great connect find out</t>
  </si>
  <si>
    <t>kenpunter theathleticuk great presentation thanks insight #socialmediaisnotdead #socialmediarevolution #coffeehouse #trendsledbypeople</t>
  </si>
  <si>
    <t>re ready go third bird ll tweeting updates during event</t>
  </si>
  <si>
    <t>events northampton diginorthampton northamptonbid chronandecho mycountycouncil uninorthants next event 22</t>
  </si>
  <si>
    <t>lot think ahead #alevelresultsday here's thread young people thinking career</t>
  </si>
  <si>
    <t>early bird event thank #socialmedia digital go social media wait</t>
  </si>
  <si>
    <t>Top Word Pairs in Tweet by Count</t>
  </si>
  <si>
    <t>diginorthampton,worth  worth,chat  chat,friends  friends,over  over,festogb</t>
  </si>
  <si>
    <t>social,media  early,bird  bird,event  young,people  digital,tech  kenpunter,diginorthampton  digital,northampton  early,birds  free,early  current,trends</t>
  </si>
  <si>
    <t>looking,individuals  individuals,businesses  businesses,working  working,#ai  #ai,#robotics  #robotics,northamptonshire  northamptonshire,take  take,part  part,event  event,september</t>
  </si>
  <si>
    <t>lot,think  think,ahead  ahead,#alevelresultsday  #alevelresultsday,here's  here's,thread  thread,young  young,people  people,northamptonshire  northamptonshire,thinking  thinking,career</t>
  </si>
  <si>
    <t>uninhantsnews,uninorthants  uninorthants,diginorthampton  diginorthampton,scottturneruon  scottturneruon,uoncomputing  uoncomputing,deanoffast</t>
  </si>
  <si>
    <t>rifs_uon,csm_berlin  csm_berlin,fantastic  fantastic,think  think,groundswell  groundswell,support  support,here  here,now  now,bring  bring,everyone  everyone,together</t>
  </si>
  <si>
    <t>vrtherapiesltd,bbcone  bbcone,bbcsml  bbcsml,hear  hear,more  more,rebecca  rebecca,health  health,benefits  benefits,#vr  #vr,vrtherapiesltd  vrtherapiesltd,early</t>
  </si>
  <si>
    <t>social,media  cyber,skills  skills,immediate  immediate,impact  impact,fund  fund,opens  opens,bids  bids,via  via,researchconn3ct  researchconn3ct,grants</t>
  </si>
  <si>
    <t>uninhantsnews,uninorthants  uninorthants,diginorthampton  diginorthampton,scottturneruon  scottturneruon,uoncomputing  uoncomputing,deanoffast  lot,think  think,ahead  ahead,#alevelresultsday  #alevelresultsday,here's  here's,thread</t>
  </si>
  <si>
    <t>social,media  less,24  24,hours  hours,until  until,third  third,early  early,bird  bird,event  event,death  death,social</t>
  </si>
  <si>
    <t>diginorthampton,ve  ve,event  event,october  october,invite</t>
  </si>
  <si>
    <t>thestartofnn,cafetracknn  cafetracknn,commcourtyard  commcourtyard,curatoreducator  curatoreducator,diginorthampton  diginorthampton,bbcnorthampton  bbcnorthampton,chronandecho  chronandecho,nptspaces  nptspaces,lovenorthampton  lovenorthampton,uninorthants  uninorthants,hope</t>
  </si>
  <si>
    <t>today,re  re,hosting  hosting,first  first,tea  tea,toast  toast,event  event,cafetracknn  cafetracknn,10am  10am,11  11,30am</t>
  </si>
  <si>
    <t>hi,#northantshour  #northantshour,hope  hope,everyone  everyone,well  well,early  early,birds  birds,out  out,free  free,morning  morning,learning</t>
  </si>
  <si>
    <t>diginorthampton,gdsteam  gdsteam,long  long,competent  competent,way  way,work  work,great  great,sadly  sadly,colleagues  colleagues,cabinet  cabinet,office</t>
  </si>
  <si>
    <t>afternoon,ve  ve,big  big,smoke  smoke,accessibility  accessibility,training  training,gdsteam  gdsteam,looking  looking,forward  forward,sharing  sharing,knowledge</t>
  </si>
  <si>
    <t>few,places  last,few  places,remaining  remaining,free  free,early  early,bird  bird,event  event,immersive  immersive,healthcare  healthcare,vrtherapiesltd</t>
  </si>
  <si>
    <t>last,few  few,places  places,remaining  remaining,free  free,early  early,bird  bird,event  event,immersive  immersive,healthcare  healthcare,vrtherapiesltd</t>
  </si>
  <si>
    <t>looking,forward  forward,diginorthampton's  diginorthampton's,event  event,thursday  thursday,death  death,social  social,media  media,#digital  #digital,#northampton</t>
  </si>
  <si>
    <t>icymi,diginorthampton  diginorthampton,deanoffast  deanoffast,dr_alisherbaz  dr_alisherbaz,uoncomputing  uoncomputing,uonschools  uonschools,drmmu  drmmu,gameartacademic</t>
  </si>
  <si>
    <t>social,media  2,we've  we've,couple  couple,places  places,left  left,thursday's  thursday's,free  free,early  early,bird  bird,event</t>
  </si>
  <si>
    <t>anyone,diginorthampton  diginorthampton,event  event,today  today,anyone  anyone,post  post,links  links,useful  useful,sources  sources,people  people,presentation</t>
  </si>
  <si>
    <t>social,media  anyone,diginorthampton  diginorthampton,event  event,today  today,anyone  anyone,post  post,links  links,useful  useful,sources  sources,people</t>
  </si>
  <si>
    <t>diginorthampton,wait  wait,back  back,d</t>
  </si>
  <si>
    <t>diginorthampton,thank  thank,much  much,s  s,lovely  lovely,xx</t>
  </si>
  <si>
    <t>northantshouruk,ribbonsignature  ribbonsignature,changeuknpton  changeuknpton,chocbonbon11  chocbonbon11,propertyviewv  propertyviewv,nnexhibition  nnexhibition,becketsbuddies  becketsbuddies,k_ocoaching  k_ocoaching,enorlpool  enorlpool,thrismuk  thrismuk,clarissaxfood</t>
  </si>
  <si>
    <t>northantshouruk,ribbonsignature  ribbonsignature,6920steve  6920steve,changeuknpton  changeuknpton,chocbonbon11  chocbonbon11,propertyviewv  propertyviewv,nnexhibition  nnexhibition,becketsbuddies  becketsbuddies,k_ocoaching  k_ocoaching,enorlpool  enorlpool,thrismuk</t>
  </si>
  <si>
    <t>one,hour  hour,go  go,#northantshour  #northantshour,ribbonsignature  ribbonsignature,6920steve  6920steve,changeuknpton  changeuknpton,chocbonbon11  chocbonbon11,propertyviewv  propertyviewv,nnexhibition  nnexhibition,becketsbuddies</t>
  </si>
  <si>
    <t>yesterday,visited  visited,impressive  impressive,barclaycard  barclaycard,tech  tech,hub  hub,northampton  northampton,barclaycard  barclaycard,contribute  contribute,great  great,amount</t>
  </si>
  <si>
    <t>richardbeards,rscomponents  rscomponents,diginorthampton  diginorthampton,having  having,problems  problems,car</t>
  </si>
  <si>
    <t>flying,superheroes  superheroes,up  up,look  look,back  back,very  very,rocket  rocket,man  man,richard  richard,browning  browning,designed</t>
  </si>
  <si>
    <t>ssarecruit,diginorthampton  diginorthampton,offer  offer,refuse  birminghamtech,silicon_canal  silicon_canal,yiannismaos  yiannismaos,hollybotterill  hollybotterill,secondej  secondej,tn_midlands  tn_midlands,technation  technation,squibbleltd</t>
  </si>
  <si>
    <t>gameartacademic,diginorthampton  diginorthampton,ve  ve,flash  flash,sadly  sadly,m  m,heading  heading,ruin  ruin,bars  bars,budapest  budapest,afternoon</t>
  </si>
  <si>
    <t>gameartacademic,csm_berlin  csm_berlin,look  look,funding  funding,need  need,bit  bit,more  more,plan  plan,before  before,started  started,looking</t>
  </si>
  <si>
    <t>diginorthampton,barclaycard  richardbeards,diginorthampton  barclaycard,yes  yes,please  please,great  great,connect  connect,find  find,out  out,more  barclaycard,richardbeards</t>
  </si>
  <si>
    <t>nearly,2  2,million  million,nhs  nhs,patients  patients,given  given,access  access,video  video,consultations  consultations,doctors  doctors,employed</t>
  </si>
  <si>
    <t>diginorthampton,livi_uk  livi_uk,totally  totally,believe  believe,video  video,#technology  #technology,future  future,#healthcare  #healthcare,love  love,see  see,stats</t>
  </si>
  <si>
    <t>scheduled,sessions  sessions,diginorthampton  diginorthampton,really  really,amazing  amazing,move  move,forward  forward,county  county,looking  looking,forward</t>
  </si>
  <si>
    <t>early,start  start,morning  morning,diginorthampton  diginorthampton,session  session,discussing  discussing,death  death,social  social,media  media,oppidium1  oppidium1,kenpunter</t>
  </si>
  <si>
    <t>re,ready  ready,go  go,third  third,early  early,bird  bird,death  death,social  social,media  media,ll  ll,tweeting</t>
  </si>
  <si>
    <t>diginorthampton,kenpunter  kenpunter,theathleticuk  theathleticuk,great  great,presentation  presentation,thanks  thanks,insight  insight,#socialmediaisnotdead  #socialmediaisnotdead,#socialmediarevolution  #socialmediarevolution,#coffeehouse  #coffeehouse,#trendsledbypeople</t>
  </si>
  <si>
    <t>death,social  social,media  re,ready  ready,go  go,third  third,early  early,bird  bird,death  media,ll  ll,tweeting</t>
  </si>
  <si>
    <t>thanks,rts  rts,likes  likes,follows  follows,much  much,appreciated  appreciated,technomineltd  technomineltd,copperfoxbiz  copperfoxbiz,garlandtraining  garlandtraining,haineswattseast  haineswattseast,futurumg</t>
  </si>
  <si>
    <t>ftsonline,technomineltd  technomineltd,copperfoxbiz  copperfoxbiz,garlandtraining  garlandtraining,haineswattseast  haineswattseast,futurumg  futurumg,alarmlinenorth  alarmlinenorth,j19testing  j19testing,nbsafety_  nbsafety_,fullerslaw  fullerslaw,diginorthampton</t>
  </si>
  <si>
    <t>ftsonline,technomineltd  technomineltd,copperfoxbiz  copperfoxbiz,haineswattseast  haineswattseast,futurumg  futurumg,alarmlinenorth  alarmlinenorth,j19testing  j19testing,labelsourceuk  labelsourceuk,nbsafety_  nbsafety_,fullerslaw  fullerslaw,diginorthampton</t>
  </si>
  <si>
    <t>richardbeards,hey  hey,richard  richard,mate  mate,great  great,connect  connect,here  here,long  long,time  time,speak  speak,old</t>
  </si>
  <si>
    <t>#birminghamtechweek,created  created,champion  champion,#tech  #tech,scene  scene,region  region,connect  connect,city's  city's,tech  tech,businesses  businesses,future</t>
  </si>
  <si>
    <t>afternoon,met  met,rebekah  rebekah,voluntaryimpact  voluntaryimpact,making  making,plans  plans,digital  digital,training  training,event  event,200  200,charities</t>
  </si>
  <si>
    <t>events,digital  digital,northampton  northampton,diginorthampton  diginorthampton,northamptonbid  northamptonbid,chronandecho  chronandecho,mycountycouncil  mycountycouncil,uninorthants  uninorthants,next  next,event  event,22</t>
  </si>
  <si>
    <t>early,bird  bird,event  social,media  event,wait  digital,#northampton's  #socialmedia,diginorthampton  diginorthampton,thank  thank,kenpunter  kenpunter,diginorthampton  diginorthampton,hosting</t>
  </si>
  <si>
    <t>fascinating,session  session,thanks  thanks,kenpunter  kenpunter,diginorthampton  diginorthampton,lots  lots,thinking</t>
  </si>
  <si>
    <t>Top Word Pairs in Tweet by Salience</t>
  </si>
  <si>
    <t>last,few  places,remaining  remaining,free  free,early  early,bird  bird,event  event,immersive  immersive,healthcare  healthcare,vrtherapiesltd  vrtherapiesltd,northampton</t>
  </si>
  <si>
    <t>re,ready  ready,go  go,third  third,early  early,bird  bird,death  media,ll  ll,tweeting  tweeting,updates  updates,during</t>
  </si>
  <si>
    <t>Word</t>
  </si>
  <si>
    <t>looking</t>
  </si>
  <si>
    <t>free</t>
  </si>
  <si>
    <t>thinking</t>
  </si>
  <si>
    <t>young</t>
  </si>
  <si>
    <t>think</t>
  </si>
  <si>
    <t>lot</t>
  </si>
  <si>
    <t>ahead</t>
  </si>
  <si>
    <t>#alevelresultsday</t>
  </si>
  <si>
    <t>here's</t>
  </si>
  <si>
    <t>thread</t>
  </si>
  <si>
    <t>career</t>
  </si>
  <si>
    <t>places</t>
  </si>
  <si>
    <t>trends</t>
  </si>
  <si>
    <t>up</t>
  </si>
  <si>
    <t>out</t>
  </si>
  <si>
    <t>everyone</t>
  </si>
  <si>
    <t>thanks</t>
  </si>
  <si>
    <t>hope</t>
  </si>
  <si>
    <t>well</t>
  </si>
  <si>
    <t>thank</t>
  </si>
  <si>
    <t>death</t>
  </si>
  <si>
    <t>much</t>
  </si>
  <si>
    <t>few</t>
  </si>
  <si>
    <t>booked</t>
  </si>
  <si>
    <t>see</t>
  </si>
  <si>
    <t>learning</t>
  </si>
  <si>
    <t>one</t>
  </si>
  <si>
    <t>go</t>
  </si>
  <si>
    <t>working</t>
  </si>
  <si>
    <t>ve</t>
  </si>
  <si>
    <t>birds</t>
  </si>
  <si>
    <t>business</t>
  </si>
  <si>
    <t>hi</t>
  </si>
  <si>
    <t>morning</t>
  </si>
  <si>
    <t>healthcare</t>
  </si>
  <si>
    <t>help</t>
  </si>
  <si>
    <t>very</t>
  </si>
  <si>
    <t>#northantshour</t>
  </si>
  <si>
    <t>couple</t>
  </si>
  <si>
    <t>forward</t>
  </si>
  <si>
    <t>1</t>
  </si>
  <si>
    <t>sessions</t>
  </si>
  <si>
    <t>local</t>
  </si>
  <si>
    <t>anyone</t>
  </si>
  <si>
    <t>next</t>
  </si>
  <si>
    <t>third</t>
  </si>
  <si>
    <t>offer</t>
  </si>
  <si>
    <t>afternoon</t>
  </si>
  <si>
    <t>training</t>
  </si>
  <si>
    <t>talking</t>
  </si>
  <si>
    <t>2</t>
  </si>
  <si>
    <t>town</t>
  </si>
  <si>
    <t>current</t>
  </si>
  <si>
    <t>immersive</t>
  </si>
  <si>
    <t>friday</t>
  </si>
  <si>
    <t>november</t>
  </si>
  <si>
    <t>getting</t>
  </si>
  <si>
    <t>quickly</t>
  </si>
  <si>
    <t>remain</t>
  </si>
  <si>
    <t>each</t>
  </si>
  <si>
    <t>coming</t>
  </si>
  <si>
    <t>such</t>
  </si>
  <si>
    <t>ll</t>
  </si>
  <si>
    <t>week</t>
  </si>
  <si>
    <t>part</t>
  </si>
  <si>
    <t>new</t>
  </si>
  <si>
    <t>nhs</t>
  </si>
  <si>
    <t>recent</t>
  </si>
  <si>
    <t>work</t>
  </si>
  <si>
    <t>we've</t>
  </si>
  <si>
    <t>courses</t>
  </si>
  <si>
    <t>today</t>
  </si>
  <si>
    <t>presentation</t>
  </si>
  <si>
    <t>over</t>
  </si>
  <si>
    <t>days</t>
  </si>
  <si>
    <t>fascinating</t>
  </si>
  <si>
    <t>experience</t>
  </si>
  <si>
    <t>#socialmedia</t>
  </si>
  <si>
    <t>ready</t>
  </si>
  <si>
    <t>tweeting</t>
  </si>
  <si>
    <t>updates</t>
  </si>
  <si>
    <t>during</t>
  </si>
  <si>
    <t>starts</t>
  </si>
  <si>
    <t>8am</t>
  </si>
  <si>
    <t>sharing</t>
  </si>
  <si>
    <t>businesses</t>
  </si>
  <si>
    <t>exploring</t>
  </si>
  <si>
    <t>hub</t>
  </si>
  <si>
    <t>future</t>
  </si>
  <si>
    <t>rts</t>
  </si>
  <si>
    <t>likes</t>
  </si>
  <si>
    <t>follows</t>
  </si>
  <si>
    <t>appreciated</t>
  </si>
  <si>
    <t>video</t>
  </si>
  <si>
    <t>cyber</t>
  </si>
  <si>
    <t>contribute</t>
  </si>
  <si>
    <t>involved</t>
  </si>
  <si>
    <t>support</t>
  </si>
  <si>
    <t>games</t>
  </si>
  <si>
    <t>centre</t>
  </si>
  <si>
    <t>big</t>
  </si>
  <si>
    <t>left</t>
  </si>
  <si>
    <t>thursday's</t>
  </si>
  <si>
    <t>ken</t>
  </si>
  <si>
    <t>mean</t>
  </si>
  <si>
    <t>rebecca</t>
  </si>
  <si>
    <t>make</t>
  </si>
  <si>
    <t>advertising</t>
  </si>
  <si>
    <t>range</t>
  </si>
  <si>
    <t>post</t>
  </si>
  <si>
    <t>links</t>
  </si>
  <si>
    <t>useful</t>
  </si>
  <si>
    <t>sources</t>
  </si>
  <si>
    <t>weeks</t>
  </si>
  <si>
    <t>added</t>
  </si>
  <si>
    <t>mintel</t>
  </si>
  <si>
    <t>consumer</t>
  </si>
  <si>
    <t>report</t>
  </si>
  <si>
    <t>session</t>
  </si>
  <si>
    <t>friends</t>
  </si>
  <si>
    <t>hosting</t>
  </si>
  <si>
    <t>fantastic</t>
  </si>
  <si>
    <t>wait</t>
  </si>
  <si>
    <t>until</t>
  </si>
  <si>
    <t>individuals</t>
  </si>
  <si>
    <t>#ai</t>
  </si>
  <si>
    <t>#robotics</t>
  </si>
  <si>
    <t>take</t>
  </si>
  <si>
    <t>september</t>
  </si>
  <si>
    <t>dms</t>
  </si>
  <si>
    <t>open</t>
  </si>
  <si>
    <t>way</t>
  </si>
  <si>
    <t>#mergedfutures</t>
  </si>
  <si>
    <t>online</t>
  </si>
  <si>
    <t>connect</t>
  </si>
  <si>
    <t>time</t>
  </si>
  <si>
    <t>along</t>
  </si>
  <si>
    <t>going</t>
  </si>
  <si>
    <t>s</t>
  </si>
  <si>
    <t>impact</t>
  </si>
  <si>
    <t>sports</t>
  </si>
  <si>
    <t>totally</t>
  </si>
  <si>
    <t>love</t>
  </si>
  <si>
    <t>yesterday</t>
  </si>
  <si>
    <t>many</t>
  </si>
  <si>
    <t>down</t>
  </si>
  <si>
    <t>controversies</t>
  </si>
  <si>
    <t>hear</t>
  </si>
  <si>
    <t>health</t>
  </si>
  <si>
    <t>benefits</t>
  </si>
  <si>
    <t>#vr</t>
  </si>
  <si>
    <t>ticket</t>
  </si>
  <si>
    <t>want</t>
  </si>
  <si>
    <t>headlines</t>
  </si>
  <si>
    <t>better</t>
  </si>
  <si>
    <t>reasons</t>
  </si>
  <si>
    <t>behalf</t>
  </si>
  <si>
    <t>project</t>
  </si>
  <si>
    <t>born</t>
  </si>
  <si>
    <t>live</t>
  </si>
  <si>
    <t>national</t>
  </si>
  <si>
    <t>retailers</t>
  </si>
  <si>
    <t>last</t>
  </si>
  <si>
    <t>remaining</t>
  </si>
  <si>
    <t>fully</t>
  </si>
  <si>
    <t>miss</t>
  </si>
  <si>
    <t>lead</t>
  </si>
  <si>
    <t>advice</t>
  </si>
  <si>
    <t>gaming</t>
  </si>
  <si>
    <t>art</t>
  </si>
  <si>
    <t>ba</t>
  </si>
  <si>
    <t>lots</t>
  </si>
  <si>
    <t>22</t>
  </si>
  <si>
    <t>august</t>
  </si>
  <si>
    <t>position</t>
  </si>
  <si>
    <t>technologist</t>
  </si>
  <si>
    <t>someone</t>
  </si>
  <si>
    <t>year's</t>
  </si>
  <si>
    <t>writing</t>
  </si>
  <si>
    <t>blogs</t>
  </si>
  <si>
    <t>contact</t>
  </si>
  <si>
    <t>details</t>
  </si>
  <si>
    <t>good</t>
  </si>
  <si>
    <t>field</t>
  </si>
  <si>
    <t>engineer</t>
  </si>
  <si>
    <t>company</t>
  </si>
  <si>
    <t>hearing</t>
  </si>
  <si>
    <t>latest</t>
  </si>
  <si>
    <t>evolving</t>
  </si>
  <si>
    <t>things</t>
  </si>
  <si>
    <t>#northampton's</t>
  </si>
  <si>
    <t>underway</t>
  </si>
  <si>
    <t>rundown</t>
  </si>
  <si>
    <t>directory</t>
  </si>
  <si>
    <t>progress</t>
  </si>
  <si>
    <t>schools</t>
  </si>
  <si>
    <t>innovation</t>
  </si>
  <si>
    <t>competition</t>
  </si>
  <si>
    <t>planning</t>
  </si>
  <si>
    <t>#mergedfutures2020</t>
  </si>
  <si>
    <t>faces</t>
  </si>
  <si>
    <t>met</t>
  </si>
  <si>
    <t>rebekah</t>
  </si>
  <si>
    <t>making</t>
  </si>
  <si>
    <t>plans</t>
  </si>
  <si>
    <t>200</t>
  </si>
  <si>
    <t>charities</t>
  </si>
  <si>
    <t>richard</t>
  </si>
  <si>
    <t>long</t>
  </si>
  <si>
    <t>start</t>
  </si>
  <si>
    <t>now</t>
  </si>
  <si>
    <t>discussing</t>
  </si>
  <si>
    <t>nearly</t>
  </si>
  <si>
    <t>million</t>
  </si>
  <si>
    <t>patients</t>
  </si>
  <si>
    <t>given</t>
  </si>
  <si>
    <t>access</t>
  </si>
  <si>
    <t>consultations</t>
  </si>
  <si>
    <t>doctors</t>
  </si>
  <si>
    <t>employed</t>
  </si>
  <si>
    <t>supplier</t>
  </si>
  <si>
    <t>result</t>
  </si>
  <si>
    <t>series</t>
  </si>
  <si>
    <t>deals</t>
  </si>
  <si>
    <t>signed</t>
  </si>
  <si>
    <t>commissioners</t>
  </si>
  <si>
    <t>3</t>
  </si>
  <si>
    <t>areas</t>
  </si>
  <si>
    <t>benefit</t>
  </si>
  <si>
    <t>skills</t>
  </si>
  <si>
    <t>immediate</t>
  </si>
  <si>
    <t>fund</t>
  </si>
  <si>
    <t>opens</t>
  </si>
  <si>
    <t>bids</t>
  </si>
  <si>
    <t>grants</t>
  </si>
  <si>
    <t>available</t>
  </si>
  <si>
    <t>develop</t>
  </si>
  <si>
    <t>initiatives</t>
  </si>
  <si>
    <t>recruit</t>
  </si>
  <si>
    <t>adults</t>
  </si>
  <si>
    <t>particularly</t>
  </si>
  <si>
    <t>women</t>
  </si>
  <si>
    <t>security</t>
  </si>
  <si>
    <t>towards</t>
  </si>
  <si>
    <t>growing</t>
  </si>
  <si>
    <t>vibrant</t>
  </si>
  <si>
    <t>ecosystem</t>
  </si>
  <si>
    <t>volunteering</t>
  </si>
  <si>
    <t>boost</t>
  </si>
  <si>
    <t>confidence</t>
  </si>
  <si>
    <t>cv</t>
  </si>
  <si>
    <t>volunteer</t>
  </si>
  <si>
    <t>run</t>
  </si>
  <si>
    <t>code</t>
  </si>
  <si>
    <t>club</t>
  </si>
  <si>
    <t>interested</t>
  </si>
  <si>
    <t>cool</t>
  </si>
  <si>
    <t>look</t>
  </si>
  <si>
    <t>funding</t>
  </si>
  <si>
    <t>need</t>
  </si>
  <si>
    <t>having</t>
  </si>
  <si>
    <t>sadly</t>
  </si>
  <si>
    <t>purpose</t>
  </si>
  <si>
    <t>maybe</t>
  </si>
  <si>
    <t>e</t>
  </si>
  <si>
    <t>form</t>
  </si>
  <si>
    <t>#digitalhub</t>
  </si>
  <si>
    <t>d</t>
  </si>
  <si>
    <t>back</t>
  </si>
  <si>
    <t>visited</t>
  </si>
  <si>
    <t>impressive</t>
  </si>
  <si>
    <t>amount</t>
  </si>
  <si>
    <t>keen</t>
  </si>
  <si>
    <t>indeed</t>
  </si>
  <si>
    <t>weather</t>
  </si>
  <si>
    <t>stuck</t>
  </si>
  <si>
    <t>drying</t>
  </si>
  <si>
    <t>wheat</t>
  </si>
  <si>
    <t>hour</t>
  </si>
  <si>
    <t>lovely</t>
  </si>
  <si>
    <t>topics</t>
  </si>
  <si>
    <t>icymi</t>
  </si>
  <si>
    <t>smoke</t>
  </si>
  <si>
    <t>accessibility</t>
  </si>
  <si>
    <t>knowledge</t>
  </si>
  <si>
    <t>web</t>
  </si>
  <si>
    <t>toast</t>
  </si>
  <si>
    <t>less</t>
  </si>
  <si>
    <t>24</t>
  </si>
  <si>
    <t>hours</t>
  </si>
  <si>
    <t>cat</t>
  </si>
  <si>
    <t>gifs</t>
  </si>
  <si>
    <t>ethics</t>
  </si>
  <si>
    <t>light</t>
  </si>
  <si>
    <t>means</t>
  </si>
  <si>
    <t>degrees</t>
  </si>
  <si>
    <t>including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</si>
  <si>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</si>
  <si>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</si>
  <si>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</si>
  <si>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</si>
  <si>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</si>
  <si>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</si>
  <si>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</si>
  <si>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</si>
  <si>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</si>
  <si>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</si>
  <si>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</si>
  <si>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</si>
  <si>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</si>
  <si>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</si>
  <si>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</si>
  <si>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</si>
  <si>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</si>
  <si>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</si>
  <si>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</si>
  <si>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</si>
  <si>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</si>
  <si>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</si>
  <si>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</si>
  <si>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</si>
  <si>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</si>
  <si>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</si>
  <si>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</si>
  <si>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</si>
  <si>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</si>
  <si>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</si>
  <si>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</si>
  <si>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</si>
  <si>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</si>
  <si>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</si>
  <si>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</si>
  <si>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</si>
  <si>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</si>
  <si>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</si>
  <si>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</si>
  <si>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</si>
  <si>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</si>
  <si>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</si>
  <si>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</si>
  <si>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</si>
  <si>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</si>
  <si>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</si>
  <si>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</si>
  <si>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</si>
  <si>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</si>
  <si>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</si>
  <si>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2019</t>
  </si>
  <si>
    <t>Aug</t>
  </si>
  <si>
    <t>12-Aug</t>
  </si>
  <si>
    <t>07</t>
  </si>
  <si>
    <t>13-Aug</t>
  </si>
  <si>
    <t>06</t>
  </si>
  <si>
    <t>14</t>
  </si>
  <si>
    <t>15</t>
  </si>
  <si>
    <t>17</t>
  </si>
  <si>
    <t>14-Aug</t>
  </si>
  <si>
    <t>08</t>
  </si>
  <si>
    <t>10</t>
  </si>
  <si>
    <t>12</t>
  </si>
  <si>
    <t>13</t>
  </si>
  <si>
    <t>16</t>
  </si>
  <si>
    <t>18</t>
  </si>
  <si>
    <t>19</t>
  </si>
  <si>
    <t>20</t>
  </si>
  <si>
    <t>21</t>
  </si>
  <si>
    <t>15-Aug</t>
  </si>
  <si>
    <t>05</t>
  </si>
  <si>
    <t>09</t>
  </si>
  <si>
    <t>11</t>
  </si>
  <si>
    <t>16-Aug</t>
  </si>
  <si>
    <t>18-Aug</t>
  </si>
  <si>
    <t>19-Aug</t>
  </si>
  <si>
    <t>20-Aug</t>
  </si>
  <si>
    <t>21-Aug</t>
  </si>
  <si>
    <t>22-Aug</t>
  </si>
  <si>
    <t>Green</t>
  </si>
  <si>
    <t>20, 118, 0</t>
  </si>
  <si>
    <t>46, 105, 0</t>
  </si>
  <si>
    <t>118, 69, 0</t>
  </si>
  <si>
    <t>137, 59, 0</t>
  </si>
  <si>
    <t>92, 82, 0</t>
  </si>
  <si>
    <t>66, 95, 0</t>
  </si>
  <si>
    <t>Red</t>
  </si>
  <si>
    <t>G1: event diginorthampton early digital social media bird northamptonshire northampton people</t>
  </si>
  <si>
    <t>G2: diginorthampton richardbeards digital barclaycard tech great events northampton event re</t>
  </si>
  <si>
    <t>G3: diginorthampton ribbonsignature changeuknpton chocbonbon11 propertyviewv nnexhibition becketsbuddies k_ocoaching enorlpool thrismuk</t>
  </si>
  <si>
    <t>G4: diginorthampton uninorthants uoncomputing deanoffast uninhantsnews scottturneruon gameartacademic more early here</t>
  </si>
  <si>
    <t>G5: technomineltd copperfoxbiz haineswattseast futurumg alarmlinenorth j19testing nbsafety_ fullerslaw diginorthampton inverterdrives</t>
  </si>
  <si>
    <t>Edge Weight▓1▓12▓0▓True▓Green▓Red▓▓Edge Weight▓1▓3▓0▓3▓10▓False▓Edge Weight▓1▓12▓0▓32▓6▓False▓▓0▓0▓0▓True▓Black▓Black▓▓Followers▓15▓136020▓0▓162▓1000▓False▓▓0▓0▓0▓0▓0▓False▓▓0▓0▓0▓0▓0▓False▓▓0▓0▓0▓0▓0▓False</t>
  </si>
  <si>
    <t>GraphSource░TwitterSearch▓GraphTerm░@DigiNorthampton▓ImportDescription░The graph represents a network of 121 Twitter users whose recent tweets contained "@DigiNorthampton", or who were replied to or mentioned in those tweets, taken from a data set limited to a maximum of 18,000 tweets.  The network was obtained from Twitter on Thursday, 22 August 2019 at 13:22 UTC.
The tweets in the network were tweeted over the 9-day, 7-hour, 0-minute period from Tuesday, 13 August 2019 at 06:13 UTC to Thursday, 22 August 2019 at 13:13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"mentions".▓ImportSuggestedTitle░@DigiNorthampton Twitter NodeXL SNA Map and Report for Thursday, 22 August 2019 at 13:22 UTC▓ImportSuggestedFileNameNoExtension░2019-08-22 13-22-20 NodeXL Twitter Search @DigiNorthampton▓GroupingDescription░The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</si>
</sst>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49"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23"/>
      <tableStyleElement type="headerRow" dxfId="422"/>
    </tableStyle>
    <tableStyle name="NodeXL Table" pivot="0" count="1">
      <tableStyleElement type="headerRow" dxfId="4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461704"/>
        <c:axId val="10611017"/>
      </c:barChart>
      <c:catAx>
        <c:axId val="384617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11017"/>
        <c:crosses val="autoZero"/>
        <c:auto val="1"/>
        <c:lblOffset val="100"/>
        <c:noMultiLvlLbl val="0"/>
      </c:catAx>
      <c:valAx>
        <c:axId val="1061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1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@DigiNorthampton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63"/>
                <c:pt idx="0">
                  <c:v>07
12-Aug
Aug
2019</c:v>
                </c:pt>
                <c:pt idx="1">
                  <c:v>06
13-Aug</c:v>
                </c:pt>
                <c:pt idx="2">
                  <c:v>7</c:v>
                </c:pt>
                <c:pt idx="3">
                  <c:v>14</c:v>
                </c:pt>
                <c:pt idx="4">
                  <c:v>15</c:v>
                </c:pt>
                <c:pt idx="5">
                  <c:v>17</c:v>
                </c:pt>
                <c:pt idx="6">
                  <c:v>06
14-Aug</c:v>
                </c:pt>
                <c:pt idx="7">
                  <c:v>7</c:v>
                </c:pt>
                <c:pt idx="8">
                  <c:v>8</c:v>
                </c:pt>
                <c:pt idx="9">
                  <c:v>10</c:v>
                </c:pt>
                <c:pt idx="10">
                  <c:v>12</c:v>
                </c:pt>
                <c:pt idx="11">
                  <c:v>13</c:v>
                </c:pt>
                <c:pt idx="12">
                  <c:v>15</c:v>
                </c:pt>
                <c:pt idx="13">
                  <c:v>16</c:v>
                </c:pt>
                <c:pt idx="14">
                  <c:v>17</c:v>
                </c:pt>
                <c:pt idx="15">
                  <c:v>18</c:v>
                </c:pt>
                <c:pt idx="16">
                  <c:v>19</c:v>
                </c:pt>
                <c:pt idx="17">
                  <c:v>20</c:v>
                </c:pt>
                <c:pt idx="18">
                  <c:v>21</c:v>
                </c:pt>
                <c:pt idx="19">
                  <c:v>05
15-Aug</c:v>
                </c:pt>
                <c:pt idx="20">
                  <c:v>6</c:v>
                </c:pt>
                <c:pt idx="21">
                  <c:v>7</c:v>
                </c:pt>
                <c:pt idx="22">
                  <c:v>8</c:v>
                </c:pt>
                <c:pt idx="23">
                  <c:v>9</c:v>
                </c:pt>
                <c:pt idx="24">
                  <c:v>10</c:v>
                </c:pt>
                <c:pt idx="25">
                  <c:v>11</c:v>
                </c:pt>
                <c:pt idx="26">
                  <c:v>12</c:v>
                </c:pt>
                <c:pt idx="27">
                  <c:v>13</c:v>
                </c:pt>
                <c:pt idx="28">
                  <c:v>15</c:v>
                </c:pt>
                <c:pt idx="29">
                  <c:v>16</c:v>
                </c:pt>
                <c:pt idx="30">
                  <c:v>18</c:v>
                </c:pt>
                <c:pt idx="31">
                  <c:v>19</c:v>
                </c:pt>
                <c:pt idx="32">
                  <c:v>20</c:v>
                </c:pt>
                <c:pt idx="33">
                  <c:v>07
16-Aug</c:v>
                </c:pt>
                <c:pt idx="34">
                  <c:v>8</c:v>
                </c:pt>
                <c:pt idx="35">
                  <c:v>10</c:v>
                </c:pt>
                <c:pt idx="36">
                  <c:v>13</c:v>
                </c:pt>
                <c:pt idx="37">
                  <c:v>17</c:v>
                </c:pt>
                <c:pt idx="38">
                  <c:v>14
18-Aug</c:v>
                </c:pt>
                <c:pt idx="39">
                  <c:v>06
19-Aug</c:v>
                </c:pt>
                <c:pt idx="40">
                  <c:v>7</c:v>
                </c:pt>
                <c:pt idx="41">
                  <c:v>09
20-Aug</c:v>
                </c:pt>
                <c:pt idx="42">
                  <c:v>15</c:v>
                </c:pt>
                <c:pt idx="43">
                  <c:v>19</c:v>
                </c:pt>
                <c:pt idx="44">
                  <c:v>06
21-Aug</c:v>
                </c:pt>
                <c:pt idx="45">
                  <c:v>7</c:v>
                </c:pt>
                <c:pt idx="46">
                  <c:v>8</c:v>
                </c:pt>
                <c:pt idx="47">
                  <c:v>9</c:v>
                </c:pt>
                <c:pt idx="48">
                  <c:v>10</c:v>
                </c:pt>
                <c:pt idx="49">
                  <c:v>11</c:v>
                </c:pt>
                <c:pt idx="50">
                  <c:v>12</c:v>
                </c:pt>
                <c:pt idx="51">
                  <c:v>13</c:v>
                </c:pt>
                <c:pt idx="52">
                  <c:v>17</c:v>
                </c:pt>
                <c:pt idx="53">
                  <c:v>18</c:v>
                </c:pt>
                <c:pt idx="54">
                  <c:v>19</c:v>
                </c:pt>
                <c:pt idx="55">
                  <c:v>20</c:v>
                </c:pt>
                <c:pt idx="56">
                  <c:v>06
22-Aug</c:v>
                </c:pt>
                <c:pt idx="57">
                  <c:v>7</c:v>
                </c:pt>
                <c:pt idx="58">
                  <c:v>8</c:v>
                </c:pt>
                <c:pt idx="59">
                  <c:v>9</c:v>
                </c:pt>
                <c:pt idx="60">
                  <c:v>10</c:v>
                </c:pt>
                <c:pt idx="61">
                  <c:v>11</c:v>
                </c:pt>
                <c:pt idx="62">
                  <c:v>13</c:v>
                </c:pt>
              </c:strCache>
            </c:strRef>
          </c:cat>
          <c:val>
            <c:numRef>
              <c:f>'Time Series'!$B$26:$B$101</c:f>
              <c:numCache>
                <c:formatCode>General</c:formatCode>
                <c:ptCount val="63"/>
                <c:pt idx="0">
                  <c:v>2</c:v>
                </c:pt>
                <c:pt idx="1">
                  <c:v>2</c:v>
                </c:pt>
                <c:pt idx="2">
                  <c:v>1</c:v>
                </c:pt>
                <c:pt idx="3">
                  <c:v>2</c:v>
                </c:pt>
                <c:pt idx="4">
                  <c:v>2</c:v>
                </c:pt>
                <c:pt idx="5">
                  <c:v>2</c:v>
                </c:pt>
                <c:pt idx="6">
                  <c:v>1</c:v>
                </c:pt>
                <c:pt idx="7">
                  <c:v>3</c:v>
                </c:pt>
                <c:pt idx="8">
                  <c:v>1</c:v>
                </c:pt>
                <c:pt idx="9">
                  <c:v>1</c:v>
                </c:pt>
                <c:pt idx="10">
                  <c:v>9</c:v>
                </c:pt>
                <c:pt idx="11">
                  <c:v>4</c:v>
                </c:pt>
                <c:pt idx="12">
                  <c:v>2</c:v>
                </c:pt>
                <c:pt idx="13">
                  <c:v>1</c:v>
                </c:pt>
                <c:pt idx="14">
                  <c:v>1</c:v>
                </c:pt>
                <c:pt idx="15">
                  <c:v>1</c:v>
                </c:pt>
                <c:pt idx="16">
                  <c:v>1</c:v>
                </c:pt>
                <c:pt idx="17">
                  <c:v>1</c:v>
                </c:pt>
                <c:pt idx="18">
                  <c:v>1</c:v>
                </c:pt>
                <c:pt idx="19">
                  <c:v>2</c:v>
                </c:pt>
                <c:pt idx="20">
                  <c:v>7</c:v>
                </c:pt>
                <c:pt idx="21">
                  <c:v>1</c:v>
                </c:pt>
                <c:pt idx="22">
                  <c:v>2</c:v>
                </c:pt>
                <c:pt idx="23">
                  <c:v>1</c:v>
                </c:pt>
                <c:pt idx="24">
                  <c:v>2</c:v>
                </c:pt>
                <c:pt idx="25">
                  <c:v>2</c:v>
                </c:pt>
                <c:pt idx="26">
                  <c:v>2</c:v>
                </c:pt>
                <c:pt idx="27">
                  <c:v>1</c:v>
                </c:pt>
                <c:pt idx="28">
                  <c:v>4</c:v>
                </c:pt>
                <c:pt idx="29">
                  <c:v>2</c:v>
                </c:pt>
                <c:pt idx="30">
                  <c:v>4</c:v>
                </c:pt>
                <c:pt idx="31">
                  <c:v>4</c:v>
                </c:pt>
                <c:pt idx="32">
                  <c:v>1</c:v>
                </c:pt>
                <c:pt idx="33">
                  <c:v>1</c:v>
                </c:pt>
                <c:pt idx="34">
                  <c:v>4</c:v>
                </c:pt>
                <c:pt idx="35">
                  <c:v>1</c:v>
                </c:pt>
                <c:pt idx="36">
                  <c:v>2</c:v>
                </c:pt>
                <c:pt idx="37">
                  <c:v>1</c:v>
                </c:pt>
                <c:pt idx="38">
                  <c:v>5</c:v>
                </c:pt>
                <c:pt idx="39">
                  <c:v>1</c:v>
                </c:pt>
                <c:pt idx="40">
                  <c:v>1</c:v>
                </c:pt>
                <c:pt idx="41">
                  <c:v>2</c:v>
                </c:pt>
                <c:pt idx="42">
                  <c:v>1</c:v>
                </c:pt>
                <c:pt idx="43">
                  <c:v>2</c:v>
                </c:pt>
                <c:pt idx="44">
                  <c:v>2</c:v>
                </c:pt>
                <c:pt idx="45">
                  <c:v>1</c:v>
                </c:pt>
                <c:pt idx="46">
                  <c:v>4</c:v>
                </c:pt>
                <c:pt idx="47">
                  <c:v>5</c:v>
                </c:pt>
                <c:pt idx="48">
                  <c:v>3</c:v>
                </c:pt>
                <c:pt idx="49">
                  <c:v>4</c:v>
                </c:pt>
                <c:pt idx="50">
                  <c:v>3</c:v>
                </c:pt>
                <c:pt idx="51">
                  <c:v>1</c:v>
                </c:pt>
                <c:pt idx="52">
                  <c:v>1</c:v>
                </c:pt>
                <c:pt idx="53">
                  <c:v>1</c:v>
                </c:pt>
                <c:pt idx="54">
                  <c:v>1</c:v>
                </c:pt>
                <c:pt idx="55">
                  <c:v>1</c:v>
                </c:pt>
                <c:pt idx="56">
                  <c:v>1</c:v>
                </c:pt>
                <c:pt idx="57">
                  <c:v>14</c:v>
                </c:pt>
                <c:pt idx="58">
                  <c:v>5</c:v>
                </c:pt>
                <c:pt idx="59">
                  <c:v>1</c:v>
                </c:pt>
                <c:pt idx="60">
                  <c:v>4</c:v>
                </c:pt>
                <c:pt idx="61">
                  <c:v>2</c:v>
                </c:pt>
                <c:pt idx="62">
                  <c:v>3</c:v>
                </c:pt>
              </c:numCache>
            </c:numRef>
          </c:val>
        </c:ser>
        <c:axId val="2629730"/>
        <c:axId val="23667571"/>
      </c:barChart>
      <c:catAx>
        <c:axId val="2629730"/>
        <c:scaling>
          <c:orientation val="minMax"/>
        </c:scaling>
        <c:axPos val="b"/>
        <c:delete val="0"/>
        <c:numFmt formatCode="General" sourceLinked="1"/>
        <c:majorTickMark val="out"/>
        <c:minorTickMark val="none"/>
        <c:tickLblPos val="nextTo"/>
        <c:crossAx val="23667571"/>
        <c:crosses val="autoZero"/>
        <c:auto val="1"/>
        <c:lblOffset val="100"/>
        <c:noMultiLvlLbl val="0"/>
      </c:catAx>
      <c:valAx>
        <c:axId val="23667571"/>
        <c:scaling>
          <c:orientation val="minMax"/>
        </c:scaling>
        <c:axPos val="l"/>
        <c:majorGridlines/>
        <c:delete val="0"/>
        <c:numFmt formatCode="General" sourceLinked="1"/>
        <c:majorTickMark val="out"/>
        <c:minorTickMark val="none"/>
        <c:tickLblPos val="nextTo"/>
        <c:crossAx val="26297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390290"/>
        <c:axId val="54186019"/>
      </c:barChart>
      <c:catAx>
        <c:axId val="283902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86019"/>
        <c:crosses val="autoZero"/>
        <c:auto val="1"/>
        <c:lblOffset val="100"/>
        <c:noMultiLvlLbl val="0"/>
      </c:catAx>
      <c:valAx>
        <c:axId val="54186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0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912124"/>
        <c:axId val="26991389"/>
      </c:barChart>
      <c:catAx>
        <c:axId val="17912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91389"/>
        <c:crosses val="autoZero"/>
        <c:auto val="1"/>
        <c:lblOffset val="100"/>
        <c:noMultiLvlLbl val="0"/>
      </c:catAx>
      <c:valAx>
        <c:axId val="26991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12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595910"/>
        <c:axId val="38818871"/>
      </c:barChart>
      <c:catAx>
        <c:axId val="41595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18871"/>
        <c:crosses val="autoZero"/>
        <c:auto val="1"/>
        <c:lblOffset val="100"/>
        <c:noMultiLvlLbl val="0"/>
      </c:catAx>
      <c:valAx>
        <c:axId val="38818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95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825520"/>
        <c:axId val="57320817"/>
      </c:barChart>
      <c:catAx>
        <c:axId val="138255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20817"/>
        <c:crosses val="autoZero"/>
        <c:auto val="1"/>
        <c:lblOffset val="100"/>
        <c:noMultiLvlLbl val="0"/>
      </c:catAx>
      <c:valAx>
        <c:axId val="57320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125306"/>
        <c:axId val="12474571"/>
      </c:barChart>
      <c:catAx>
        <c:axId val="461253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74571"/>
        <c:crosses val="autoZero"/>
        <c:auto val="1"/>
        <c:lblOffset val="100"/>
        <c:noMultiLvlLbl val="0"/>
      </c:catAx>
      <c:valAx>
        <c:axId val="12474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5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162276"/>
        <c:axId val="3807301"/>
      </c:barChart>
      <c:catAx>
        <c:axId val="451622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7301"/>
        <c:crosses val="autoZero"/>
        <c:auto val="1"/>
        <c:lblOffset val="100"/>
        <c:noMultiLvlLbl val="0"/>
      </c:catAx>
      <c:valAx>
        <c:axId val="3807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265710"/>
        <c:axId val="39955935"/>
      </c:barChart>
      <c:catAx>
        <c:axId val="342657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955935"/>
        <c:crosses val="autoZero"/>
        <c:auto val="1"/>
        <c:lblOffset val="100"/>
        <c:noMultiLvlLbl val="0"/>
      </c:catAx>
      <c:valAx>
        <c:axId val="3995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65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059096"/>
        <c:axId val="15205273"/>
      </c:barChart>
      <c:catAx>
        <c:axId val="24059096"/>
        <c:scaling>
          <c:orientation val="minMax"/>
        </c:scaling>
        <c:axPos val="b"/>
        <c:delete val="1"/>
        <c:majorTickMark val="out"/>
        <c:minorTickMark val="none"/>
        <c:tickLblPos val="none"/>
        <c:crossAx val="15205273"/>
        <c:crosses val="autoZero"/>
        <c:auto val="1"/>
        <c:lblOffset val="100"/>
        <c:noMultiLvlLbl val="0"/>
      </c:catAx>
      <c:valAx>
        <c:axId val="15205273"/>
        <c:scaling>
          <c:orientation val="minMax"/>
        </c:scaling>
        <c:axPos val="l"/>
        <c:delete val="1"/>
        <c:majorTickMark val="out"/>
        <c:minorTickMark val="none"/>
        <c:tickLblPos val="none"/>
        <c:crossAx val="240590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457200</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1" refreshedBy="Scott Turner" refreshedVersion="6">
  <cacheSource type="worksheet">
    <worksheetSource ref="A2:BN1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ai robotics"/>
        <s v="alevelresultsday"/>
        <s v="northantshour"/>
        <s v="vr"/>
        <s v="digital northampton"/>
        <s v="technology healthcare"/>
        <s v="socialmediaisnotdead socialmediarevolution coffeehouse trendsledbypeople"/>
        <s v="earlystart digitallearning mergedfutures"/>
        <s v="mergedfutures"/>
        <s v="mergedfutures mergedfutures2020"/>
        <s v="digitalhub"/>
        <s v="northampton socialmedia"/>
        <s v="socialmedia"/>
        <s v="lovenn tsosnn chat teaandtoast community"/>
        <s v="birminghamtechweek 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8">
        <d v="2019-08-13T15:08:49.000"/>
        <d v="2019-08-14T12:50:47.000"/>
        <d v="2019-08-14T15:03:33.000"/>
        <d v="2019-08-14T17:26:29.000"/>
        <d v="2019-08-14T19:01:44.000"/>
        <d v="2019-08-14T20:07:47.000"/>
        <d v="2019-08-15T09:04:52.000"/>
        <d v="2019-08-15T10:42:33.000"/>
        <d v="2019-08-15T10:52:40.000"/>
        <d v="2019-08-15T11:49:52.000"/>
        <d v="2019-08-15T13:11:05.000"/>
        <d v="2019-08-15T15:55:07.000"/>
        <d v="2019-08-15T06:42:04.000"/>
        <d v="2019-08-15T19:18:30.000"/>
        <d v="2019-08-16T08:17:10.000"/>
        <d v="2019-08-16T10:11:09.000"/>
        <d v="2019-08-15T19:59:49.000"/>
        <d v="2019-08-16T17:29:47.000"/>
        <d v="2019-08-18T14:21:22.000"/>
        <d v="2019-08-18T14:23:58.000"/>
        <d v="2019-08-20T09:29:49.000"/>
        <d v="2019-08-19T07:15:49.000"/>
        <d v="2019-08-19T06:38:13.000"/>
        <d v="2019-08-21T09:32:51.000"/>
        <d v="2019-08-21T10:46:07.000"/>
        <d v="2019-08-21T12:12:43.000"/>
        <d v="2019-08-15T18:26:59.000"/>
        <d v="2019-08-15T18:28:37.000"/>
        <d v="2019-08-15T18:36:20.000"/>
        <d v="2019-08-15T18:01:14.000"/>
        <d v="2019-08-21T12:24:03.000"/>
        <d v="2019-08-15T19:04:45.000"/>
        <d v="2019-08-15T12:06:17.000"/>
        <d v="2019-08-21T12:44:09.000"/>
        <d v="2019-08-21T13:36:25.000"/>
        <d v="2019-08-15T06:57:38.000"/>
        <d v="2019-08-15T12:54:20.000"/>
        <d v="2019-08-18T14:14:10.000"/>
        <d v="2019-08-15T11:52:07.000"/>
        <d v="2019-08-15T06:57:04.000"/>
        <d v="2019-08-14T15:13:07.000"/>
        <d v="2019-08-21T09:48:35.000"/>
        <d v="2019-08-21T09:26:08.000"/>
        <d v="2019-08-21T08:46:43.000"/>
        <d v="2019-08-21T18:42:11.000"/>
        <d v="2019-08-14T10:52:35.000"/>
        <d v="2019-08-15T06:07:27.000"/>
        <d v="2019-08-15T06:07:38.000"/>
        <d v="2019-08-15T20:09:13.000"/>
        <d v="2019-08-16T08:23:31.000"/>
        <d v="2019-08-18T14:26:36.000"/>
        <d v="2019-08-21T06:47:07.000"/>
        <d v="2019-08-21T06:48:11.000"/>
        <d v="2019-08-14T08:55:57.000"/>
        <d v="2019-08-20T15:10:09.000"/>
        <d v="2019-08-21T20:42:02.000"/>
        <d v="2019-08-22T07:06:12.000"/>
        <d v="2019-08-22T07:12:22.000"/>
        <d v="2019-08-15T06:14:45.000"/>
        <d v="2019-08-22T07:25:11.000"/>
        <d v="2019-08-22T07:53:31.000"/>
        <d v="2019-08-22T07:07:11.000"/>
        <d v="2019-08-22T07:01:30.000"/>
        <d v="2019-08-22T08:43:44.000"/>
        <d v="2019-08-22T07:30:42.000"/>
        <d v="2019-08-22T07:38:09.000"/>
        <d v="2019-08-22T08:01:18.000"/>
        <d v="2019-08-22T09:10:01.000"/>
        <d v="2019-08-22T10:53:40.000"/>
        <d v="2019-08-22T10:55:15.000"/>
        <d v="2019-08-14T21:09:28.000"/>
        <d v="2019-08-21T11:29:06.000"/>
        <d v="2019-08-22T11:55:20.000"/>
        <d v="2019-08-13T15:57:39.000"/>
        <d v="2019-08-13T14:44:22.000"/>
        <d v="2019-08-18T14:17:41.000"/>
        <d v="2019-08-14T12:51:06.000"/>
        <d v="2019-08-14T07:32:39.000"/>
        <d v="2019-08-14T13:59:54.000"/>
        <d v="2019-08-20T19:38:36.000"/>
        <d v="2019-08-15T08:17:55.000"/>
        <d v="2019-08-15T08:17:59.000"/>
        <d v="2019-08-21T11:22:45.000"/>
        <d v="2019-08-21T19:32:14.000"/>
        <d v="2019-08-21T11:25:46.000"/>
        <d v="2019-08-14T12:51:09.000"/>
        <d v="2019-08-16T08:15:12.000"/>
        <d v="2019-08-15T15:42:47.000"/>
        <d v="2019-08-16T08:05:42.000"/>
        <d v="2019-08-12T07:56:54.000"/>
        <d v="2019-08-16T13:42:31.000"/>
        <d v="2019-08-16T13:24:26.000"/>
        <d v="2019-08-21T07:55:47.000"/>
        <d v="2019-08-22T08:10:24.000"/>
        <d v="2019-08-22T07:07:58.000"/>
        <d v="2019-08-13T06:33:40.000"/>
        <d v="2019-08-16T07:44:18.000"/>
        <d v="2019-08-13T06:13:10.000"/>
        <d v="2019-08-14T06:19:00.000"/>
        <d v="2019-08-15T16:39:53.000"/>
        <d v="2019-08-14T07:12:04.000"/>
        <d v="2019-08-13T17:43:44.000"/>
        <d v="2019-08-14T07:12:47.000"/>
        <d v="2019-08-13T17:48:11.000"/>
        <d v="2019-08-15T07:01:01.000"/>
        <d v="2019-08-15T06:13:18.000"/>
        <d v="2019-08-22T08:33:23.000"/>
        <d v="2019-08-22T08:34:33.000"/>
        <d v="2019-08-14T13:07:06.000"/>
        <d v="2019-08-14T13:07:18.000"/>
        <d v="2019-08-14T13:08:20.000"/>
        <d v="2019-08-15T15:51:32.000"/>
        <d v="2019-08-15T16:01:06.000"/>
        <d v="2019-08-21T09:03:12.000"/>
        <d v="2019-08-21T09:24:44.000"/>
        <d v="2019-08-22T07:04:49.000"/>
        <d v="2019-08-22T07:07:50.000"/>
        <d v="2019-08-22T10:23:36.000"/>
        <d v="2019-08-14T12:51:07.000"/>
        <d v="2019-08-14T12:51:08.000"/>
        <d v="2019-08-22T10:37:25.000"/>
        <d v="2019-08-21T10:09:21.000"/>
        <d v="2019-08-22T13:11:02.000"/>
        <d v="2019-08-20T09:32:11.000"/>
        <d v="2019-08-22T13:10:16.000"/>
        <d v="2019-08-22T13:13:59.000"/>
        <d v="2019-08-13T14:36:06.000"/>
        <d v="2019-08-14T12:51:05.000"/>
        <d v="2019-08-15T19:03:27.000"/>
        <d v="2019-08-14T16:41:16.000"/>
        <d v="2019-08-13T07:19:24.000"/>
        <d v="2019-08-21T08:42:42.000"/>
        <d v="2019-08-22T06:44:12.000"/>
        <d v="2019-08-15T05:49:39.000"/>
        <d v="2019-08-21T11:00:36.000"/>
        <d v="2019-08-14T18:02:43.000"/>
        <d v="2019-08-15T05:37:32.000"/>
        <d v="2019-08-22T11:36:37.000"/>
        <d v="2019-08-20T19:37:14.000"/>
        <d v="2019-08-21T17:37:18.000"/>
        <d v="2019-08-21T08:24:45.000"/>
        <d v="2019-08-12T07:50:08.000"/>
        <d v="2019-08-22T07:36:01.000"/>
        <d v="2019-08-22T07:15:39.000"/>
        <d v="2019-08-22T07:19:57.000"/>
        <d v="2019-08-21T08:43:27.000"/>
        <d v="2019-08-21T10:38:55.000"/>
        <d v="2019-08-15T15:52:26.000"/>
      </sharedItems>
      <fieldGroup par="68" base="22">
        <rangePr groupBy="hours" autoEnd="1" autoStart="1" startDate="2019-08-12T07:50:08.000" endDate="2019-08-22T13:13:59.000"/>
        <groupItems count="26">
          <s v="&lt;12/08/2019"/>
          <s v="00"/>
          <s v="01"/>
          <s v="02"/>
          <s v="03"/>
          <s v="04"/>
          <s v="05"/>
          <s v="06"/>
          <s v="07"/>
          <s v="08"/>
          <s v="09"/>
          <s v="10"/>
          <s v="11"/>
          <s v="12"/>
          <s v="13"/>
          <s v="14"/>
          <s v="15"/>
          <s v="16"/>
          <s v="17"/>
          <s v="18"/>
          <s v="19"/>
          <s v="20"/>
          <s v="21"/>
          <s v="22"/>
          <s v="23"/>
          <s v="&gt;22/08/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12T07:50:08.000" endDate="2019-08-22T13:13:59.000"/>
        <groupItems count="368">
          <s v="&lt;12/08/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2/08/2019"/>
        </groupItems>
      </fieldGroup>
    </cacheField>
    <cacheField name="Months" databaseField="0">
      <sharedItems containsMixedTypes="0" count="0"/>
      <fieldGroup base="22">
        <rangePr groupBy="months" autoEnd="1" autoStart="1" startDate="2019-08-12T07:50:08.000" endDate="2019-08-22T13:13:59.000"/>
        <groupItems count="14">
          <s v="&lt;12/08/2019"/>
          <s v="Jan"/>
          <s v="Feb"/>
          <s v="Mar"/>
          <s v="Apr"/>
          <s v="May"/>
          <s v="Jun"/>
          <s v="Jul"/>
          <s v="Aug"/>
          <s v="Sep"/>
          <s v="Oct"/>
          <s v="Nov"/>
          <s v="Dec"/>
          <s v="&gt;22/08/2019"/>
        </groupItems>
      </fieldGroup>
    </cacheField>
    <cacheField name="Years" databaseField="0">
      <sharedItems containsMixedTypes="0" count="0"/>
      <fieldGroup base="22">
        <rangePr groupBy="years" autoEnd="1" autoStart="1" startDate="2019-08-12T07:50:08.000" endDate="2019-08-22T13:13:59.000"/>
        <groupItems count="3">
          <s v="&lt;12/08/2019"/>
          <s v="2019"/>
          <s v="&gt;22/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1">
  <r>
    <s v="miswachemicals"/>
    <s v="festogb"/>
    <m/>
    <m/>
    <m/>
    <m/>
    <m/>
    <m/>
    <m/>
    <m/>
    <s v="No"/>
    <n v="3"/>
    <m/>
    <m/>
    <x v="0"/>
    <d v="2019-08-13T15:08:49.000"/>
    <s v="@DigiNorthampton Might be worth a chat with our friends over at @FestoGB?"/>
    <m/>
    <m/>
    <x v="0"/>
    <m/>
    <s v="http://pbs.twimg.com/profile_images/1116284770219167744/wgtJm7SP_normal.png"/>
    <x v="0"/>
    <d v="2019-08-13T00:00:00.000"/>
    <s v="15:08:49"/>
    <s v="https://twitter.com/miswachemicals/status/1161293537129959424"/>
    <m/>
    <m/>
    <s v="1161293537129959424"/>
    <s v="1161285304495595521"/>
    <b v="0"/>
    <n v="0"/>
    <s v="1069149654204469248"/>
    <b v="0"/>
    <s v="en"/>
    <m/>
    <s v=""/>
    <b v="0"/>
    <n v="0"/>
    <s v=""/>
    <s v="Twitter Web App"/>
    <b v="0"/>
    <s v="1161285304495595521"/>
    <s v="Tweet"/>
    <n v="0"/>
    <n v="0"/>
    <m/>
    <m/>
    <m/>
    <m/>
    <m/>
    <m/>
    <m/>
    <m/>
    <n v="1"/>
    <s v="1"/>
    <s v="1"/>
    <m/>
    <m/>
    <m/>
    <m/>
    <m/>
    <m/>
    <m/>
    <m/>
    <m/>
  </r>
  <r>
    <s v="logistics_forum"/>
    <s v="diginorthampton"/>
    <m/>
    <m/>
    <m/>
    <m/>
    <m/>
    <m/>
    <m/>
    <m/>
    <s v="No"/>
    <n v="5"/>
    <m/>
    <m/>
    <x v="1"/>
    <d v="2019-08-14T12:50:47.000"/>
    <s v="🤖 We're looking for individuals or businesses working in #AI or #Robotics in Northamptonshire to take part in an event in September._x000a__x000a_📨 Our DMs are open!"/>
    <m/>
    <m/>
    <x v="1"/>
    <m/>
    <s v="http://pbs.twimg.com/profile_images/829354583004700672/p1g0YoIH_normal.jpg"/>
    <x v="1"/>
    <d v="2019-08-14T00:00:00.000"/>
    <s v="12:50:47"/>
    <s v="https://twitter.com/logistics_forum/status/1161621188034138113"/>
    <m/>
    <m/>
    <s v="1161621188034138113"/>
    <m/>
    <b v="0"/>
    <n v="0"/>
    <s v=""/>
    <b v="0"/>
    <s v="en"/>
    <m/>
    <s v=""/>
    <b v="0"/>
    <n v="2"/>
    <s v="1161285304495595521"/>
    <s v="Twitter for iPhone"/>
    <b v="0"/>
    <s v="1161285304495595521"/>
    <s v="Tweet"/>
    <n v="0"/>
    <n v="0"/>
    <m/>
    <m/>
    <m/>
    <m/>
    <m/>
    <m/>
    <m/>
    <m/>
    <n v="1"/>
    <s v="1"/>
    <s v="1"/>
    <n v="0"/>
    <n v="0"/>
    <n v="0"/>
    <n v="0"/>
    <n v="0"/>
    <n v="0"/>
    <n v="25"/>
    <n v="100"/>
    <n v="25"/>
  </r>
  <r>
    <s v="cafe_matchbox"/>
    <s v="diginorthampton"/>
    <m/>
    <m/>
    <m/>
    <m/>
    <m/>
    <m/>
    <m/>
    <m/>
    <s v="No"/>
    <n v="6"/>
    <m/>
    <m/>
    <x v="1"/>
    <d v="2019-08-14T15:03:33.000"/>
    <s v="🤯 There's a lot to think about..._x000a__x000a_👇 Ahead of #ALevelResultsDay, here's a thread for young people in Northamptonshire thinking about a career in digital and tech."/>
    <m/>
    <m/>
    <x v="2"/>
    <m/>
    <s v="http://pbs.twimg.com/profile_images/1142847247878672384/02aaeUVE_normal.jpg"/>
    <x v="2"/>
    <d v="2019-08-14T00:00:00.000"/>
    <s v="15:03:33"/>
    <s v="https://twitter.com/cafe_matchbox/status/1161654598274310147"/>
    <m/>
    <m/>
    <s v="1161654598274310147"/>
    <m/>
    <b v="0"/>
    <n v="0"/>
    <s v=""/>
    <b v="0"/>
    <s v="en"/>
    <m/>
    <s v=""/>
    <b v="0"/>
    <n v="12"/>
    <s v="1161621262508199936"/>
    <s v="Twitter for Android"/>
    <b v="0"/>
    <s v="1161621262508199936"/>
    <s v="Tweet"/>
    <n v="0"/>
    <n v="0"/>
    <m/>
    <m/>
    <m/>
    <m/>
    <m/>
    <m/>
    <m/>
    <m/>
    <n v="1"/>
    <s v="1"/>
    <s v="1"/>
    <n v="0"/>
    <n v="0"/>
    <n v="0"/>
    <n v="0"/>
    <n v="0"/>
    <n v="0"/>
    <n v="25"/>
    <n v="100"/>
    <n v="25"/>
  </r>
  <r>
    <s v="jeaned70"/>
    <s v="diginorthampton"/>
    <m/>
    <m/>
    <m/>
    <m/>
    <m/>
    <m/>
    <m/>
    <m/>
    <s v="No"/>
    <n v="7"/>
    <m/>
    <m/>
    <x v="1"/>
    <d v="2019-08-14T17:26:29.000"/>
    <s v="🤯 There's a lot to think about..._x000a__x000a_👇 Ahead of #ALevelResultsDay, here's a thread for young people in Northamptonshire thinking about a career in digital and tech."/>
    <m/>
    <m/>
    <x v="2"/>
    <m/>
    <s v="http://pbs.twimg.com/profile_images/876205989590171648/k_FWUT5A_normal.jpg"/>
    <x v="3"/>
    <d v="2019-08-14T00:00:00.000"/>
    <s v="17:26:29"/>
    <s v="https://twitter.com/jeaned70/status/1161690567551721478"/>
    <m/>
    <m/>
    <s v="1161690567551721478"/>
    <m/>
    <b v="0"/>
    <n v="0"/>
    <s v=""/>
    <b v="0"/>
    <s v="en"/>
    <m/>
    <s v=""/>
    <b v="0"/>
    <n v="12"/>
    <s v="1161621262508199936"/>
    <s v="Twitter for iPad"/>
    <b v="0"/>
    <s v="1161621262508199936"/>
    <s v="Tweet"/>
    <n v="0"/>
    <n v="0"/>
    <m/>
    <m/>
    <m/>
    <m/>
    <m/>
    <m/>
    <m/>
    <m/>
    <n v="1"/>
    <s v="1"/>
    <s v="1"/>
    <n v="0"/>
    <n v="0"/>
    <n v="0"/>
    <n v="0"/>
    <n v="0"/>
    <n v="0"/>
    <n v="25"/>
    <n v="100"/>
    <n v="25"/>
  </r>
  <r>
    <s v="star_classroom"/>
    <s v="diginorthampton"/>
    <m/>
    <m/>
    <m/>
    <m/>
    <m/>
    <m/>
    <m/>
    <m/>
    <s v="No"/>
    <n v="8"/>
    <m/>
    <m/>
    <x v="1"/>
    <d v="2019-08-14T19:01:44.000"/>
    <s v="🤯 There's a lot to think about..._x000a__x000a_👇 Ahead of #ALevelResultsDay, here's a thread for young people in Northamptonshire thinking about a career in digital and tech."/>
    <m/>
    <m/>
    <x v="2"/>
    <m/>
    <s v="http://pbs.twimg.com/profile_images/1153654191358976000/zFAxZ2hV_normal.jpg"/>
    <x v="4"/>
    <d v="2019-08-14T00:00:00.000"/>
    <s v="19:01:44"/>
    <s v="https://twitter.com/star_classroom/status/1161714540171747329"/>
    <m/>
    <m/>
    <s v="1161714540171747329"/>
    <m/>
    <b v="0"/>
    <n v="0"/>
    <s v=""/>
    <b v="0"/>
    <s v="en"/>
    <m/>
    <s v=""/>
    <b v="0"/>
    <n v="12"/>
    <s v="1161621262508199936"/>
    <s v="Twitter for iPhone"/>
    <b v="0"/>
    <s v="1161621262508199936"/>
    <s v="Tweet"/>
    <n v="0"/>
    <n v="0"/>
    <m/>
    <m/>
    <m/>
    <m/>
    <m/>
    <m/>
    <m/>
    <m/>
    <n v="1"/>
    <s v="1"/>
    <s v="1"/>
    <n v="0"/>
    <n v="0"/>
    <n v="0"/>
    <n v="0"/>
    <n v="0"/>
    <n v="0"/>
    <n v="25"/>
    <n v="100"/>
    <n v="25"/>
  </r>
  <r>
    <s v="samantha_read_"/>
    <s v="diginorthampton"/>
    <m/>
    <m/>
    <m/>
    <m/>
    <m/>
    <m/>
    <m/>
    <m/>
    <s v="No"/>
    <n v="9"/>
    <m/>
    <m/>
    <x v="1"/>
    <d v="2019-08-14T20:07:47.000"/>
    <s v="🤯 There's a lot to think about..._x000a__x000a_👇 Ahead of #ALevelResultsDay, here's a thread for young people in Northamptonshire thinking about a career in digital and tech."/>
    <m/>
    <m/>
    <x v="2"/>
    <m/>
    <s v="http://pbs.twimg.com/profile_images/765800282215317508/0XoENpps_normal.jpg"/>
    <x v="5"/>
    <d v="2019-08-14T00:00:00.000"/>
    <s v="20:07:47"/>
    <s v="https://twitter.com/samantha_read_/status/1161731161418358785"/>
    <m/>
    <m/>
    <s v="1161731161418358785"/>
    <m/>
    <b v="0"/>
    <n v="0"/>
    <s v=""/>
    <b v="0"/>
    <s v="en"/>
    <m/>
    <s v=""/>
    <b v="0"/>
    <n v="12"/>
    <s v="1161621262508199936"/>
    <s v="Twitter for iPhone"/>
    <b v="0"/>
    <s v="1161621262508199936"/>
    <s v="Tweet"/>
    <n v="0"/>
    <n v="0"/>
    <m/>
    <m/>
    <m/>
    <m/>
    <m/>
    <m/>
    <m/>
    <m/>
    <n v="1"/>
    <s v="1"/>
    <s v="1"/>
    <n v="0"/>
    <n v="0"/>
    <n v="0"/>
    <n v="0"/>
    <n v="0"/>
    <n v="0"/>
    <n v="25"/>
    <n v="100"/>
    <n v="25"/>
  </r>
  <r>
    <s v="itteamdret"/>
    <s v="diginorthampton"/>
    <m/>
    <m/>
    <m/>
    <m/>
    <m/>
    <m/>
    <m/>
    <m/>
    <s v="No"/>
    <n v="10"/>
    <m/>
    <m/>
    <x v="1"/>
    <d v="2019-08-15T09:04:52.000"/>
    <s v="🤯 There's a lot to think about..._x000a__x000a_👇 Ahead of #ALevelResultsDay, here's a thread for young people in Northamptonshire thinking about a career in digital and tech."/>
    <m/>
    <m/>
    <x v="2"/>
    <m/>
    <s v="http://pbs.twimg.com/profile_images/1153658779889733634/2Je11WrI_normal.png"/>
    <x v="6"/>
    <d v="2019-08-15T00:00:00.000"/>
    <s v="09:04:52"/>
    <s v="https://twitter.com/itteamdret/status/1161926721349836800"/>
    <m/>
    <m/>
    <s v="1161926721349836800"/>
    <m/>
    <b v="0"/>
    <n v="0"/>
    <s v=""/>
    <b v="0"/>
    <s v="en"/>
    <m/>
    <s v=""/>
    <b v="0"/>
    <n v="12"/>
    <s v="1161621262508199936"/>
    <s v="Twitter Web App"/>
    <b v="0"/>
    <s v="1161621262508199936"/>
    <s v="Tweet"/>
    <n v="0"/>
    <n v="0"/>
    <m/>
    <m/>
    <m/>
    <m/>
    <m/>
    <m/>
    <m/>
    <m/>
    <n v="1"/>
    <s v="1"/>
    <s v="1"/>
    <n v="0"/>
    <n v="0"/>
    <n v="0"/>
    <n v="0"/>
    <n v="0"/>
    <n v="0"/>
    <n v="25"/>
    <n v="100"/>
    <n v="25"/>
  </r>
  <r>
    <s v="learntechuon"/>
    <s v="gameartacademic"/>
    <m/>
    <m/>
    <m/>
    <m/>
    <m/>
    <m/>
    <m/>
    <m/>
    <s v="No"/>
    <n v="11"/>
    <m/>
    <m/>
    <x v="1"/>
    <d v="2019-08-15T10:42:33.000"/>
    <s v="@UniNhantsNews @UniNorthants @DigiNorthampton @scottturneruon @UoNComputing @DeanofFAST https://t.co/VhTOEGdGFr"/>
    <s v="https://twitter.com/GameArtAcademic/status/1161887587407187968"/>
    <s v="twitter.com"/>
    <x v="0"/>
    <m/>
    <s v="http://pbs.twimg.com/profile_images/905796674794258432/CkrfwaaK_normal.jpg"/>
    <x v="7"/>
    <d v="2019-08-15T00:00:00.000"/>
    <s v="10:42:33"/>
    <s v="https://twitter.com/learntechuon/status/1161951303142191105"/>
    <m/>
    <m/>
    <s v="1161951303142191105"/>
    <m/>
    <b v="0"/>
    <n v="0"/>
    <s v=""/>
    <b v="1"/>
    <s v="und"/>
    <m/>
    <s v="1161887587407187968"/>
    <b v="0"/>
    <n v="8"/>
    <s v="1161894558604640256"/>
    <s v="Twitter Web App"/>
    <b v="0"/>
    <s v="1161894558604640256"/>
    <s v="Tweet"/>
    <n v="0"/>
    <n v="0"/>
    <m/>
    <m/>
    <m/>
    <m/>
    <m/>
    <m/>
    <m/>
    <m/>
    <n v="1"/>
    <s v="4"/>
    <s v="4"/>
    <m/>
    <m/>
    <m/>
    <m/>
    <m/>
    <m/>
    <m/>
    <m/>
    <m/>
  </r>
  <r>
    <s v="maaprincipal"/>
    <s v="diginorthampton"/>
    <m/>
    <m/>
    <m/>
    <m/>
    <m/>
    <m/>
    <m/>
    <m/>
    <s v="No"/>
    <n v="18"/>
    <m/>
    <m/>
    <x v="1"/>
    <d v="2019-08-15T10:52:40.000"/>
    <s v="🤯 There's a lot to think about..._x000a__x000a_👇 Ahead of #ALevelResultsDay, here's a thread for young people in Northamptonshire thinking about a career in digital and tech."/>
    <m/>
    <m/>
    <x v="2"/>
    <m/>
    <s v="http://pbs.twimg.com/profile_images/887426296015458306/5QpKj46u_normal.jpg"/>
    <x v="8"/>
    <d v="2019-08-15T00:00:00.000"/>
    <s v="10:52:40"/>
    <s v="https://twitter.com/maaprincipal/status/1161953851316027393"/>
    <m/>
    <m/>
    <s v="1161953851316027393"/>
    <m/>
    <b v="0"/>
    <n v="0"/>
    <s v=""/>
    <b v="0"/>
    <s v="en"/>
    <m/>
    <s v=""/>
    <b v="0"/>
    <n v="12"/>
    <s v="1161621262508199936"/>
    <s v="Twitter for iPhone"/>
    <b v="0"/>
    <s v="1161621262508199936"/>
    <s v="Tweet"/>
    <n v="0"/>
    <n v="0"/>
    <m/>
    <m/>
    <m/>
    <m/>
    <m/>
    <m/>
    <m/>
    <m/>
    <n v="1"/>
    <s v="1"/>
    <s v="1"/>
    <n v="0"/>
    <n v="0"/>
    <n v="0"/>
    <n v="0"/>
    <n v="0"/>
    <n v="0"/>
    <n v="25"/>
    <n v="100"/>
    <n v="25"/>
  </r>
  <r>
    <s v="thenenequirer"/>
    <s v="gameartacademic"/>
    <m/>
    <m/>
    <m/>
    <m/>
    <m/>
    <m/>
    <m/>
    <m/>
    <s v="No"/>
    <n v="19"/>
    <m/>
    <m/>
    <x v="1"/>
    <d v="2019-08-15T11:49:52.000"/>
    <s v="@UniNhantsNews @UniNorthants @DigiNorthampton @scottturneruon @UoNComputing @DeanofFAST https://t.co/VhTOEGdGFr"/>
    <s v="https://twitter.com/GameArtAcademic/status/1161887587407187968"/>
    <s v="twitter.com"/>
    <x v="0"/>
    <m/>
    <s v="http://pbs.twimg.com/profile_images/834520673166954496/SWCVjRPX_normal.jpg"/>
    <x v="9"/>
    <d v="2019-08-15T00:00:00.000"/>
    <s v="11:49:52"/>
    <s v="https://twitter.com/thenenequirer/status/1161968242623225857"/>
    <m/>
    <m/>
    <s v="1161968242623225857"/>
    <m/>
    <b v="0"/>
    <n v="0"/>
    <s v=""/>
    <b v="1"/>
    <s v="und"/>
    <m/>
    <s v="1161887587407187968"/>
    <b v="0"/>
    <n v="8"/>
    <s v="1161894558604640256"/>
    <s v="Twitter for Android"/>
    <b v="0"/>
    <s v="1161894558604640256"/>
    <s v="Tweet"/>
    <n v="0"/>
    <n v="0"/>
    <m/>
    <m/>
    <m/>
    <m/>
    <m/>
    <m/>
    <m/>
    <m/>
    <n v="1"/>
    <s v="4"/>
    <s v="4"/>
    <m/>
    <m/>
    <m/>
    <m/>
    <m/>
    <m/>
    <m/>
    <m/>
    <m/>
  </r>
  <r>
    <s v="wastereader"/>
    <s v="gameartacademic"/>
    <m/>
    <m/>
    <m/>
    <m/>
    <m/>
    <m/>
    <m/>
    <m/>
    <s v="No"/>
    <n v="26"/>
    <m/>
    <m/>
    <x v="1"/>
    <d v="2019-08-15T13:11:05.000"/>
    <s v="@UniNhantsNews @UniNorthants @DigiNorthampton @scottturneruon @UoNComputing @DeanofFAST https://t.co/VhTOEGdGFr"/>
    <s v="https://twitter.com/GameArtAcademic/status/1161887587407187968"/>
    <s v="twitter.com"/>
    <x v="0"/>
    <m/>
    <s v="http://pbs.twimg.com/profile_images/773529405490618370/jQJG19l4_normal.jpg"/>
    <x v="10"/>
    <d v="2019-08-15T00:00:00.000"/>
    <s v="13:11:05"/>
    <s v="https://twitter.com/wastereader/status/1161988684759085056"/>
    <m/>
    <m/>
    <s v="1161988684759085056"/>
    <m/>
    <b v="0"/>
    <n v="0"/>
    <s v=""/>
    <b v="1"/>
    <s v="und"/>
    <m/>
    <s v="1161887587407187968"/>
    <b v="0"/>
    <n v="8"/>
    <s v="1161894558604640256"/>
    <s v="Twitter Web App"/>
    <b v="0"/>
    <s v="1161894558604640256"/>
    <s v="Tweet"/>
    <n v="0"/>
    <n v="0"/>
    <m/>
    <m/>
    <m/>
    <m/>
    <m/>
    <m/>
    <m/>
    <m/>
    <n v="1"/>
    <s v="4"/>
    <s v="4"/>
    <m/>
    <m/>
    <m/>
    <m/>
    <m/>
    <m/>
    <m/>
    <m/>
    <m/>
  </r>
  <r>
    <s v="zigguratxyz"/>
    <s v="diginorthampton"/>
    <m/>
    <m/>
    <m/>
    <m/>
    <m/>
    <m/>
    <m/>
    <m/>
    <s v="No"/>
    <n v="33"/>
    <m/>
    <m/>
    <x v="2"/>
    <d v="2019-08-15T15:55:07.000"/>
    <s v="@DigiNorthampton we’ve got our own event in October, who are you and how do we invite you?"/>
    <m/>
    <m/>
    <x v="0"/>
    <m/>
    <s v="http://pbs.twimg.com/profile_images/907608918637117441/3cFMu3DN_normal.jpg"/>
    <x v="11"/>
    <d v="2019-08-15T00:00:00.000"/>
    <s v="15:55:07"/>
    <s v="https://twitter.com/zigguratxyz/status/1162029964591603712"/>
    <m/>
    <m/>
    <s v="1162029964591603712"/>
    <m/>
    <b v="0"/>
    <n v="1"/>
    <s v="1069149654204469248"/>
    <b v="0"/>
    <s v="en"/>
    <m/>
    <s v=""/>
    <b v="0"/>
    <n v="0"/>
    <s v=""/>
    <s v="Twitter for iPhone"/>
    <b v="0"/>
    <s v="1162029964591603712"/>
    <s v="Tweet"/>
    <n v="0"/>
    <n v="0"/>
    <m/>
    <m/>
    <m/>
    <m/>
    <m/>
    <m/>
    <m/>
    <m/>
    <n v="1"/>
    <s v="1"/>
    <s v="1"/>
    <n v="0"/>
    <n v="0"/>
    <n v="0"/>
    <n v="0"/>
    <n v="0"/>
    <n v="0"/>
    <n v="18"/>
    <n v="100"/>
    <n v="18"/>
  </r>
  <r>
    <s v="northantshouruk"/>
    <s v="lovenorthampton"/>
    <m/>
    <m/>
    <m/>
    <m/>
    <m/>
    <m/>
    <m/>
    <m/>
    <s v="No"/>
    <n v="34"/>
    <m/>
    <m/>
    <x v="0"/>
    <d v="2019-08-15T06:42:04.000"/>
    <s v="@TheStartofNN @cafetracknn @CommCourtYard @curatoreducator @DigiNorthampton @BBCNorthampton @ChronandEcho @NptSpaces @LoveNorthampton @UniNorthants Hope it goes well! 🤞🏻🤞🏻"/>
    <m/>
    <m/>
    <x v="0"/>
    <m/>
    <s v="http://pbs.twimg.com/profile_images/726711839762059264/TQcCfWe-_normal.jpg"/>
    <x v="12"/>
    <d v="2019-08-15T00:00:00.000"/>
    <s v="06:42:04"/>
    <s v="https://twitter.com/northantshouruk/status/1161890783336849408"/>
    <m/>
    <m/>
    <s v="1161890783336849408"/>
    <s v="1161874542182240257"/>
    <b v="0"/>
    <n v="4"/>
    <s v="1091014568174854144"/>
    <b v="0"/>
    <s v="en"/>
    <m/>
    <s v=""/>
    <b v="0"/>
    <n v="0"/>
    <s v=""/>
    <s v="Twitter for iPhone"/>
    <b v="0"/>
    <s v="1161874542182240257"/>
    <s v="Tweet"/>
    <n v="0"/>
    <n v="0"/>
    <m/>
    <m/>
    <m/>
    <m/>
    <m/>
    <m/>
    <m/>
    <m/>
    <n v="1"/>
    <s v="3"/>
    <s v="3"/>
    <m/>
    <m/>
    <m/>
    <m/>
    <m/>
    <m/>
    <m/>
    <m/>
    <m/>
  </r>
  <r>
    <s v="alpaka_io"/>
    <s v="diginorthampton"/>
    <m/>
    <m/>
    <m/>
    <m/>
    <m/>
    <m/>
    <m/>
    <m/>
    <s v="No"/>
    <n v="41"/>
    <m/>
    <m/>
    <x v="1"/>
    <d v="2019-08-15T19:18:30.000"/>
    <s v="👋 Hi #NorthantsHour, hope everyone is well._x000a__x000a_🐣 For any Early Birds out there, our free morning learning sessions are getting booked up very quickly but a few places remain on each._x000a__x000a_https://t.co/hxJjQymEag"/>
    <m/>
    <m/>
    <x v="3"/>
    <m/>
    <s v="http://pbs.twimg.com/profile_images/777234928643739649/RjOmt3sQ_normal.jpg"/>
    <x v="13"/>
    <d v="2019-08-15T00:00:00.000"/>
    <s v="19:18:30"/>
    <s v="https://twitter.com/alpaka_io/status/1162081148115333120"/>
    <m/>
    <m/>
    <s v="1162081148115333120"/>
    <m/>
    <b v="0"/>
    <n v="0"/>
    <s v=""/>
    <b v="0"/>
    <s v="en"/>
    <m/>
    <s v=""/>
    <b v="0"/>
    <n v="5"/>
    <s v="1162077358872059905"/>
    <s v="Twitter Web App"/>
    <b v="0"/>
    <s v="1162077358872059905"/>
    <s v="Tweet"/>
    <n v="0"/>
    <n v="0"/>
    <m/>
    <m/>
    <m/>
    <m/>
    <m/>
    <m/>
    <m/>
    <m/>
    <n v="1"/>
    <s v="1"/>
    <s v="1"/>
    <n v="2"/>
    <n v="6.666666666666667"/>
    <n v="0"/>
    <n v="0"/>
    <n v="0"/>
    <n v="0"/>
    <n v="28"/>
    <n v="93.33333333333333"/>
    <n v="30"/>
  </r>
  <r>
    <s v="angrynorthernuk"/>
    <s v="gdsteam"/>
    <m/>
    <m/>
    <m/>
    <m/>
    <m/>
    <m/>
    <m/>
    <m/>
    <s v="No"/>
    <n v="42"/>
    <m/>
    <m/>
    <x v="0"/>
    <d v="2019-08-16T08:17:10.000"/>
    <s v="@DigiNorthampton @GDSTeam As long as you got a competent way to work, then great! Sadly their colleagues at the Cabinet office and CCS appear to have bitten the dumb bug that's going round in those circles and opened their digital procurement world to corruption."/>
    <m/>
    <m/>
    <x v="0"/>
    <m/>
    <s v="http://pbs.twimg.com/profile_images/1134669603551031296/RZVIom6V_normal.jpg"/>
    <x v="14"/>
    <d v="2019-08-16T00:00:00.000"/>
    <s v="08:17:10"/>
    <s v="https://twitter.com/angrynorthernuk/status/1162277105406636032"/>
    <m/>
    <m/>
    <s v="1162277105406636032"/>
    <s v="1162026861838426112"/>
    <b v="0"/>
    <n v="0"/>
    <s v="1069149654204469248"/>
    <b v="0"/>
    <s v="en"/>
    <m/>
    <s v=""/>
    <b v="0"/>
    <n v="0"/>
    <s v=""/>
    <s v="Twitter for Android"/>
    <b v="0"/>
    <s v="1162026861838426112"/>
    <s v="Tweet"/>
    <n v="0"/>
    <n v="0"/>
    <m/>
    <m/>
    <m/>
    <m/>
    <m/>
    <m/>
    <m/>
    <m/>
    <n v="1"/>
    <s v="1"/>
    <s v="1"/>
    <n v="2"/>
    <n v="4.545454545454546"/>
    <n v="4"/>
    <n v="9.090909090909092"/>
    <n v="0"/>
    <n v="0"/>
    <n v="38"/>
    <n v="86.36363636363636"/>
    <n v="44"/>
  </r>
  <r>
    <s v="spokeseducation"/>
    <s v="diginorthampton"/>
    <m/>
    <m/>
    <m/>
    <m/>
    <m/>
    <m/>
    <m/>
    <m/>
    <s v="No"/>
    <n v="44"/>
    <m/>
    <m/>
    <x v="1"/>
    <d v="2019-08-16T10:11:09.000"/>
    <s v="👋 Hi #NorthantsHour, hope everyone is well._x000a__x000a_🐣 For any Early Birds out there, our free morning learning sessions are getting booked up very quickly but a few places remain on each._x000a__x000a_https://t.co/hxJjQymEag"/>
    <m/>
    <m/>
    <x v="3"/>
    <m/>
    <s v="http://pbs.twimg.com/profile_images/995990747987042304/h1o4m3-B_normal.jpg"/>
    <x v="15"/>
    <d v="2019-08-16T00:00:00.000"/>
    <s v="10:11:09"/>
    <s v="https://twitter.com/spokeseducation/status/1162305789832388608"/>
    <m/>
    <m/>
    <s v="1162305789832388608"/>
    <m/>
    <b v="0"/>
    <n v="0"/>
    <s v=""/>
    <b v="0"/>
    <s v="en"/>
    <m/>
    <s v=""/>
    <b v="0"/>
    <n v="5"/>
    <s v="1162077358872059905"/>
    <s v="Twitter Web App"/>
    <b v="0"/>
    <s v="1162077358872059905"/>
    <s v="Tweet"/>
    <n v="0"/>
    <n v="0"/>
    <m/>
    <m/>
    <m/>
    <m/>
    <m/>
    <m/>
    <m/>
    <m/>
    <n v="1"/>
    <s v="1"/>
    <s v="1"/>
    <n v="2"/>
    <n v="6.666666666666667"/>
    <n v="0"/>
    <n v="0"/>
    <n v="0"/>
    <n v="0"/>
    <n v="28"/>
    <n v="93.33333333333333"/>
    <n v="30"/>
  </r>
  <r>
    <s v="marcwebber"/>
    <s v="diginorthampton"/>
    <m/>
    <m/>
    <m/>
    <m/>
    <m/>
    <m/>
    <m/>
    <m/>
    <s v="No"/>
    <n v="45"/>
    <m/>
    <m/>
    <x v="1"/>
    <d v="2019-08-15T19:59:49.000"/>
    <s v="👋 Hi #NorthantsHour, hope everyone is well._x000a__x000a_🐣 For any Early Birds out there, our free morning learning sessions are getting booked up very quickly but a few places remain on each._x000a__x000a_https://t.co/hxJjQymEag"/>
    <m/>
    <m/>
    <x v="3"/>
    <m/>
    <s v="http://pbs.twimg.com/profile_images/1155456462619119617/83ONsgRR_normal.jpg"/>
    <x v="16"/>
    <d v="2019-08-15T00:00:00.000"/>
    <s v="19:59:49"/>
    <s v="https://twitter.com/marcwebber/status/1162091542682767360"/>
    <m/>
    <m/>
    <s v="1162091542682767360"/>
    <m/>
    <b v="0"/>
    <n v="0"/>
    <s v=""/>
    <b v="0"/>
    <s v="en"/>
    <m/>
    <s v=""/>
    <b v="0"/>
    <n v="5"/>
    <s v="1162077358872059905"/>
    <s v="Twitter for iPhone"/>
    <b v="0"/>
    <s v="1162077358872059905"/>
    <s v="Tweet"/>
    <n v="0"/>
    <n v="0"/>
    <m/>
    <m/>
    <m/>
    <m/>
    <m/>
    <m/>
    <m/>
    <m/>
    <n v="2"/>
    <s v="1"/>
    <s v="1"/>
    <n v="2"/>
    <n v="6.666666666666667"/>
    <n v="0"/>
    <n v="0"/>
    <n v="0"/>
    <n v="0"/>
    <n v="28"/>
    <n v="93.33333333333333"/>
    <n v="30"/>
  </r>
  <r>
    <s v="marcwebber"/>
    <s v="diginorthampton"/>
    <m/>
    <m/>
    <m/>
    <m/>
    <m/>
    <m/>
    <m/>
    <m/>
    <s v="No"/>
    <n v="46"/>
    <m/>
    <m/>
    <x v="1"/>
    <d v="2019-08-16T17:29:47.000"/>
    <s v="❗️ Last few places remaining on our free Early Bird event on Immersive Healthcare with @vrtherapiesltd in Northampton on Friday 1 November_x000a__x000a_😢 Will be fully booked by next week, so don't miss out._x000a__x000a_https://t.co/wnkn4lhiDN"/>
    <m/>
    <m/>
    <x v="0"/>
    <m/>
    <s v="http://pbs.twimg.com/profile_images/1155456462619119617/83ONsgRR_normal.jpg"/>
    <x v="17"/>
    <d v="2019-08-16T00:00:00.000"/>
    <s v="17:29:47"/>
    <s v="https://twitter.com/marcwebber/status/1162416176078696448"/>
    <m/>
    <m/>
    <s v="1162416176078696448"/>
    <m/>
    <b v="0"/>
    <n v="0"/>
    <s v=""/>
    <b v="0"/>
    <s v="en"/>
    <m/>
    <s v=""/>
    <b v="0"/>
    <n v="2"/>
    <s v="1162354430647427078"/>
    <s v="Twitter for iPhone"/>
    <b v="0"/>
    <s v="1162354430647427078"/>
    <s v="Tweet"/>
    <n v="0"/>
    <n v="0"/>
    <m/>
    <m/>
    <m/>
    <m/>
    <m/>
    <m/>
    <m/>
    <m/>
    <n v="2"/>
    <s v="1"/>
    <s v="1"/>
    <m/>
    <m/>
    <m/>
    <m/>
    <m/>
    <m/>
    <m/>
    <m/>
    <m/>
  </r>
  <r>
    <s v="futurefocusedg1"/>
    <s v="diginorthampton"/>
    <m/>
    <m/>
    <m/>
    <m/>
    <m/>
    <m/>
    <m/>
    <m/>
    <s v="No"/>
    <n v="48"/>
    <m/>
    <m/>
    <x v="1"/>
    <d v="2019-08-18T14:21:22.000"/>
    <s v="🗞️ We want Northampton to make the headlines for better reasons than this._x000a__x000a_🙌 On behalf of everyone working on this project - all either born in Northampton, live here or work here - thank you to all the local and national retailers who support our town._x000a__x000a_https://t.co/hZ0u4kVsp3"/>
    <m/>
    <m/>
    <x v="0"/>
    <m/>
    <s v="http://pbs.twimg.com/profile_images/1028300264846098432/M51rTf8m_normal.jpg"/>
    <x v="18"/>
    <d v="2019-08-18T00:00:00.000"/>
    <s v="14:21:22"/>
    <s v="https://twitter.com/futurefocusedg1/status/1163093533949136898"/>
    <m/>
    <m/>
    <s v="1163093533949136898"/>
    <m/>
    <b v="0"/>
    <n v="0"/>
    <s v=""/>
    <b v="0"/>
    <s v="en"/>
    <m/>
    <s v=""/>
    <b v="0"/>
    <n v="2"/>
    <s v="1161679191005376512"/>
    <s v="Twitter Web App"/>
    <b v="0"/>
    <s v="1161679191005376512"/>
    <s v="Tweet"/>
    <n v="0"/>
    <n v="0"/>
    <m/>
    <m/>
    <m/>
    <m/>
    <m/>
    <m/>
    <m/>
    <m/>
    <n v="2"/>
    <s v="1"/>
    <s v="1"/>
    <n v="4"/>
    <n v="9.30232558139535"/>
    <n v="0"/>
    <n v="0"/>
    <n v="0"/>
    <n v="0"/>
    <n v="39"/>
    <n v="90.69767441860465"/>
    <n v="43"/>
  </r>
  <r>
    <s v="futurefocusedg1"/>
    <s v="diginorthampton"/>
    <m/>
    <m/>
    <m/>
    <m/>
    <m/>
    <m/>
    <m/>
    <m/>
    <s v="No"/>
    <n v="49"/>
    <m/>
    <m/>
    <x v="1"/>
    <d v="2019-08-18T14:23:58.000"/>
    <s v="@vrtherapiesltd @BBCOne @bbcsml 🗣️ You can hear more from Rebecca about the health benefits of #VR at the @vrtherapiesltd Early Bird event on Immersive Healthcare on Friday 1 November_x000a__x000a_👇 Get your free ticket_x000a__x000a_https://t.co/wnkn4lhiDN"/>
    <m/>
    <m/>
    <x v="4"/>
    <m/>
    <s v="http://pbs.twimg.com/profile_images/1028300264846098432/M51rTf8m_normal.jpg"/>
    <x v="19"/>
    <d v="2019-08-18T00:00:00.000"/>
    <s v="14:23:58"/>
    <s v="https://twitter.com/futurefocusedg1/status/1163094186985439234"/>
    <m/>
    <m/>
    <s v="1163094186985439234"/>
    <m/>
    <b v="0"/>
    <n v="0"/>
    <s v=""/>
    <b v="0"/>
    <s v="en"/>
    <m/>
    <s v=""/>
    <b v="0"/>
    <n v="4"/>
    <s v="1160822451569344513"/>
    <s v="Twitter Web App"/>
    <b v="0"/>
    <s v="1160822451569344513"/>
    <s v="Tweet"/>
    <n v="0"/>
    <n v="0"/>
    <m/>
    <m/>
    <m/>
    <m/>
    <m/>
    <m/>
    <m/>
    <m/>
    <n v="2"/>
    <s v="1"/>
    <s v="1"/>
    <m/>
    <m/>
    <m/>
    <m/>
    <m/>
    <m/>
    <m/>
    <m/>
    <m/>
  </r>
  <r>
    <s v="thegrowthlawyer"/>
    <s v="diginorthampton"/>
    <m/>
    <m/>
    <m/>
    <m/>
    <m/>
    <m/>
    <m/>
    <m/>
    <s v="No"/>
    <n v="53"/>
    <m/>
    <m/>
    <x v="0"/>
    <d v="2019-08-20T09:29:49.000"/>
    <s v="Looking forward to @DigiNorthampton's event on Thursday - The Death of Social Media? #digital #Northampton"/>
    <m/>
    <m/>
    <x v="5"/>
    <m/>
    <s v="http://pbs.twimg.com/profile_images/948105042095230978/qdNw2xMH_normal.jpg"/>
    <x v="20"/>
    <d v="2019-08-20T00:00:00.000"/>
    <s v="09:29:49"/>
    <s v="https://twitter.com/thegrowthlawyer/status/1163744940804988929"/>
    <m/>
    <m/>
    <s v="1163744940804988929"/>
    <m/>
    <b v="0"/>
    <n v="2"/>
    <s v=""/>
    <b v="0"/>
    <s v="en"/>
    <m/>
    <s v=""/>
    <b v="0"/>
    <n v="0"/>
    <s v=""/>
    <s v="Twitter Web App"/>
    <b v="0"/>
    <s v="1163744940804988929"/>
    <s v="Tweet"/>
    <n v="0"/>
    <n v="0"/>
    <m/>
    <m/>
    <m/>
    <m/>
    <m/>
    <m/>
    <m/>
    <m/>
    <n v="1"/>
    <s v="1"/>
    <s v="1"/>
    <n v="0"/>
    <n v="0"/>
    <n v="1"/>
    <n v="7.142857142857143"/>
    <n v="0"/>
    <n v="0"/>
    <n v="13"/>
    <n v="92.85714285714286"/>
    <n v="14"/>
  </r>
  <r>
    <s v="dr_alisherbaz"/>
    <s v="drmmu"/>
    <m/>
    <m/>
    <m/>
    <m/>
    <m/>
    <m/>
    <m/>
    <m/>
    <s v="No"/>
    <n v="54"/>
    <m/>
    <m/>
    <x v="0"/>
    <d v="2019-08-19T07:15:49.000"/>
    <s v="ICYMI @DigiNorthampton @DeanofFAST @Dr_Alisherbaz @UoNComputing @UoNSchools @DRMMU @GameArtAcademic https://t.co/fweixTy1qs https://t.co/Ll7dsUbvKS"/>
    <m/>
    <m/>
    <x v="0"/>
    <m/>
    <s v="http://pbs.twimg.com/profile_images/1135857707112681473/sc9F9WrK_normal.jpg"/>
    <x v="21"/>
    <d v="2019-08-19T00:00:00.000"/>
    <s v="07:15:49"/>
    <s v="https://twitter.com/dr_alisherbaz/status/1163348829850284032"/>
    <m/>
    <m/>
    <s v="1163348829850284032"/>
    <m/>
    <b v="0"/>
    <n v="0"/>
    <s v=""/>
    <b v="1"/>
    <s v="pl"/>
    <m/>
    <s v="1163338549418221568"/>
    <b v="0"/>
    <n v="1"/>
    <s v="1163339365734604800"/>
    <s v="Twitter for iPhone"/>
    <b v="0"/>
    <s v="1163339365734604800"/>
    <s v="Tweet"/>
    <n v="0"/>
    <n v="0"/>
    <m/>
    <m/>
    <m/>
    <m/>
    <m/>
    <m/>
    <m/>
    <m/>
    <n v="1"/>
    <s v="4"/>
    <s v="4"/>
    <m/>
    <m/>
    <m/>
    <m/>
    <m/>
    <m/>
    <m/>
    <m/>
    <m/>
  </r>
  <r>
    <s v="scottturneruon"/>
    <s v="drmmu"/>
    <m/>
    <m/>
    <m/>
    <m/>
    <m/>
    <m/>
    <m/>
    <m/>
    <s v="No"/>
    <n v="55"/>
    <m/>
    <m/>
    <x v="0"/>
    <d v="2019-08-19T06:38:13.000"/>
    <s v="ICYMI @DigiNorthampton @DeanofFAST @Dr_Alisherbaz @UoNComputing @UoNSchools @DRMMU @GameArtAcademic https://t.co/fweixTy1qs https://t.co/Ll7dsUbvKS"/>
    <s v="https://twitter.com/scottturneruon/status/1163338549418221568"/>
    <s v="twitter.com"/>
    <x v="0"/>
    <s v="https://pbs.twimg.com/tweet_video_thumb/ECUC-2AXsAUhmL8.jpg"/>
    <s v="https://pbs.twimg.com/tweet_video_thumb/ECUC-2AXsAUhmL8.jpg"/>
    <x v="22"/>
    <d v="2019-08-19T00:00:00.000"/>
    <s v="06:38:13"/>
    <s v="https://twitter.com/scottturneruon/status/1163339365734604800"/>
    <m/>
    <m/>
    <s v="1163339365734604800"/>
    <m/>
    <b v="0"/>
    <n v="2"/>
    <s v=""/>
    <b v="1"/>
    <s v="pl"/>
    <m/>
    <s v="1163338549418221568"/>
    <b v="0"/>
    <n v="1"/>
    <s v=""/>
    <s v="Twitter for iPad"/>
    <b v="0"/>
    <s v="1163339365734604800"/>
    <s v="Tweet"/>
    <n v="0"/>
    <n v="0"/>
    <m/>
    <m/>
    <m/>
    <m/>
    <m/>
    <m/>
    <m/>
    <m/>
    <n v="1"/>
    <s v="4"/>
    <s v="4"/>
    <m/>
    <m/>
    <m/>
    <m/>
    <m/>
    <m/>
    <m/>
    <m/>
    <m/>
  </r>
  <r>
    <s v="nosylocaljourno"/>
    <s v="diginorthampton"/>
    <m/>
    <m/>
    <m/>
    <m/>
    <m/>
    <m/>
    <m/>
    <m/>
    <s v="No"/>
    <n v="64"/>
    <m/>
    <m/>
    <x v="1"/>
    <d v="2019-08-21T09:32:51.000"/>
    <s v="2⃣ We've got a couple of places left on this Thursday's free Early Bird event looking at social media with @KenPunter of @Oppidium1 _x000a__x000a_📰 Ken will be talking about current trends in social media and what they mean for your business_x000a__x000a_https://t.co/l345VCezBi"/>
    <m/>
    <m/>
    <x v="0"/>
    <m/>
    <s v="http://pbs.twimg.com/profile_images/1166313381/b54e9380-dce0-45e4-a5b8-d62940dc5a0a_normal.jpg"/>
    <x v="23"/>
    <d v="2019-08-21T00:00:00.000"/>
    <s v="09:32:51"/>
    <s v="https://twitter.com/nosylocaljourno/status/1164108090922418182"/>
    <m/>
    <m/>
    <s v="1164108090922418182"/>
    <m/>
    <b v="0"/>
    <n v="0"/>
    <s v=""/>
    <b v="0"/>
    <s v="en"/>
    <m/>
    <s v=""/>
    <b v="0"/>
    <n v="3"/>
    <s v="1163745536048058368"/>
    <s v="Twitter for Android"/>
    <b v="0"/>
    <s v="1163745536048058368"/>
    <s v="Tweet"/>
    <n v="0"/>
    <n v="0"/>
    <m/>
    <m/>
    <m/>
    <m/>
    <m/>
    <m/>
    <m/>
    <m/>
    <n v="1"/>
    <s v="1"/>
    <s v="1"/>
    <m/>
    <m/>
    <m/>
    <m/>
    <m/>
    <m/>
    <m/>
    <m/>
    <m/>
  </r>
  <r>
    <s v="barwaterside"/>
    <s v="diginorthampton"/>
    <m/>
    <m/>
    <m/>
    <m/>
    <m/>
    <m/>
    <m/>
    <m/>
    <s v="No"/>
    <n v="67"/>
    <m/>
    <m/>
    <x v="2"/>
    <d v="2019-08-21T10:46:07.000"/>
    <s v="@DigiNorthampton We can't wait to have you back! :D"/>
    <m/>
    <m/>
    <x v="0"/>
    <m/>
    <s v="http://pbs.twimg.com/profile_images/1057152344297758721/CyBMAwxa_normal.jpg"/>
    <x v="24"/>
    <d v="2019-08-21T00:00:00.000"/>
    <s v="10:46:07"/>
    <s v="https://twitter.com/barwaterside/status/1164126528680185856"/>
    <m/>
    <m/>
    <s v="1164126528680185856"/>
    <s v="1164124716082388997"/>
    <b v="0"/>
    <n v="2"/>
    <s v="1069149654204469248"/>
    <b v="0"/>
    <s v="en"/>
    <m/>
    <s v=""/>
    <b v="0"/>
    <n v="0"/>
    <s v=""/>
    <s v="Twitter for Android"/>
    <b v="0"/>
    <s v="1164124716082388997"/>
    <s v="Tweet"/>
    <n v="0"/>
    <n v="0"/>
    <m/>
    <m/>
    <m/>
    <m/>
    <m/>
    <m/>
    <m/>
    <m/>
    <n v="1"/>
    <s v="1"/>
    <s v="1"/>
    <n v="0"/>
    <n v="0"/>
    <n v="0"/>
    <n v="0"/>
    <n v="0"/>
    <n v="0"/>
    <n v="9"/>
    <n v="100"/>
    <n v="9"/>
  </r>
  <r>
    <s v="proudmurals"/>
    <s v="diginorthampton"/>
    <m/>
    <m/>
    <m/>
    <m/>
    <m/>
    <m/>
    <m/>
    <m/>
    <s v="Yes"/>
    <n v="68"/>
    <m/>
    <m/>
    <x v="2"/>
    <d v="2019-08-21T12:12:43.000"/>
    <s v="@DigiNorthampton Thank you so much, that’s lovely to say ☺️ xx"/>
    <m/>
    <m/>
    <x v="0"/>
    <m/>
    <s v="http://pbs.twimg.com/profile_images/1161507224637886465/GBQPxK6X_normal.jpg"/>
    <x v="25"/>
    <d v="2019-08-21T00:00:00.000"/>
    <s v="12:12:43"/>
    <s v="https://twitter.com/proudmurals/status/1164148321436479488"/>
    <m/>
    <m/>
    <s v="1164148321436479488"/>
    <s v="1164090951872188416"/>
    <b v="0"/>
    <n v="0"/>
    <s v="1069149654204469248"/>
    <b v="0"/>
    <s v="en"/>
    <m/>
    <s v=""/>
    <b v="0"/>
    <n v="0"/>
    <s v=""/>
    <s v="Twitter for iPhone"/>
    <b v="0"/>
    <s v="1164090951872188416"/>
    <s v="Tweet"/>
    <n v="0"/>
    <n v="0"/>
    <m/>
    <m/>
    <m/>
    <m/>
    <m/>
    <m/>
    <m/>
    <m/>
    <n v="1"/>
    <s v="1"/>
    <s v="1"/>
    <n v="2"/>
    <n v="18.181818181818183"/>
    <n v="0"/>
    <n v="0"/>
    <n v="0"/>
    <n v="0"/>
    <n v="9"/>
    <n v="81.81818181818181"/>
    <n v="11"/>
  </r>
  <r>
    <s v="6920steve"/>
    <s v="heyfordbooks"/>
    <m/>
    <m/>
    <m/>
    <m/>
    <m/>
    <m/>
    <m/>
    <m/>
    <s v="No"/>
    <n v="69"/>
    <m/>
    <m/>
    <x v="0"/>
    <d v="2019-08-15T18:26:59.000"/>
    <s v="@NorthantshourUk @RibbonSignature @ChangeUKNpton @Chocbonbon11 @PropertyviewV @NNExhibition @becketsbuddies @K_OCoaching @ENORLPool @ThrismUK @clarissaxfood @23rd_s @bighireuk @DutchDelightsUK @ChalkOriginal @DigiNorthampton @northamptonspe2 @heyfordbooks Many thanks indeed, but thanks to the recent weather,  I'm stuck here drying wheat ! Hope your all well https://t.co/IrK3Vw0q8O"/>
    <m/>
    <m/>
    <x v="0"/>
    <s v="https://pbs.twimg.com/media/ECB-rbSXoAEb2iL.jpg"/>
    <s v="https://pbs.twimg.com/media/ECB-rbSXoAEb2iL.jpg"/>
    <x v="26"/>
    <d v="2019-08-15T00:00:00.000"/>
    <s v="18:26:59"/>
    <s v="https://twitter.com/6920steve/status/1162068181894291456"/>
    <m/>
    <m/>
    <s v="1162068181894291456"/>
    <s v="1162061701652647936"/>
    <b v="0"/>
    <n v="5"/>
    <s v="1568368735"/>
    <b v="0"/>
    <s v="en"/>
    <m/>
    <s v=""/>
    <b v="0"/>
    <n v="1"/>
    <s v=""/>
    <s v="Twitter for Android"/>
    <b v="0"/>
    <s v="1162061701652647936"/>
    <s v="Tweet"/>
    <n v="0"/>
    <n v="0"/>
    <m/>
    <m/>
    <m/>
    <m/>
    <m/>
    <m/>
    <m/>
    <m/>
    <n v="1"/>
    <s v="3"/>
    <s v="3"/>
    <m/>
    <m/>
    <m/>
    <m/>
    <m/>
    <m/>
    <m/>
    <m/>
    <m/>
  </r>
  <r>
    <s v="becketsbuddies"/>
    <s v="6920steve"/>
    <m/>
    <m/>
    <m/>
    <m/>
    <m/>
    <m/>
    <m/>
    <m/>
    <s v="Yes"/>
    <n v="86"/>
    <m/>
    <m/>
    <x v="0"/>
    <d v="2019-08-15T18:28:37.000"/>
    <s v="One hour to go! #Northantshour @RibbonSignature @6920steve @changeuknpton @Chocbonbon11 @PropertyviewV @NNExhibition @becketsbuddies @K_OCoaching @ENORLPool @ThrismUK @clarissaxfood @23rd_s @bighireuk @DutchDelightsUK @ChalkOriginal @DigiNorthampton @northamptonspe2 @heyfordbooks"/>
    <m/>
    <m/>
    <x v="3"/>
    <m/>
    <s v="http://pbs.twimg.com/profile_images/1091800585643397124/NgKR_87T_normal.jpg"/>
    <x v="27"/>
    <d v="2019-08-15T00:00:00.000"/>
    <s v="18:28:37"/>
    <s v="https://twitter.com/becketsbuddies/status/1162068591887429634"/>
    <m/>
    <m/>
    <s v="1162068591887429634"/>
    <m/>
    <b v="0"/>
    <n v="0"/>
    <s v=""/>
    <b v="0"/>
    <s v="en"/>
    <m/>
    <s v=""/>
    <b v="0"/>
    <n v="1"/>
    <s v="1162061701652647936"/>
    <s v="Twitter for iPhone"/>
    <b v="0"/>
    <s v="1162061701652647936"/>
    <s v="Tweet"/>
    <n v="0"/>
    <n v="0"/>
    <m/>
    <m/>
    <m/>
    <m/>
    <m/>
    <m/>
    <m/>
    <m/>
    <n v="1"/>
    <s v="3"/>
    <s v="3"/>
    <m/>
    <m/>
    <m/>
    <m/>
    <m/>
    <m/>
    <m/>
    <m/>
    <m/>
  </r>
  <r>
    <s v="dutchdelightsuk"/>
    <s v="6920steve"/>
    <m/>
    <m/>
    <m/>
    <m/>
    <m/>
    <m/>
    <m/>
    <m/>
    <s v="Yes"/>
    <n v="87"/>
    <m/>
    <m/>
    <x v="0"/>
    <d v="2019-08-15T18:36:20.000"/>
    <s v="@NorthantshourUk @RibbonSignature @6920steve @ChangeUKNpton @Chocbonbon11 @PropertyviewV @NNExhibition @becketsbuddies @K_OCoaching @ENORLPool @ThrismUK @clarissaxfood @23rd_s @bighireuk @ChalkOriginal @DigiNorthampton @northamptonspe2 @heyfordbooks I’ve just 🇳🇱🛫🛬🇬🇧."/>
    <m/>
    <m/>
    <x v="0"/>
    <m/>
    <s v="http://pbs.twimg.com/profile_images/1076862445057163265/-3DSRxla_normal.jpg"/>
    <x v="28"/>
    <d v="2019-08-15T00:00:00.000"/>
    <s v="18:36:20"/>
    <s v="https://twitter.com/dutchdelightsuk/status/1162070534349303808"/>
    <m/>
    <m/>
    <s v="1162070534349303808"/>
    <s v="1162061701652647936"/>
    <b v="0"/>
    <n v="2"/>
    <s v="1568368735"/>
    <b v="0"/>
    <s v="en"/>
    <m/>
    <s v=""/>
    <b v="0"/>
    <n v="0"/>
    <s v=""/>
    <s v="Twitter for iPhone"/>
    <b v="0"/>
    <s v="1162061701652647936"/>
    <s v="Tweet"/>
    <n v="0"/>
    <n v="0"/>
    <m/>
    <m/>
    <m/>
    <m/>
    <m/>
    <m/>
    <m/>
    <m/>
    <n v="1"/>
    <s v="3"/>
    <s v="3"/>
    <m/>
    <m/>
    <m/>
    <m/>
    <m/>
    <m/>
    <m/>
    <m/>
    <m/>
  </r>
  <r>
    <s v="northantshouruk"/>
    <s v="6920steve"/>
    <m/>
    <m/>
    <m/>
    <m/>
    <m/>
    <m/>
    <m/>
    <m/>
    <s v="Yes"/>
    <n v="88"/>
    <m/>
    <m/>
    <x v="0"/>
    <d v="2019-08-15T18:01:14.000"/>
    <s v="One hour to go! #Northantshour @RibbonSignature @6920steve @changeuknpton @Chocbonbon11 @PropertyviewV @NNExhibition @becketsbuddies @K_OCoaching @ENORLPool @ThrismUK @clarissaxfood @23rd_s @bighireuk @DutchDelightsUK @ChalkOriginal @DigiNorthampton @northamptonspe2 @heyfordbooks"/>
    <m/>
    <m/>
    <x v="3"/>
    <m/>
    <s v="http://pbs.twimg.com/profile_images/726711839762059264/TQcCfWe-_normal.jpg"/>
    <x v="29"/>
    <d v="2019-08-15T00:00:00.000"/>
    <s v="18:01:14"/>
    <s v="https://twitter.com/northantshouruk/status/1162061701652647936"/>
    <m/>
    <m/>
    <s v="1162061701652647936"/>
    <m/>
    <b v="0"/>
    <n v="7"/>
    <s v=""/>
    <b v="0"/>
    <s v="en"/>
    <m/>
    <s v=""/>
    <b v="0"/>
    <n v="1"/>
    <s v=""/>
    <s v="Twitter for iPhone"/>
    <b v="0"/>
    <s v="1162061701652647936"/>
    <s v="Tweet"/>
    <n v="0"/>
    <n v="0"/>
    <m/>
    <m/>
    <m/>
    <m/>
    <m/>
    <m/>
    <m/>
    <m/>
    <n v="1"/>
    <s v="3"/>
    <s v="3"/>
    <m/>
    <m/>
    <m/>
    <m/>
    <m/>
    <m/>
    <m/>
    <m/>
    <m/>
  </r>
  <r>
    <s v="jacksonjcooper"/>
    <s v="6920steve"/>
    <m/>
    <m/>
    <m/>
    <m/>
    <m/>
    <m/>
    <m/>
    <m/>
    <s v="No"/>
    <n v="89"/>
    <m/>
    <m/>
    <x v="1"/>
    <d v="2019-08-21T12:24:03.000"/>
    <s v="@NorthantshourUk @RibbonSignature @ChangeUKNpton @Chocbonbon11 @PropertyviewV @NNExhibition @becketsbuddies @K_OCoaching @ENORLPool @ThrismUK @clarissaxfood @23rd_s @bighireuk @DutchDelightsUK @ChalkOriginal @DigiNorthampton @northamptonspe2 @heyfordbooks Many thanks indeed, but thanks to the recent weather,  I'm stuck here drying wheat ! Hope your all well https://t.co/IrK3Vw0q8O"/>
    <m/>
    <m/>
    <x v="0"/>
    <m/>
    <s v="http://pbs.twimg.com/profile_images/1114630226989002753/x1H-TeLP_normal.png"/>
    <x v="30"/>
    <d v="2019-08-21T00:00:00.000"/>
    <s v="12:24:03"/>
    <s v="https://twitter.com/jacksonjcooper/status/1164151174087499776"/>
    <m/>
    <m/>
    <s v="1164151174087499776"/>
    <m/>
    <b v="0"/>
    <n v="0"/>
    <s v=""/>
    <b v="0"/>
    <s v="en"/>
    <m/>
    <s v=""/>
    <b v="0"/>
    <n v="1"/>
    <s v="1162068181894291456"/>
    <s v="Twitter Web Client"/>
    <b v="0"/>
    <s v="1162068181894291456"/>
    <s v="Tweet"/>
    <n v="0"/>
    <n v="0"/>
    <m/>
    <m/>
    <m/>
    <m/>
    <m/>
    <m/>
    <m/>
    <m/>
    <n v="1"/>
    <s v="3"/>
    <s v="3"/>
    <m/>
    <m/>
    <m/>
    <m/>
    <m/>
    <m/>
    <m/>
    <m/>
    <m/>
  </r>
  <r>
    <s v="northantshouruk"/>
    <s v="diginorthampton"/>
    <m/>
    <m/>
    <m/>
    <m/>
    <m/>
    <m/>
    <m/>
    <m/>
    <s v="No"/>
    <n v="156"/>
    <m/>
    <m/>
    <x v="1"/>
    <d v="2019-08-15T19:04:45.000"/>
    <s v="👋 Hi #NorthantsHour, hope everyone is well._x000a__x000a_🐣 For any Early Birds out there, our free morning learning sessions are getting booked up very quickly but a few places remain on each._x000a__x000a_https://t.co/hxJjQymEag"/>
    <m/>
    <m/>
    <x v="3"/>
    <m/>
    <s v="http://pbs.twimg.com/profile_images/726711839762059264/TQcCfWe-_normal.jpg"/>
    <x v="31"/>
    <d v="2019-08-15T00:00:00.000"/>
    <s v="19:04:45"/>
    <s v="https://twitter.com/northantshouruk/status/1162077685172133888"/>
    <m/>
    <m/>
    <s v="1162077685172133888"/>
    <m/>
    <b v="0"/>
    <n v="0"/>
    <s v=""/>
    <b v="0"/>
    <s v="en"/>
    <m/>
    <s v=""/>
    <b v="0"/>
    <n v="5"/>
    <s v="1162077358872059905"/>
    <s v="Twitter for iPhone"/>
    <b v="0"/>
    <s v="1162077358872059905"/>
    <s v="Tweet"/>
    <n v="0"/>
    <n v="0"/>
    <m/>
    <m/>
    <m/>
    <m/>
    <m/>
    <m/>
    <m/>
    <m/>
    <n v="1"/>
    <s v="3"/>
    <s v="1"/>
    <n v="2"/>
    <n v="6.666666666666667"/>
    <n v="0"/>
    <n v="0"/>
    <n v="0"/>
    <n v="0"/>
    <n v="28"/>
    <n v="93.33333333333333"/>
    <n v="30"/>
  </r>
  <r>
    <s v="kaysawbridge"/>
    <s v="diginorthampton"/>
    <m/>
    <m/>
    <m/>
    <m/>
    <m/>
    <m/>
    <m/>
    <m/>
    <s v="No"/>
    <n v="159"/>
    <m/>
    <m/>
    <x v="1"/>
    <d v="2019-08-15T12:06:17.000"/>
    <s v="🤯 There's a lot to think about..._x000a__x000a_👇 Ahead of #ALevelResultsDay, here's a thread for young people in Northamptonshire thinking about a career in digital and tech."/>
    <m/>
    <m/>
    <x v="2"/>
    <m/>
    <s v="http://pbs.twimg.com/profile_images/875997056149671936/MyTNlhLc_normal.jpg"/>
    <x v="32"/>
    <d v="2019-08-15T00:00:00.000"/>
    <s v="12:06:17"/>
    <s v="https://twitter.com/kaysawbridge/status/1161972378001448960"/>
    <m/>
    <m/>
    <s v="1161972378001448960"/>
    <m/>
    <b v="0"/>
    <n v="0"/>
    <s v=""/>
    <b v="0"/>
    <s v="en"/>
    <m/>
    <s v=""/>
    <b v="0"/>
    <n v="12"/>
    <s v="1161621262508199936"/>
    <s v="Twitter for iPhone"/>
    <b v="0"/>
    <s v="1161621262508199936"/>
    <s v="Tweet"/>
    <n v="0"/>
    <n v="0"/>
    <m/>
    <m/>
    <m/>
    <m/>
    <m/>
    <m/>
    <m/>
    <m/>
    <n v="2"/>
    <s v="2"/>
    <s v="1"/>
    <n v="0"/>
    <n v="0"/>
    <n v="0"/>
    <n v="0"/>
    <n v="0"/>
    <n v="0"/>
    <n v="25"/>
    <n v="100"/>
    <n v="25"/>
  </r>
  <r>
    <s v="kaysawbridge"/>
    <s v="diginorthampton"/>
    <m/>
    <m/>
    <m/>
    <m/>
    <m/>
    <m/>
    <m/>
    <m/>
    <s v="No"/>
    <n v="160"/>
    <m/>
    <m/>
    <x v="1"/>
    <d v="2019-08-21T12:44:09.000"/>
    <s v="🗺️ Yesterday we visited the impressive @Barclaycard Tech Hub in Northampton._x000a__x000a_🤝Barclaycard contribute a great amount to the local tech community and are keen to get involved with Digital Northampton. https://t.co/70n5SjuPYe"/>
    <m/>
    <m/>
    <x v="0"/>
    <m/>
    <s v="http://pbs.twimg.com/profile_images/875997056149671936/MyTNlhLc_normal.jpg"/>
    <x v="33"/>
    <d v="2019-08-21T00:00:00.000"/>
    <s v="12:44:09"/>
    <s v="https://twitter.com/kaysawbridge/status/1164156231105335296"/>
    <m/>
    <m/>
    <s v="1164156231105335296"/>
    <m/>
    <b v="0"/>
    <n v="0"/>
    <s v=""/>
    <b v="0"/>
    <s v="en"/>
    <m/>
    <s v=""/>
    <b v="0"/>
    <n v="1"/>
    <s v="1164083661207158786"/>
    <s v="Twitter for iPhone"/>
    <b v="0"/>
    <s v="1164083661207158786"/>
    <s v="Tweet"/>
    <n v="0"/>
    <n v="0"/>
    <m/>
    <m/>
    <m/>
    <m/>
    <m/>
    <m/>
    <m/>
    <m/>
    <n v="2"/>
    <s v="2"/>
    <s v="1"/>
    <m/>
    <m/>
    <m/>
    <m/>
    <m/>
    <m/>
    <m/>
    <m/>
    <m/>
  </r>
  <r>
    <s v="snc_webmaster"/>
    <s v="diginorthampton"/>
    <m/>
    <m/>
    <m/>
    <m/>
    <m/>
    <m/>
    <m/>
    <m/>
    <s v="No"/>
    <n v="162"/>
    <m/>
    <m/>
    <x v="0"/>
    <d v="2019-08-21T13:36:25.000"/>
    <s v="@RichardBeards @RSComponents @DigiNorthampton having problems with your car?"/>
    <m/>
    <m/>
    <x v="0"/>
    <m/>
    <s v="http://pbs.twimg.com/profile_images/672374610332110848/LWcX97q2_normal.png"/>
    <x v="34"/>
    <d v="2019-08-21T00:00:00.000"/>
    <s v="13:36:25"/>
    <s v="https://twitter.com/snc_webmaster/status/1164169386720137217"/>
    <m/>
    <m/>
    <s v="1164169386720137217"/>
    <s v="1164137346373214208"/>
    <b v="0"/>
    <n v="1"/>
    <s v="949360609929367552"/>
    <b v="0"/>
    <s v="en"/>
    <m/>
    <s v=""/>
    <b v="0"/>
    <n v="0"/>
    <s v=""/>
    <s v="Twitter Web App"/>
    <b v="0"/>
    <s v="1164137346373214208"/>
    <s v="Tweet"/>
    <n v="0"/>
    <n v="0"/>
    <m/>
    <m/>
    <m/>
    <m/>
    <m/>
    <m/>
    <m/>
    <m/>
    <n v="1"/>
    <s v="2"/>
    <s v="1"/>
    <m/>
    <m/>
    <m/>
    <m/>
    <m/>
    <m/>
    <m/>
    <m/>
    <m/>
  </r>
  <r>
    <s v="uninorthants"/>
    <s v="deanoffast"/>
    <m/>
    <m/>
    <m/>
    <m/>
    <m/>
    <m/>
    <m/>
    <m/>
    <s v="Yes"/>
    <n v="165"/>
    <m/>
    <m/>
    <x v="0"/>
    <d v="2019-08-15T06:57:38.000"/>
    <s v="@UniNhantsNews @UniNorthants @DigiNorthampton @scottturneruon @UoNComputing @DeanofFAST https://t.co/VhTOEGdGFr"/>
    <s v="https://twitter.com/GameArtAcademic/status/1161887587407187968"/>
    <s v="twitter.com"/>
    <x v="0"/>
    <m/>
    <s v="http://pbs.twimg.com/profile_images/1145590710944575492/PYG9GWrf_normal.png"/>
    <x v="35"/>
    <d v="2019-08-15T00:00:00.000"/>
    <s v="06:57:38"/>
    <s v="https://twitter.com/uninorthants/status/1161894703291412480"/>
    <m/>
    <m/>
    <s v="1161894703291412480"/>
    <m/>
    <b v="0"/>
    <n v="0"/>
    <s v=""/>
    <b v="1"/>
    <s v="und"/>
    <m/>
    <s v="1161887587407187968"/>
    <b v="0"/>
    <n v="8"/>
    <s v="1161894558604640256"/>
    <s v="Twitter for iPhone"/>
    <b v="0"/>
    <s v="1161894558604640256"/>
    <s v="Tweet"/>
    <n v="0"/>
    <n v="0"/>
    <m/>
    <m/>
    <m/>
    <m/>
    <m/>
    <m/>
    <m/>
    <m/>
    <n v="1"/>
    <s v="4"/>
    <s v="4"/>
    <m/>
    <m/>
    <m/>
    <m/>
    <m/>
    <m/>
    <m/>
    <m/>
    <m/>
  </r>
  <r>
    <s v="deanoffast"/>
    <s v="gameartacademic"/>
    <m/>
    <m/>
    <m/>
    <m/>
    <m/>
    <m/>
    <m/>
    <m/>
    <s v="Yes"/>
    <n v="166"/>
    <m/>
    <m/>
    <x v="1"/>
    <d v="2019-08-15T12:54:20.000"/>
    <s v="@UniNhantsNews @UniNorthants @DigiNorthampton @scottturneruon @UoNComputing @DeanofFAST https://t.co/VhTOEGdGFr"/>
    <s v="https://twitter.com/GameArtAcademic/status/1161887587407187968"/>
    <s v="twitter.com"/>
    <x v="0"/>
    <m/>
    <s v="http://pbs.twimg.com/profile_images/816293006198325248/FlTaZPBO_normal.jpg"/>
    <x v="36"/>
    <d v="2019-08-15T00:00:00.000"/>
    <s v="12:54:20"/>
    <s v="https://twitter.com/deanoffast/status/1161984468762136581"/>
    <m/>
    <m/>
    <s v="1161984468762136581"/>
    <m/>
    <b v="0"/>
    <n v="0"/>
    <s v=""/>
    <b v="1"/>
    <s v="und"/>
    <m/>
    <s v="1161887587407187968"/>
    <b v="0"/>
    <n v="8"/>
    <s v="1161894558604640256"/>
    <s v="Twitter for iPhone"/>
    <b v="0"/>
    <s v="1161894558604640256"/>
    <s v="Tweet"/>
    <n v="0"/>
    <n v="0"/>
    <m/>
    <m/>
    <m/>
    <m/>
    <m/>
    <m/>
    <m/>
    <m/>
    <n v="1"/>
    <s v="4"/>
    <s v="4"/>
    <m/>
    <m/>
    <m/>
    <m/>
    <m/>
    <m/>
    <m/>
    <m/>
    <m/>
  </r>
  <r>
    <s v="uoncomputing"/>
    <s v="deanoffast"/>
    <m/>
    <m/>
    <m/>
    <m/>
    <m/>
    <m/>
    <m/>
    <m/>
    <s v="Yes"/>
    <n v="172"/>
    <m/>
    <m/>
    <x v="0"/>
    <d v="2019-08-18T14:14:10.000"/>
    <s v="@UniNhantsNews @UniNorthants @DigiNorthampton @scottturneruon @UoNComputing @DeanofFAST https://t.co/VhTOEGdGFr"/>
    <s v="https://twitter.com/GameArtAcademic/status/1161887587407187968"/>
    <s v="twitter.com"/>
    <x v="0"/>
    <m/>
    <s v="http://pbs.twimg.com/profile_images/1850681547/course_wordle_normal.PNG"/>
    <x v="37"/>
    <d v="2019-08-18T00:00:00.000"/>
    <s v="14:14:10"/>
    <s v="https://twitter.com/uoncomputing/status/1163091722810863617"/>
    <m/>
    <m/>
    <s v="1163091722810863617"/>
    <m/>
    <b v="0"/>
    <n v="0"/>
    <s v=""/>
    <b v="1"/>
    <s v="und"/>
    <m/>
    <s v="1161887587407187968"/>
    <b v="0"/>
    <n v="8"/>
    <s v="1161894558604640256"/>
    <s v="Twitter Web App"/>
    <b v="0"/>
    <s v="1161894558604640256"/>
    <s v="Tweet"/>
    <n v="0"/>
    <n v="0"/>
    <m/>
    <m/>
    <m/>
    <m/>
    <m/>
    <m/>
    <m/>
    <m/>
    <n v="1"/>
    <s v="4"/>
    <s v="4"/>
    <m/>
    <m/>
    <m/>
    <m/>
    <m/>
    <m/>
    <m/>
    <m/>
    <m/>
  </r>
  <r>
    <s v="scottturneruon"/>
    <s v="deanoffast"/>
    <m/>
    <m/>
    <m/>
    <m/>
    <m/>
    <m/>
    <m/>
    <m/>
    <s v="Yes"/>
    <n v="173"/>
    <m/>
    <m/>
    <x v="0"/>
    <d v="2019-08-15T11:52:07.000"/>
    <s v="@UniNhantsNews @UniNorthants @DigiNorthampton @scottturneruon @UoNComputing @DeanofFAST https://t.co/VhTOEGdGFr"/>
    <s v="https://twitter.com/GameArtAcademic/status/1161887587407187968"/>
    <s v="twitter.com"/>
    <x v="0"/>
    <m/>
    <s v="http://pbs.twimg.com/profile_images/707234049144840195/oOSySzdy_normal.jpg"/>
    <x v="38"/>
    <d v="2019-08-15T00:00:00.000"/>
    <s v="11:52:07"/>
    <s v="https://twitter.com/scottturneruon/status/1161968809038815233"/>
    <m/>
    <m/>
    <s v="1161968809038815233"/>
    <m/>
    <b v="0"/>
    <n v="0"/>
    <s v=""/>
    <b v="1"/>
    <s v="und"/>
    <m/>
    <s v="1161887587407187968"/>
    <b v="0"/>
    <n v="8"/>
    <s v="1161894558604640256"/>
    <s v="Twitter Web App"/>
    <b v="0"/>
    <s v="1161894558604640256"/>
    <s v="Tweet"/>
    <n v="0"/>
    <n v="0"/>
    <m/>
    <m/>
    <m/>
    <m/>
    <m/>
    <m/>
    <m/>
    <m/>
    <n v="2"/>
    <s v="4"/>
    <s v="4"/>
    <m/>
    <m/>
    <m/>
    <m/>
    <m/>
    <m/>
    <m/>
    <m/>
    <m/>
  </r>
  <r>
    <s v="gameartacademic"/>
    <s v="deanoffast"/>
    <m/>
    <m/>
    <m/>
    <m/>
    <m/>
    <m/>
    <m/>
    <m/>
    <s v="Yes"/>
    <n v="175"/>
    <m/>
    <m/>
    <x v="0"/>
    <d v="2019-08-15T06:57:04.000"/>
    <s v="@UniNhantsNews @UniNorthants @DigiNorthampton @scottturneruon @UoNComputing @DeanofFAST https://t.co/VhTOEGdGFr"/>
    <s v="https://twitter.com/GameArtAcademic/status/1161887587407187968"/>
    <s v="twitter.com"/>
    <x v="0"/>
    <m/>
    <s v="http://pbs.twimg.com/profile_images/1106936493849886726/Q5ItOAv2_normal.png"/>
    <x v="39"/>
    <d v="2019-08-15T00:00:00.000"/>
    <s v="06:57:04"/>
    <s v="https://twitter.com/gameartacademic/status/1161894558604640256"/>
    <m/>
    <m/>
    <s v="1161894558604640256"/>
    <m/>
    <b v="0"/>
    <n v="6"/>
    <s v="725707444991758336"/>
    <b v="1"/>
    <s v="und"/>
    <m/>
    <s v="1161887587407187968"/>
    <b v="0"/>
    <n v="8"/>
    <s v=""/>
    <s v="Twitter Web App"/>
    <b v="0"/>
    <s v="1161894558604640256"/>
    <s v="Tweet"/>
    <n v="0"/>
    <n v="0"/>
    <m/>
    <m/>
    <m/>
    <m/>
    <m/>
    <m/>
    <m/>
    <m/>
    <n v="1"/>
    <s v="4"/>
    <s v="4"/>
    <m/>
    <m/>
    <m/>
    <m/>
    <m/>
    <m/>
    <m/>
    <m/>
    <m/>
  </r>
  <r>
    <s v="uninhantsnews"/>
    <s v="diginorthampton"/>
    <m/>
    <m/>
    <m/>
    <m/>
    <m/>
    <m/>
    <m/>
    <m/>
    <s v="No"/>
    <n v="179"/>
    <m/>
    <m/>
    <x v="1"/>
    <d v="2019-08-14T15:13:07.000"/>
    <s v="🤯 There's a lot to think about..._x000a__x000a_👇 Ahead of #ALevelResultsDay, here's a thread for young people in Northamptonshire thinking about a career in digital and tech."/>
    <m/>
    <m/>
    <x v="2"/>
    <m/>
    <s v="http://pbs.twimg.com/profile_images/1146358079656726528/SZyRZy9h_normal.png"/>
    <x v="40"/>
    <d v="2019-08-14T00:00:00.000"/>
    <s v="15:13:07"/>
    <s v="https://twitter.com/uninhantsnews/status/1161657004622012416"/>
    <m/>
    <m/>
    <s v="1161657004622012416"/>
    <m/>
    <b v="0"/>
    <n v="0"/>
    <s v=""/>
    <b v="0"/>
    <s v="en"/>
    <m/>
    <s v=""/>
    <b v="0"/>
    <n v="12"/>
    <s v="1161621262508199936"/>
    <s v="Twitter Web App"/>
    <b v="0"/>
    <s v="1161621262508199936"/>
    <s v="Tweet"/>
    <n v="0"/>
    <n v="0"/>
    <m/>
    <m/>
    <m/>
    <m/>
    <m/>
    <m/>
    <m/>
    <m/>
    <n v="2"/>
    <s v="4"/>
    <s v="1"/>
    <n v="0"/>
    <n v="0"/>
    <n v="0"/>
    <n v="0"/>
    <n v="0"/>
    <n v="0"/>
    <n v="25"/>
    <n v="100"/>
    <n v="25"/>
  </r>
  <r>
    <s v="uninhantsnews"/>
    <s v="diginorthampton"/>
    <m/>
    <m/>
    <m/>
    <m/>
    <m/>
    <m/>
    <m/>
    <m/>
    <s v="No"/>
    <n v="180"/>
    <m/>
    <m/>
    <x v="1"/>
    <d v="2019-08-21T09:48:35.000"/>
    <s v="⏱️ Less than 24 hours until our third Early Bird event, The Death of Social Media?_x000a__x000a_😹 There's much more to social media than cat GIFs._x000a__x000a_📈 We'll be exploring ethics in light of recent controversies, current trends and what it all means for your business._x000a__x000a_😼 It's almost here... https://t.co/RFM2TFRq9X"/>
    <m/>
    <m/>
    <x v="0"/>
    <m/>
    <s v="http://pbs.twimg.com/profile_images/1146358079656726528/SZyRZy9h_normal.png"/>
    <x v="41"/>
    <d v="2019-08-21T00:00:00.000"/>
    <s v="09:48:35"/>
    <s v="https://twitter.com/uninhantsnews/status/1164112050282467328"/>
    <m/>
    <m/>
    <s v="1164112050282467328"/>
    <m/>
    <b v="0"/>
    <n v="0"/>
    <s v=""/>
    <b v="0"/>
    <s v="en"/>
    <m/>
    <s v=""/>
    <b v="0"/>
    <n v="1"/>
    <s v="1164095471293554688"/>
    <s v="Twitter Web App"/>
    <b v="0"/>
    <s v="1164095471293554688"/>
    <s v="Tweet"/>
    <n v="0"/>
    <n v="0"/>
    <m/>
    <m/>
    <m/>
    <m/>
    <m/>
    <m/>
    <m/>
    <m/>
    <n v="2"/>
    <s v="4"/>
    <s v="1"/>
    <n v="0"/>
    <n v="0"/>
    <n v="1"/>
    <n v="2.1739130434782608"/>
    <n v="0"/>
    <n v="0"/>
    <n v="45"/>
    <n v="97.82608695652173"/>
    <n v="46"/>
  </r>
  <r>
    <s v="kardisom"/>
    <s v="diginorthampton"/>
    <m/>
    <m/>
    <m/>
    <m/>
    <m/>
    <m/>
    <m/>
    <m/>
    <s v="No"/>
    <n v="182"/>
    <m/>
    <m/>
    <x v="0"/>
    <d v="2019-08-21T09:26:08.000"/>
    <s v="@GameArtAcademic @DigiNorthampton Would’ve been there in a flash but sadly I’m heading for the Ruin bars of Budapest this afternoon. Oh well 🍸"/>
    <m/>
    <m/>
    <x v="0"/>
    <m/>
    <s v="http://pbs.twimg.com/profile_images/991564853725802498/Loqm-06P_normal.jpg"/>
    <x v="42"/>
    <d v="2019-08-21T00:00:00.000"/>
    <s v="09:26:08"/>
    <s v="https://twitter.com/kardisom/status/1164106401872003072"/>
    <m/>
    <m/>
    <s v="1164106401872003072"/>
    <s v="1164096480048799744"/>
    <b v="0"/>
    <n v="3"/>
    <s v="1010890008067272704"/>
    <b v="0"/>
    <s v="en"/>
    <m/>
    <s v=""/>
    <b v="0"/>
    <n v="0"/>
    <s v=""/>
    <s v="Twitter for iPhone"/>
    <b v="0"/>
    <s v="1164096480048799744"/>
    <s v="Tweet"/>
    <n v="0"/>
    <n v="0"/>
    <m/>
    <m/>
    <m/>
    <m/>
    <m/>
    <m/>
    <m/>
    <m/>
    <n v="1"/>
    <s v="4"/>
    <s v="1"/>
    <m/>
    <m/>
    <m/>
    <m/>
    <m/>
    <m/>
    <m/>
    <m/>
    <m/>
  </r>
  <r>
    <s v="gameartacademic"/>
    <s v="kardisom"/>
    <m/>
    <m/>
    <m/>
    <m/>
    <m/>
    <m/>
    <m/>
    <m/>
    <s v="Yes"/>
    <n v="184"/>
    <m/>
    <m/>
    <x v="0"/>
    <d v="2019-08-21T08:46:43.000"/>
    <s v="@DigiNorthampton @kardisom are you coming along 😁?"/>
    <m/>
    <m/>
    <x v="0"/>
    <m/>
    <s v="http://pbs.twimg.com/profile_images/1106936493849886726/Q5ItOAv2_normal.png"/>
    <x v="43"/>
    <d v="2019-08-21T00:00:00.000"/>
    <s v="08:46:43"/>
    <s v="https://twitter.com/gameartacademic/status/1164096480048799744"/>
    <m/>
    <m/>
    <s v="1164096480048799744"/>
    <s v="1164095471293554688"/>
    <b v="0"/>
    <n v="1"/>
    <s v="1069149654204469248"/>
    <b v="0"/>
    <s v="en"/>
    <m/>
    <s v=""/>
    <b v="0"/>
    <n v="0"/>
    <s v=""/>
    <s v="Twitter Web App"/>
    <b v="0"/>
    <s v="1164095471293554688"/>
    <s v="Tweet"/>
    <n v="0"/>
    <n v="0"/>
    <m/>
    <m/>
    <m/>
    <m/>
    <m/>
    <m/>
    <m/>
    <m/>
    <n v="1"/>
    <s v="4"/>
    <s v="4"/>
    <n v="0"/>
    <n v="0"/>
    <n v="0"/>
    <n v="0"/>
    <n v="0"/>
    <n v="0"/>
    <n v="6"/>
    <n v="100"/>
    <n v="6"/>
  </r>
  <r>
    <s v="gameartacademic"/>
    <s v="csm_berlin"/>
    <m/>
    <m/>
    <m/>
    <m/>
    <m/>
    <m/>
    <m/>
    <m/>
    <s v="No"/>
    <n v="185"/>
    <m/>
    <m/>
    <x v="0"/>
    <d v="2019-08-21T18:42:11.000"/>
    <s v="@RIFS_UON @CSM_Berlin Fantastic! I think there's a groundswell of support here, now to bring everyone together. cc @DigiNorthampton"/>
    <m/>
    <m/>
    <x v="0"/>
    <m/>
    <s v="http://pbs.twimg.com/profile_images/1106936493849886726/Q5ItOAv2_normal.png"/>
    <x v="44"/>
    <d v="2019-08-21T00:00:00.000"/>
    <s v="18:42:11"/>
    <s v="https://twitter.com/gameartacademic/status/1164246334561509377"/>
    <m/>
    <m/>
    <s v="1164246334561509377"/>
    <s v="1164230005733416963"/>
    <b v="0"/>
    <n v="0"/>
    <s v="1067437580755456005"/>
    <b v="0"/>
    <s v="en"/>
    <m/>
    <s v=""/>
    <b v="0"/>
    <n v="0"/>
    <s v=""/>
    <s v="Twitter Web App"/>
    <b v="0"/>
    <s v="1164230005733416963"/>
    <s v="Tweet"/>
    <n v="0"/>
    <n v="0"/>
    <m/>
    <m/>
    <m/>
    <m/>
    <m/>
    <m/>
    <m/>
    <m/>
    <n v="2"/>
    <s v="4"/>
    <s v="4"/>
    <m/>
    <m/>
    <m/>
    <m/>
    <m/>
    <m/>
    <m/>
    <m/>
    <m/>
  </r>
  <r>
    <s v="scottturneruon"/>
    <s v="rscomponents"/>
    <m/>
    <m/>
    <m/>
    <m/>
    <m/>
    <m/>
    <m/>
    <m/>
    <s v="No"/>
    <n v="189"/>
    <m/>
    <m/>
    <x v="0"/>
    <d v="2019-08-14T10:52:35.000"/>
    <s v="@CodeClubEMids @DigiNorthampton @RSComponents FESTO ? https://t.co/1jAuWVSC67"/>
    <s v="https://www.festo.com/cms/en-gb_gb/index.htm"/>
    <s v="festo.com"/>
    <x v="0"/>
    <m/>
    <s v="http://pbs.twimg.com/profile_images/707234049144840195/oOSySzdy_normal.jpg"/>
    <x v="45"/>
    <d v="2019-08-14T00:00:00.000"/>
    <s v="10:52:35"/>
    <s v="https://twitter.com/scottturneruon/status/1161591441216458752"/>
    <m/>
    <m/>
    <s v="1161591441216458752"/>
    <s v="1161562089871368193"/>
    <b v="0"/>
    <n v="3"/>
    <s v="3301643913"/>
    <b v="0"/>
    <s v="es"/>
    <m/>
    <s v=""/>
    <b v="0"/>
    <n v="0"/>
    <s v=""/>
    <s v="Twitter Web App"/>
    <b v="0"/>
    <s v="1161562089871368193"/>
    <s v="Tweet"/>
    <n v="0"/>
    <n v="0"/>
    <m/>
    <m/>
    <m/>
    <m/>
    <m/>
    <m/>
    <m/>
    <m/>
    <n v="1"/>
    <s v="4"/>
    <s v="2"/>
    <m/>
    <m/>
    <m/>
    <m/>
    <m/>
    <m/>
    <m/>
    <m/>
    <m/>
  </r>
  <r>
    <s v="scottturneruon"/>
    <s v="diginorthampton"/>
    <m/>
    <m/>
    <m/>
    <m/>
    <m/>
    <m/>
    <m/>
    <m/>
    <s v="No"/>
    <n v="192"/>
    <m/>
    <m/>
    <x v="1"/>
    <d v="2019-08-15T06:07:27.000"/>
    <s v="👩‍🎓👨‍🎓 @UniNorthants offer a range of digital and tech degrees, including these @UoNComputing courses 👇_x000a__x000a_https://t.co/QvRhYCxmVS"/>
    <m/>
    <m/>
    <x v="0"/>
    <m/>
    <s v="http://pbs.twimg.com/profile_images/707234049144840195/oOSySzdy_normal.jpg"/>
    <x v="46"/>
    <d v="2019-08-15T00:00:00.000"/>
    <s v="06:07:27"/>
    <s v="https://twitter.com/scottturneruon/status/1161882072455294976"/>
    <m/>
    <m/>
    <s v="1161882072455294976"/>
    <m/>
    <b v="0"/>
    <n v="0"/>
    <s v=""/>
    <b v="0"/>
    <s v="en"/>
    <m/>
    <s v=""/>
    <b v="0"/>
    <n v="1"/>
    <s v="1161621265154740224"/>
    <s v="Twitter Web App"/>
    <b v="0"/>
    <s v="1161621265154740224"/>
    <s v="Tweet"/>
    <n v="0"/>
    <n v="0"/>
    <m/>
    <m/>
    <m/>
    <m/>
    <m/>
    <m/>
    <m/>
    <m/>
    <n v="6"/>
    <s v="4"/>
    <s v="1"/>
    <m/>
    <m/>
    <m/>
    <m/>
    <m/>
    <m/>
    <m/>
    <m/>
    <m/>
  </r>
  <r>
    <s v="scottturneruon"/>
    <s v="diginorthampton"/>
    <m/>
    <m/>
    <m/>
    <m/>
    <m/>
    <m/>
    <m/>
    <m/>
    <s v="No"/>
    <n v="195"/>
    <m/>
    <m/>
    <x v="1"/>
    <d v="2019-08-15T06:07:38.000"/>
    <s v="🎮 Our @UniNorthants lead, @GameArtAcademic, can offer advice on Gaming courses such as this Games Art BA 👇_x000a__x000a_https://t.co/jZQvbZKyhl"/>
    <m/>
    <m/>
    <x v="0"/>
    <m/>
    <s v="http://pbs.twimg.com/profile_images/707234049144840195/oOSySzdy_normal.jpg"/>
    <x v="47"/>
    <d v="2019-08-15T00:00:00.000"/>
    <s v="06:07:38"/>
    <s v="https://twitter.com/scottturneruon/status/1161882117900554240"/>
    <m/>
    <m/>
    <s v="1161882117900554240"/>
    <m/>
    <b v="0"/>
    <n v="0"/>
    <s v=""/>
    <b v="0"/>
    <s v="en"/>
    <m/>
    <s v=""/>
    <b v="0"/>
    <n v="2"/>
    <s v="1161621267604213760"/>
    <s v="Twitter Web App"/>
    <b v="0"/>
    <s v="1161621267604213760"/>
    <s v="Tweet"/>
    <n v="0"/>
    <n v="0"/>
    <m/>
    <m/>
    <m/>
    <m/>
    <m/>
    <m/>
    <m/>
    <m/>
    <n v="6"/>
    <s v="4"/>
    <s v="1"/>
    <m/>
    <m/>
    <m/>
    <m/>
    <m/>
    <m/>
    <m/>
    <m/>
    <m/>
  </r>
  <r>
    <s v="scottturneruon"/>
    <s v="diginorthampton"/>
    <m/>
    <m/>
    <m/>
    <m/>
    <m/>
    <m/>
    <m/>
    <m/>
    <s v="No"/>
    <n v="202"/>
    <m/>
    <m/>
    <x v="1"/>
    <d v="2019-08-15T20:09:13.000"/>
    <s v="👋 Hi #NorthantsHour, hope everyone is well._x000a__x000a_🐣 For any Early Birds out there, our free morning learning sessions are getting booked up very quickly but a few places remain on each._x000a__x000a_https://t.co/hxJjQymEag"/>
    <m/>
    <m/>
    <x v="3"/>
    <m/>
    <s v="http://pbs.twimg.com/profile_images/707234049144840195/oOSySzdy_normal.jpg"/>
    <x v="48"/>
    <d v="2019-08-15T00:00:00.000"/>
    <s v="20:09:13"/>
    <s v="https://twitter.com/scottturneruon/status/1162093912162537472"/>
    <m/>
    <m/>
    <s v="1162093912162537472"/>
    <m/>
    <b v="0"/>
    <n v="0"/>
    <s v=""/>
    <b v="0"/>
    <s v="en"/>
    <m/>
    <s v=""/>
    <b v="0"/>
    <n v="5"/>
    <s v="1162077358872059905"/>
    <s v="Twitter Web App"/>
    <b v="0"/>
    <s v="1162077358872059905"/>
    <s v="Tweet"/>
    <n v="0"/>
    <n v="0"/>
    <m/>
    <m/>
    <m/>
    <m/>
    <m/>
    <m/>
    <m/>
    <m/>
    <n v="6"/>
    <s v="4"/>
    <s v="1"/>
    <n v="2"/>
    <n v="6.666666666666667"/>
    <n v="0"/>
    <n v="0"/>
    <n v="0"/>
    <n v="0"/>
    <n v="28"/>
    <n v="93.33333333333333"/>
    <n v="30"/>
  </r>
  <r>
    <s v="scottturneruon"/>
    <s v="diginorthampton"/>
    <m/>
    <m/>
    <m/>
    <m/>
    <m/>
    <m/>
    <m/>
    <m/>
    <s v="No"/>
    <n v="203"/>
    <m/>
    <m/>
    <x v="1"/>
    <d v="2019-08-16T08:23:31.000"/>
    <s v="📰 Cyber Skills Immediate Impact Fund opens for bids (via @RESEARCHconn3ct)_x000a__x000a_🔒 Grants available to help develop initiatives to recruit more adults, particularly women, into cyber security and contribute towards a growing and vibrant training ecosystem._x000a__x000a_https://t.co/IHhiEAWzia"/>
    <m/>
    <m/>
    <x v="0"/>
    <m/>
    <s v="http://pbs.twimg.com/profile_images/707234049144840195/oOSySzdy_normal.jpg"/>
    <x v="49"/>
    <d v="2019-08-16T00:00:00.000"/>
    <s v="08:23:31"/>
    <s v="https://twitter.com/scottturneruon/status/1162278700831793152"/>
    <m/>
    <m/>
    <s v="1162278700831793152"/>
    <m/>
    <b v="0"/>
    <n v="0"/>
    <s v=""/>
    <b v="0"/>
    <s v="en"/>
    <m/>
    <s v=""/>
    <b v="0"/>
    <n v="1"/>
    <s v="1162274217326338050"/>
    <s v="Twitter Web App"/>
    <b v="0"/>
    <s v="1162274217326338050"/>
    <s v="Tweet"/>
    <n v="0"/>
    <n v="0"/>
    <m/>
    <m/>
    <m/>
    <m/>
    <m/>
    <m/>
    <m/>
    <m/>
    <n v="6"/>
    <s v="4"/>
    <s v="1"/>
    <m/>
    <m/>
    <m/>
    <m/>
    <m/>
    <m/>
    <m/>
    <m/>
    <m/>
  </r>
  <r>
    <s v="scottturneruon"/>
    <s v="diginorthampton"/>
    <m/>
    <m/>
    <m/>
    <m/>
    <m/>
    <m/>
    <m/>
    <m/>
    <s v="No"/>
    <n v="205"/>
    <m/>
    <m/>
    <x v="1"/>
    <d v="2019-08-18T14:26:36.000"/>
    <s v="🗞️ We want Northampton to make the headlines for better reasons than this._x000a__x000a_🙌 On behalf of everyone working on this project - all either born in Northampton, live here or work here - thank you to all the local and national retailers who support our town._x000a__x000a_https://t.co/hZ0u4kVsp3"/>
    <m/>
    <m/>
    <x v="0"/>
    <m/>
    <s v="http://pbs.twimg.com/profile_images/707234049144840195/oOSySzdy_normal.jpg"/>
    <x v="50"/>
    <d v="2019-08-18T00:00:00.000"/>
    <s v="14:26:36"/>
    <s v="https://twitter.com/scottturneruon/status/1163094853238034432"/>
    <m/>
    <m/>
    <s v="1163094853238034432"/>
    <m/>
    <b v="0"/>
    <n v="0"/>
    <s v=""/>
    <b v="0"/>
    <s v="en"/>
    <m/>
    <s v=""/>
    <b v="0"/>
    <n v="2"/>
    <s v="1161679191005376512"/>
    <s v="Twitter Web App"/>
    <b v="0"/>
    <s v="1161679191005376512"/>
    <s v="Tweet"/>
    <n v="0"/>
    <n v="0"/>
    <m/>
    <m/>
    <m/>
    <m/>
    <m/>
    <m/>
    <m/>
    <m/>
    <n v="6"/>
    <s v="4"/>
    <s v="1"/>
    <n v="4"/>
    <n v="9.30232558139535"/>
    <n v="0"/>
    <n v="0"/>
    <n v="0"/>
    <n v="0"/>
    <n v="39"/>
    <n v="90.69767441860465"/>
    <n v="43"/>
  </r>
  <r>
    <s v="scottturneruon"/>
    <s v="diginorthampton"/>
    <m/>
    <m/>
    <m/>
    <m/>
    <m/>
    <m/>
    <m/>
    <m/>
    <s v="No"/>
    <n v="209"/>
    <m/>
    <m/>
    <x v="1"/>
    <d v="2019-08-21T06:47:07.000"/>
    <s v="2⃣ We've got a couple of places left on this Thursday's free Early Bird event looking at social media with @KenPunter of @Oppidium1 _x000a__x000a_📰 Ken will be talking about current trends in social media and what they mean for your business_x000a__x000a_https://t.co/l345VCezBi"/>
    <m/>
    <m/>
    <x v="0"/>
    <m/>
    <s v="http://pbs.twimg.com/profile_images/707234049144840195/oOSySzdy_normal.jpg"/>
    <x v="51"/>
    <d v="2019-08-21T00:00:00.000"/>
    <s v="06:47:07"/>
    <s v="https://twitter.com/scottturneruon/status/1164066382251732992"/>
    <m/>
    <m/>
    <s v="1164066382251732992"/>
    <m/>
    <b v="0"/>
    <n v="0"/>
    <s v=""/>
    <b v="0"/>
    <s v="en"/>
    <m/>
    <s v=""/>
    <b v="0"/>
    <n v="3"/>
    <s v="1163745536048058368"/>
    <s v="Twitter for iPad"/>
    <b v="0"/>
    <s v="1163745536048058368"/>
    <s v="Tweet"/>
    <n v="0"/>
    <n v="0"/>
    <m/>
    <m/>
    <m/>
    <m/>
    <m/>
    <m/>
    <m/>
    <m/>
    <n v="6"/>
    <s v="4"/>
    <s v="1"/>
    <m/>
    <m/>
    <m/>
    <m/>
    <m/>
    <m/>
    <m/>
    <m/>
    <m/>
  </r>
  <r>
    <s v="scottturneruon"/>
    <s v="diginorthampton"/>
    <m/>
    <m/>
    <m/>
    <m/>
    <m/>
    <m/>
    <m/>
    <m/>
    <s v="No"/>
    <n v="212"/>
    <m/>
    <m/>
    <x v="2"/>
    <d v="2019-08-21T06:48:11.000"/>
    <s v="@DigiNorthampton https://t.co/Qfs1FI0f3e"/>
    <s v="https://twitter.com/andywinter7t8/status/1163851157724454912"/>
    <s v="twitter.com"/>
    <x v="0"/>
    <m/>
    <s v="http://pbs.twimg.com/profile_images/707234049144840195/oOSySzdy_normal.jpg"/>
    <x v="52"/>
    <d v="2019-08-21T00:00:00.000"/>
    <s v="06:48:11"/>
    <s v="https://twitter.com/scottturneruon/status/1164066649827356672"/>
    <m/>
    <m/>
    <s v="1164066649827356672"/>
    <m/>
    <b v="0"/>
    <n v="1"/>
    <s v="1069149654204469248"/>
    <b v="1"/>
    <s v="und"/>
    <m/>
    <s v="1163851157724454912"/>
    <b v="0"/>
    <n v="0"/>
    <s v=""/>
    <s v="Twitter for iPad"/>
    <b v="0"/>
    <s v="1164066649827356672"/>
    <s v="Tweet"/>
    <n v="0"/>
    <n v="0"/>
    <m/>
    <m/>
    <m/>
    <m/>
    <m/>
    <m/>
    <m/>
    <m/>
    <n v="1"/>
    <s v="4"/>
    <s v="1"/>
    <n v="0"/>
    <n v="0"/>
    <n v="0"/>
    <n v="0"/>
    <n v="0"/>
    <n v="0"/>
    <n v="1"/>
    <n v="100"/>
    <n v="1"/>
  </r>
  <r>
    <s v="codeclubemids"/>
    <s v="scottturneruon"/>
    <m/>
    <m/>
    <m/>
    <m/>
    <m/>
    <m/>
    <m/>
    <m/>
    <s v="Yes"/>
    <n v="214"/>
    <m/>
    <m/>
    <x v="0"/>
    <d v="2019-08-14T08:55:57.000"/>
    <s v="@DigiNorthampton Cool. I assume you've talked to @RSComponents? _x000a__x000a_Can I come along?_x000a__x000a_@scottturneruon"/>
    <m/>
    <m/>
    <x v="0"/>
    <m/>
    <s v="http://pbs.twimg.com/profile_images/1129310171740745728/Cq5beQrO_normal.jpg"/>
    <x v="53"/>
    <d v="2019-08-14T00:00:00.000"/>
    <s v="08:55:57"/>
    <s v="https://twitter.com/codeclubemids/status/1161562089871368193"/>
    <m/>
    <m/>
    <s v="1161562089871368193"/>
    <s v="1161285304495595521"/>
    <b v="0"/>
    <n v="2"/>
    <s v="1069149654204469248"/>
    <b v="0"/>
    <s v="en"/>
    <m/>
    <s v=""/>
    <b v="0"/>
    <n v="0"/>
    <s v=""/>
    <s v="Twitter Web App"/>
    <b v="0"/>
    <s v="1161285304495595521"/>
    <s v="Tweet"/>
    <n v="0"/>
    <n v="0"/>
    <m/>
    <m/>
    <m/>
    <m/>
    <m/>
    <m/>
    <m/>
    <m/>
    <n v="1"/>
    <s v="2"/>
    <s v="4"/>
    <m/>
    <m/>
    <m/>
    <m/>
    <m/>
    <m/>
    <m/>
    <m/>
    <m/>
  </r>
  <r>
    <s v="livi_uk"/>
    <s v="diginorthampton"/>
    <m/>
    <m/>
    <m/>
    <m/>
    <m/>
    <m/>
    <m/>
    <m/>
    <s v="No"/>
    <n v="215"/>
    <m/>
    <m/>
    <x v="1"/>
    <d v="2019-08-20T15:10:09.000"/>
    <s v="👩🏻‍⚕️👨🏽‍⚕️ Nearly 2 million NHS patients are to be given access to video consultations with doctors employed by a digital healthcare supplier as a result of a series of deals signed with NHS commissioners._x000a__x000a_🗺 Northamptonshire is one of 3 new areas to benefit._x000a__x000a_https://t.co/QQOkxHka8x"/>
    <m/>
    <m/>
    <x v="0"/>
    <m/>
    <s v="http://pbs.twimg.com/profile_images/1042390059989852161/jil1a3_6_normal.jpg"/>
    <x v="54"/>
    <d v="2019-08-20T00:00:00.000"/>
    <s v="15:10:09"/>
    <s v="https://twitter.com/livi_uk/status/1163830585904828416"/>
    <m/>
    <m/>
    <s v="1163830585904828416"/>
    <m/>
    <b v="0"/>
    <n v="0"/>
    <s v=""/>
    <b v="0"/>
    <s v="en"/>
    <m/>
    <s v=""/>
    <b v="0"/>
    <n v="1"/>
    <s v="1161175402548801537"/>
    <s v="Twitter Web App"/>
    <b v="0"/>
    <s v="1161175402548801537"/>
    <s v="Tweet"/>
    <n v="0"/>
    <n v="0"/>
    <m/>
    <m/>
    <m/>
    <m/>
    <m/>
    <m/>
    <m/>
    <m/>
    <n v="1"/>
    <s v="1"/>
    <s v="1"/>
    <n v="1"/>
    <n v="2.380952380952381"/>
    <n v="0"/>
    <n v="0"/>
    <n v="0"/>
    <n v="0"/>
    <n v="41"/>
    <n v="97.61904761904762"/>
    <n v="42"/>
  </r>
  <r>
    <s v="karen_w_bach"/>
    <s v="livi_uk"/>
    <m/>
    <m/>
    <m/>
    <m/>
    <m/>
    <m/>
    <m/>
    <m/>
    <s v="No"/>
    <n v="216"/>
    <m/>
    <m/>
    <x v="0"/>
    <d v="2019-08-21T20:42:02.000"/>
    <s v="@DigiNorthampton @LIVI_uk I totally believe this video #technology is the future of #healthcare. _x000a_I would love to see the stats for patient &quot;calls&quot; compared to NHS Direct"/>
    <m/>
    <m/>
    <x v="6"/>
    <m/>
    <s v="http://pbs.twimg.com/profile_images/1159107404845527042/Azhz0y0m_normal.jpg"/>
    <x v="55"/>
    <d v="2019-08-21T00:00:00.000"/>
    <s v="20:42:02"/>
    <s v="https://twitter.com/karen_w_bach/status/1164276497802309635"/>
    <m/>
    <m/>
    <s v="1164276497802309635"/>
    <s v="1161175402548801537"/>
    <b v="0"/>
    <n v="2"/>
    <s v="1069149654204469248"/>
    <b v="0"/>
    <s v="en"/>
    <m/>
    <s v=""/>
    <b v="0"/>
    <n v="0"/>
    <s v=""/>
    <s v="Twitter for Android"/>
    <b v="0"/>
    <s v="1161175402548801537"/>
    <s v="Tweet"/>
    <n v="0"/>
    <n v="0"/>
    <m/>
    <m/>
    <m/>
    <m/>
    <m/>
    <m/>
    <m/>
    <m/>
    <n v="1"/>
    <s v="1"/>
    <s v="1"/>
    <m/>
    <m/>
    <m/>
    <m/>
    <m/>
    <m/>
    <m/>
    <m/>
    <m/>
  </r>
  <r>
    <s v="rjhowe"/>
    <s v="diginorthampton"/>
    <m/>
    <m/>
    <m/>
    <m/>
    <m/>
    <m/>
    <m/>
    <m/>
    <s v="No"/>
    <n v="218"/>
    <m/>
    <m/>
    <x v="0"/>
    <d v="2019-08-22T07:06:12.000"/>
    <s v="Scheduled sessions for @DigiNorthampton - really amazing move forward for the County - looking forward to it https://t.co/MAD9oDrLBQ"/>
    <m/>
    <m/>
    <x v="0"/>
    <s v="https://pbs.twimg.com/media/ECjmIjjXsAAg7Ls.jpg"/>
    <s v="https://pbs.twimg.com/media/ECjmIjjXsAAg7Ls.jpg"/>
    <x v="56"/>
    <d v="2019-08-22T00:00:00.000"/>
    <s v="07:06:12"/>
    <s v="https://twitter.com/rjhowe/status/1164433573098790912"/>
    <m/>
    <m/>
    <s v="1164433573098790912"/>
    <m/>
    <b v="0"/>
    <n v="1"/>
    <s v=""/>
    <b v="0"/>
    <s v="en"/>
    <m/>
    <s v=""/>
    <b v="0"/>
    <n v="0"/>
    <s v=""/>
    <s v="Twitter for iPhone"/>
    <b v="0"/>
    <s v="1164433573098790912"/>
    <s v="Tweet"/>
    <n v="0"/>
    <n v="0"/>
    <m/>
    <m/>
    <m/>
    <m/>
    <m/>
    <m/>
    <m/>
    <m/>
    <n v="1"/>
    <s v="1"/>
    <s v="1"/>
    <n v="1"/>
    <n v="6.666666666666667"/>
    <n v="0"/>
    <n v="0"/>
    <n v="0"/>
    <n v="0"/>
    <n v="14"/>
    <n v="93.33333333333333"/>
    <n v="15"/>
  </r>
  <r>
    <s v="newskate"/>
    <s v="kenpunter"/>
    <m/>
    <m/>
    <m/>
    <m/>
    <m/>
    <m/>
    <m/>
    <m/>
    <s v="No"/>
    <n v="219"/>
    <m/>
    <m/>
    <x v="0"/>
    <d v="2019-08-22T07:12:22.000"/>
    <s v="Early start this morning @DigiNorthampton session discussing the death of social media with @Oppidium1  @kenpunter"/>
    <m/>
    <m/>
    <x v="0"/>
    <m/>
    <s v="http://pbs.twimg.com/profile_images/1135657495647703042/Hsc-weZL_normal.jpg"/>
    <x v="57"/>
    <d v="2019-08-22T00:00:00.000"/>
    <s v="07:12:22"/>
    <s v="https://twitter.com/newskate/status/1164435123804262400"/>
    <m/>
    <m/>
    <s v="1164435123804262400"/>
    <m/>
    <b v="0"/>
    <n v="5"/>
    <s v=""/>
    <b v="0"/>
    <s v="en"/>
    <m/>
    <s v=""/>
    <b v="0"/>
    <n v="0"/>
    <s v=""/>
    <s v="Twitter for iPhone"/>
    <b v="0"/>
    <s v="1164435123804262400"/>
    <s v="Tweet"/>
    <n v="0"/>
    <n v="0"/>
    <m/>
    <m/>
    <m/>
    <m/>
    <m/>
    <m/>
    <m/>
    <m/>
    <n v="1"/>
    <s v="1"/>
    <s v="1"/>
    <m/>
    <m/>
    <m/>
    <m/>
    <m/>
    <m/>
    <m/>
    <m/>
    <m/>
  </r>
  <r>
    <s v="fastresearchuon"/>
    <s v="diginorthampton"/>
    <m/>
    <m/>
    <m/>
    <m/>
    <m/>
    <m/>
    <m/>
    <m/>
    <s v="No"/>
    <n v="222"/>
    <m/>
    <m/>
    <x v="1"/>
    <d v="2019-08-15T06:14:45.000"/>
    <s v="🤯 There's a lot to think about..._x000a__x000a_👇 Ahead of #ALevelResultsDay, here's a thread for young people in Northamptonshire thinking about a career in digital and tech."/>
    <m/>
    <m/>
    <x v="2"/>
    <m/>
    <s v="http://pbs.twimg.com/profile_images/1110564638813577216/OakjtPgI_normal.jpg"/>
    <x v="58"/>
    <d v="2019-08-15T00:00:00.000"/>
    <s v="06:14:45"/>
    <s v="https://twitter.com/fastresearchuon/status/1161883910957142017"/>
    <m/>
    <m/>
    <s v="1161883910957142017"/>
    <m/>
    <b v="0"/>
    <n v="0"/>
    <s v=""/>
    <b v="0"/>
    <s v="en"/>
    <m/>
    <s v=""/>
    <b v="0"/>
    <n v="12"/>
    <s v="1161621262508199936"/>
    <s v="Twitter for iPhone"/>
    <b v="0"/>
    <s v="1161621262508199936"/>
    <s v="Tweet"/>
    <n v="0"/>
    <n v="0"/>
    <m/>
    <m/>
    <m/>
    <m/>
    <m/>
    <m/>
    <m/>
    <m/>
    <n v="2"/>
    <s v="1"/>
    <s v="1"/>
    <n v="0"/>
    <n v="0"/>
    <n v="0"/>
    <n v="0"/>
    <n v="0"/>
    <n v="0"/>
    <n v="25"/>
    <n v="100"/>
    <n v="25"/>
  </r>
  <r>
    <s v="fastresearchuon"/>
    <s v="diginorthampton"/>
    <m/>
    <m/>
    <m/>
    <m/>
    <m/>
    <m/>
    <m/>
    <m/>
    <s v="No"/>
    <n v="223"/>
    <m/>
    <m/>
    <x v="1"/>
    <d v="2019-08-22T07:25:11.000"/>
    <s v="🐣 We’re almost ready to go with our  third Early Bird, The Death of Social Media?_x000a__x000a_🗞 We’ll be tweeting updates during the event, which starts at 8am. https://t.co/2vDN5hGh5Z"/>
    <m/>
    <m/>
    <x v="0"/>
    <m/>
    <s v="http://pbs.twimg.com/profile_images/1110564638813577216/OakjtPgI_normal.jpg"/>
    <x v="59"/>
    <d v="2019-08-22T00:00:00.000"/>
    <s v="07:25:11"/>
    <s v="https://twitter.com/fastresearchuon/status/1164438348250976256"/>
    <m/>
    <m/>
    <s v="1164438348250976256"/>
    <m/>
    <b v="0"/>
    <n v="0"/>
    <s v=""/>
    <b v="0"/>
    <s v="en"/>
    <m/>
    <s v=""/>
    <b v="0"/>
    <n v="3"/>
    <s v="1164428037292732417"/>
    <s v="Twitter for iPhone"/>
    <b v="0"/>
    <s v="1164428037292732417"/>
    <s v="Tweet"/>
    <n v="0"/>
    <n v="0"/>
    <m/>
    <m/>
    <m/>
    <m/>
    <m/>
    <m/>
    <m/>
    <m/>
    <n v="2"/>
    <s v="1"/>
    <s v="1"/>
    <n v="1"/>
    <n v="3.5714285714285716"/>
    <n v="1"/>
    <n v="3.5714285714285716"/>
    <n v="0"/>
    <n v="0"/>
    <n v="26"/>
    <n v="92.85714285714286"/>
    <n v="28"/>
  </r>
  <r>
    <s v="louspolton"/>
    <s v="theathleticuk"/>
    <m/>
    <m/>
    <m/>
    <m/>
    <m/>
    <m/>
    <m/>
    <m/>
    <s v="No"/>
    <n v="224"/>
    <m/>
    <m/>
    <x v="0"/>
    <d v="2019-08-22T07:53:31.000"/>
    <s v="@DigiNorthampton @kenpunter @TheAthleticUK Great presentation. Thanks for the insight. #socialmediaisnotdead #socialmediarevolution #coffeehouse #trendsledbypeople"/>
    <m/>
    <m/>
    <x v="7"/>
    <m/>
    <s v="http://pbs.twimg.com/profile_images/1106992802163056640/i6p9rjC7_normal.jpg"/>
    <x v="60"/>
    <d v="2019-08-22T00:00:00.000"/>
    <s v="07:53:31"/>
    <s v="https://twitter.com/louspolton/status/1164445481789005825"/>
    <m/>
    <m/>
    <s v="1164445481789005825"/>
    <s v="1164441075160952832"/>
    <b v="0"/>
    <n v="1"/>
    <s v="1069149654204469248"/>
    <b v="0"/>
    <s v="en"/>
    <m/>
    <s v=""/>
    <b v="0"/>
    <n v="0"/>
    <s v=""/>
    <s v="Twitter for Android"/>
    <b v="0"/>
    <s v="1164441075160952832"/>
    <s v="Tweet"/>
    <n v="0"/>
    <n v="0"/>
    <m/>
    <m/>
    <m/>
    <m/>
    <m/>
    <m/>
    <m/>
    <m/>
    <n v="1"/>
    <s v="1"/>
    <s v="1"/>
    <n v="1"/>
    <n v="7.6923076923076925"/>
    <n v="0"/>
    <n v="0"/>
    <n v="0"/>
    <n v="0"/>
    <n v="12"/>
    <n v="92.3076923076923"/>
    <n v="13"/>
  </r>
  <r>
    <s v="louspolton"/>
    <s v="oppidium1"/>
    <m/>
    <m/>
    <m/>
    <m/>
    <m/>
    <m/>
    <m/>
    <m/>
    <s v="No"/>
    <n v="225"/>
    <m/>
    <m/>
    <x v="0"/>
    <d v="2019-08-22T07:07:11.000"/>
    <s v="@DigiNorthampton @Oppidium1 Looking forward to it #earlystart #digitallearning #mergedfutures"/>
    <m/>
    <m/>
    <x v="8"/>
    <m/>
    <s v="http://pbs.twimg.com/profile_images/1106992802163056640/i6p9rjC7_normal.jpg"/>
    <x v="61"/>
    <d v="2019-08-22T00:00:00.000"/>
    <s v="07:07:11"/>
    <s v="https://twitter.com/louspolton/status/1164433821959380992"/>
    <m/>
    <m/>
    <s v="1164433821959380992"/>
    <s v="1164428037292732417"/>
    <b v="0"/>
    <n v="0"/>
    <s v="1069149654204469248"/>
    <b v="0"/>
    <s v="en"/>
    <m/>
    <s v=""/>
    <b v="0"/>
    <n v="0"/>
    <s v=""/>
    <s v="Twitter for Android"/>
    <b v="0"/>
    <s v="1164428037292732417"/>
    <s v="Tweet"/>
    <n v="0"/>
    <n v="0"/>
    <m/>
    <m/>
    <m/>
    <m/>
    <m/>
    <m/>
    <m/>
    <m/>
    <n v="1"/>
    <s v="1"/>
    <s v="1"/>
    <m/>
    <m/>
    <m/>
    <m/>
    <m/>
    <m/>
    <m/>
    <m/>
    <m/>
  </r>
  <r>
    <s v="elsbyandco"/>
    <s v="diginorthampton"/>
    <m/>
    <m/>
    <m/>
    <m/>
    <m/>
    <m/>
    <m/>
    <m/>
    <s v="No"/>
    <n v="229"/>
    <m/>
    <m/>
    <x v="0"/>
    <d v="2019-08-22T07:01:30.000"/>
    <s v="Early start this morning. We are attending the &quot;Death of Social Media&quot; seminar by @DigiNorthampton - This is going to be an interesting one! ☕ https://t.co/HT7rccjwGr"/>
    <m/>
    <m/>
    <x v="0"/>
    <s v="https://pbs.twimg.com/media/ECjlEZTXYAAz8fa.jpg"/>
    <s v="https://pbs.twimg.com/media/ECjlEZTXYAAz8fa.jpg"/>
    <x v="62"/>
    <d v="2019-08-22T00:00:00.000"/>
    <s v="07:01:30"/>
    <s v="https://twitter.com/elsbyandco/status/1164432388115574784"/>
    <m/>
    <m/>
    <s v="1164432388115574784"/>
    <m/>
    <b v="0"/>
    <n v="2"/>
    <s v=""/>
    <b v="0"/>
    <s v="en"/>
    <m/>
    <s v=""/>
    <b v="0"/>
    <n v="0"/>
    <s v=""/>
    <s v="Twitter for Android"/>
    <b v="0"/>
    <s v="1164432388115574784"/>
    <s v="Tweet"/>
    <n v="0"/>
    <n v="0"/>
    <m/>
    <m/>
    <m/>
    <m/>
    <m/>
    <m/>
    <m/>
    <m/>
    <n v="1"/>
    <s v="1"/>
    <s v="1"/>
    <n v="1"/>
    <n v="4.3478260869565215"/>
    <n v="1"/>
    <n v="4.3478260869565215"/>
    <n v="0"/>
    <n v="0"/>
    <n v="21"/>
    <n v="91.30434782608695"/>
    <n v="23"/>
  </r>
  <r>
    <s v="elsbyandco"/>
    <s v="diginorthampton"/>
    <m/>
    <m/>
    <m/>
    <m/>
    <m/>
    <m/>
    <m/>
    <m/>
    <s v="No"/>
    <n v="230"/>
    <m/>
    <m/>
    <x v="1"/>
    <d v="2019-08-22T08:43:44.000"/>
    <s v="🐣 We’re almost ready to go with our  third Early Bird, The Death of Social Media?_x000a__x000a_🗞 We’ll be tweeting updates during the event, which starts at 8am. https://t.co/2vDN5hGh5Z"/>
    <m/>
    <m/>
    <x v="0"/>
    <m/>
    <s v="http://pbs.twimg.com/profile_images/1032459978/Logo_normal.jpg"/>
    <x v="63"/>
    <d v="2019-08-22T00:00:00.000"/>
    <s v="08:43:44"/>
    <s v="https://twitter.com/elsbyandco/status/1164458119193382913"/>
    <m/>
    <m/>
    <s v="1164458119193382913"/>
    <m/>
    <b v="0"/>
    <n v="0"/>
    <s v=""/>
    <b v="0"/>
    <s v="en"/>
    <m/>
    <s v=""/>
    <b v="0"/>
    <n v="3"/>
    <s v="1164428037292732417"/>
    <s v="Twitter for Android"/>
    <b v="0"/>
    <s v="1164428037292732417"/>
    <s v="Tweet"/>
    <n v="0"/>
    <n v="0"/>
    <m/>
    <m/>
    <m/>
    <m/>
    <m/>
    <m/>
    <m/>
    <m/>
    <n v="1"/>
    <s v="1"/>
    <s v="1"/>
    <n v="1"/>
    <n v="3.5714285714285716"/>
    <n v="1"/>
    <n v="3.5714285714285716"/>
    <n v="0"/>
    <n v="0"/>
    <n v="26"/>
    <n v="92.85714285714286"/>
    <n v="28"/>
  </r>
  <r>
    <s v="ftsonline"/>
    <s v="gilliansblinds"/>
    <m/>
    <m/>
    <m/>
    <m/>
    <m/>
    <m/>
    <m/>
    <m/>
    <s v="No"/>
    <n v="231"/>
    <m/>
    <m/>
    <x v="0"/>
    <d v="2019-08-22T07:30:42.000"/>
    <s v="Thanks for all your RTs, Likes and Follows, much appreciated! @TechnomineLtd @CopperFoxBiz @GarlandTraining @HainesWattsEast @FuturumG @AlarmLineNorth @J19Testing @LabelSourceUK @NBSafety_ @FullersLaw_x000a_@DigiNorthampton @InverterDrives @TheBelmontHotel @GilliansBlinds"/>
    <m/>
    <m/>
    <x v="0"/>
    <m/>
    <s v="http://pbs.twimg.com/profile_images/515825198302380033/bz-WDtnV_normal.jpeg"/>
    <x v="64"/>
    <d v="2019-08-22T00:00:00.000"/>
    <s v="07:30:42"/>
    <s v="https://twitter.com/ftsonline/status/1164439739182792709"/>
    <m/>
    <m/>
    <s v="1164439739182792709"/>
    <m/>
    <b v="0"/>
    <n v="9"/>
    <s v=""/>
    <b v="0"/>
    <s v="en"/>
    <m/>
    <s v=""/>
    <b v="0"/>
    <n v="3"/>
    <s v=""/>
    <s v="Twitter Web App"/>
    <b v="0"/>
    <s v="1164439739182792709"/>
    <s v="Tweet"/>
    <n v="0"/>
    <n v="0"/>
    <m/>
    <m/>
    <m/>
    <m/>
    <m/>
    <m/>
    <m/>
    <m/>
    <n v="1"/>
    <s v="5"/>
    <s v="5"/>
    <m/>
    <m/>
    <m/>
    <m/>
    <m/>
    <m/>
    <m/>
    <m/>
    <m/>
  </r>
  <r>
    <s v="nbsafety_"/>
    <s v="ftsonline"/>
    <m/>
    <m/>
    <m/>
    <m/>
    <m/>
    <m/>
    <m/>
    <m/>
    <s v="Yes"/>
    <n v="245"/>
    <m/>
    <m/>
    <x v="1"/>
    <d v="2019-08-22T07:38:09.000"/>
    <s v="Thanks for all your RTs, Likes and Follows, much appreciated! @TechnomineLtd @CopperFoxBiz @GarlandTraining @HainesWattsEast @FuturumG @AlarmLineNorth @J19Testing @LabelSourceUK @NBSafety_ @FullersLaw_x000a_@DigiNorthampton @InverterDrives @TheBelmontHotel @GilliansBlinds"/>
    <m/>
    <m/>
    <x v="0"/>
    <m/>
    <s v="http://pbs.twimg.com/profile_images/978264018803679232/aoJFwBxR_normal.jpg"/>
    <x v="65"/>
    <d v="2019-08-22T00:00:00.000"/>
    <s v="07:38:09"/>
    <s v="https://twitter.com/nbsafety_/status/1164441614238015488"/>
    <m/>
    <m/>
    <s v="1164441614238015488"/>
    <m/>
    <b v="0"/>
    <n v="0"/>
    <s v=""/>
    <b v="0"/>
    <s v="en"/>
    <m/>
    <s v=""/>
    <b v="0"/>
    <n v="3"/>
    <s v="1164439739182792709"/>
    <s v="Twitter Web App"/>
    <b v="0"/>
    <s v="1164439739182792709"/>
    <s v="Tweet"/>
    <n v="0"/>
    <n v="0"/>
    <m/>
    <m/>
    <m/>
    <m/>
    <m/>
    <m/>
    <m/>
    <m/>
    <n v="1"/>
    <s v="5"/>
    <s v="5"/>
    <m/>
    <m/>
    <m/>
    <m/>
    <m/>
    <m/>
    <m/>
    <m/>
    <m/>
  </r>
  <r>
    <s v="garlandtraining"/>
    <s v="ftsonline"/>
    <m/>
    <m/>
    <m/>
    <m/>
    <m/>
    <m/>
    <m/>
    <m/>
    <s v="Yes"/>
    <n v="246"/>
    <m/>
    <m/>
    <x v="2"/>
    <d v="2019-08-22T08:01:18.000"/>
    <s v="@FTSOnline @TechnomineLtd @CopperFoxBiz @HainesWattsEast @FuturumG @AlarmLineNorth @J19Testing @LabelSourceUK @NBSafety_ @FullersLaw @DigiNorthampton @InverterDrives @TheBelmontHotel @GilliansBlinds You're welcome!!"/>
    <m/>
    <m/>
    <x v="0"/>
    <m/>
    <s v="http://pbs.twimg.com/profile_images/1125119551182655498/iUwDRqKg_normal.jpg"/>
    <x v="66"/>
    <d v="2019-08-22T00:00:00.000"/>
    <s v="08:01:18"/>
    <s v="https://twitter.com/garlandtraining/status/1164447439337721857"/>
    <m/>
    <m/>
    <s v="1164447439337721857"/>
    <s v="1164439739182792709"/>
    <b v="0"/>
    <n v="5"/>
    <s v="91420833"/>
    <b v="0"/>
    <s v="en"/>
    <m/>
    <s v=""/>
    <b v="0"/>
    <n v="0"/>
    <s v=""/>
    <s v="Twitter for Android"/>
    <b v="0"/>
    <s v="1164439739182792709"/>
    <s v="Tweet"/>
    <n v="0"/>
    <n v="0"/>
    <m/>
    <m/>
    <m/>
    <m/>
    <m/>
    <m/>
    <m/>
    <m/>
    <n v="1"/>
    <s v="5"/>
    <s v="5"/>
    <m/>
    <m/>
    <m/>
    <m/>
    <m/>
    <m/>
    <m/>
    <m/>
    <m/>
  </r>
  <r>
    <s v="labelsourceuk"/>
    <s v="ftsonline"/>
    <m/>
    <m/>
    <m/>
    <m/>
    <m/>
    <m/>
    <m/>
    <m/>
    <s v="Yes"/>
    <n v="247"/>
    <m/>
    <m/>
    <x v="2"/>
    <d v="2019-08-22T09:10:01.000"/>
    <s v="@FTSOnline @TechnomineLtd @CopperFoxBiz @GarlandTraining @HainesWattsEast @FuturumG @AlarmLineNorth @J19Testing @NBSafety_ @FullersLaw @DigiNorthampton @InverterDrives @TheBelmontHotel @GilliansBlinds thank you for all your insights and tweets 👍"/>
    <m/>
    <m/>
    <x v="0"/>
    <m/>
    <s v="http://pbs.twimg.com/profile_images/452021455354474496/ICBsTyfs_normal.jpeg"/>
    <x v="67"/>
    <d v="2019-08-22T00:00:00.000"/>
    <s v="09:10:01"/>
    <s v="https://twitter.com/labelsourceuk/status/1164464730683166725"/>
    <m/>
    <m/>
    <s v="1164464730683166725"/>
    <s v="1164439739182792709"/>
    <b v="0"/>
    <n v="5"/>
    <s v="91420833"/>
    <b v="0"/>
    <s v="en"/>
    <m/>
    <s v=""/>
    <b v="0"/>
    <n v="0"/>
    <s v=""/>
    <s v="Twitter Web App"/>
    <b v="0"/>
    <s v="1164439739182792709"/>
    <s v="Tweet"/>
    <n v="0"/>
    <n v="0"/>
    <m/>
    <m/>
    <m/>
    <m/>
    <m/>
    <m/>
    <m/>
    <m/>
    <n v="1"/>
    <s v="5"/>
    <s v="5"/>
    <m/>
    <m/>
    <m/>
    <m/>
    <m/>
    <m/>
    <m/>
    <m/>
    <m/>
  </r>
  <r>
    <s v="fullerslaw"/>
    <s v="ftsonline"/>
    <m/>
    <m/>
    <m/>
    <m/>
    <m/>
    <m/>
    <m/>
    <m/>
    <s v="Yes"/>
    <n v="248"/>
    <m/>
    <m/>
    <x v="1"/>
    <d v="2019-08-22T10:53:40.000"/>
    <s v="Thanks for all your RTs, Likes and Follows, much appreciated! @TechnomineLtd @CopperFoxBiz @GarlandTraining @HainesWattsEast @FuturumG @AlarmLineNorth @J19Testing @LabelSourceUK @NBSafety_ @FullersLaw_x000a_@DigiNorthampton @InverterDrives @TheBelmontHotel @GilliansBlinds"/>
    <m/>
    <m/>
    <x v="0"/>
    <m/>
    <s v="http://pbs.twimg.com/profile_images/1085864563373998080/v-UEDF7m_normal.jpg"/>
    <x v="68"/>
    <d v="2019-08-22T00:00:00.000"/>
    <s v="10:53:40"/>
    <s v="https://twitter.com/fullerslaw/status/1164490818155089920"/>
    <m/>
    <m/>
    <s v="1164490818155089920"/>
    <m/>
    <b v="0"/>
    <n v="0"/>
    <s v=""/>
    <b v="0"/>
    <s v="en"/>
    <m/>
    <s v=""/>
    <b v="0"/>
    <n v="3"/>
    <s v="1164439739182792709"/>
    <s v="Twitter for iPhone"/>
    <b v="0"/>
    <s v="1164439739182792709"/>
    <s v="Tweet"/>
    <n v="0"/>
    <n v="0"/>
    <m/>
    <m/>
    <m/>
    <m/>
    <m/>
    <m/>
    <m/>
    <m/>
    <n v="1"/>
    <s v="5"/>
    <s v="5"/>
    <m/>
    <m/>
    <m/>
    <m/>
    <m/>
    <m/>
    <m/>
    <m/>
    <m/>
  </r>
  <r>
    <s v="futurumg"/>
    <s v="ftsonline"/>
    <m/>
    <m/>
    <m/>
    <m/>
    <m/>
    <m/>
    <m/>
    <m/>
    <s v="Yes"/>
    <n v="249"/>
    <m/>
    <m/>
    <x v="1"/>
    <d v="2019-08-22T10:55:15.000"/>
    <s v="Thanks for all your RTs, Likes and Follows, much appreciated! @TechnomineLtd @CopperFoxBiz @GarlandTraining @HainesWattsEast @FuturumG @AlarmLineNorth @J19Testing @LabelSourceUK @NBSafety_ @FullersLaw_x000a_@DigiNorthampton @InverterDrives @TheBelmontHotel @GilliansBlinds"/>
    <m/>
    <m/>
    <x v="0"/>
    <m/>
    <s v="http://pbs.twimg.com/profile_images/1121375942264393728/EWUenwua_normal.png"/>
    <x v="69"/>
    <d v="2019-08-22T00:00:00.000"/>
    <s v="10:55:15"/>
    <s v="https://twitter.com/futurumg/status/1164491212881104896"/>
    <m/>
    <m/>
    <s v="1164491212881104896"/>
    <m/>
    <b v="0"/>
    <n v="0"/>
    <s v=""/>
    <b v="0"/>
    <s v="en"/>
    <m/>
    <s v=""/>
    <b v="0"/>
    <n v="3"/>
    <s v="1164439739182792709"/>
    <s v="Twitter for iPhone"/>
    <b v="0"/>
    <s v="1164439739182792709"/>
    <s v="Tweet"/>
    <n v="0"/>
    <n v="0"/>
    <m/>
    <m/>
    <m/>
    <m/>
    <m/>
    <m/>
    <m/>
    <m/>
    <n v="1"/>
    <s v="5"/>
    <s v="5"/>
    <m/>
    <m/>
    <m/>
    <m/>
    <m/>
    <m/>
    <m/>
    <m/>
    <m/>
  </r>
  <r>
    <s v="richardbeards"/>
    <s v="soverycreative"/>
    <m/>
    <m/>
    <m/>
    <m/>
    <m/>
    <m/>
    <m/>
    <m/>
    <s v="Yes"/>
    <n v="315"/>
    <m/>
    <m/>
    <x v="2"/>
    <d v="2019-08-14T21:09:28.000"/>
    <s v="@soverycreative Hi, that was a while ago. If you’re following @DigiNorthampton hopefully you’ll be able to get along to some of the events we’re putting on."/>
    <m/>
    <m/>
    <x v="0"/>
    <m/>
    <s v="http://pbs.twimg.com/profile_images/949363975917133824/jsObd5Hx_normal.jpg"/>
    <x v="70"/>
    <d v="2019-08-14T00:00:00.000"/>
    <s v="21:09:28"/>
    <s v="https://twitter.com/richardbeards/status/1161746686374531073"/>
    <m/>
    <m/>
    <s v="1161746686374531073"/>
    <s v="1161699687549870080"/>
    <b v="0"/>
    <n v="1"/>
    <s v="4839198225"/>
    <b v="0"/>
    <s v="en"/>
    <m/>
    <s v=""/>
    <b v="0"/>
    <n v="0"/>
    <s v=""/>
    <s v="Twitter Web App"/>
    <b v="0"/>
    <s v="1161699687549870080"/>
    <s v="Tweet"/>
    <n v="0"/>
    <n v="0"/>
    <m/>
    <m/>
    <m/>
    <m/>
    <m/>
    <m/>
    <m/>
    <m/>
    <n v="1"/>
    <s v="2"/>
    <s v="2"/>
    <n v="0"/>
    <n v="0"/>
    <n v="0"/>
    <n v="0"/>
    <n v="0"/>
    <n v="0"/>
    <n v="29"/>
    <n v="100"/>
    <n v="29"/>
  </r>
  <r>
    <s v="richardbeards"/>
    <s v="rscomponents"/>
    <m/>
    <m/>
    <m/>
    <m/>
    <m/>
    <m/>
    <m/>
    <m/>
    <s v="No"/>
    <n v="317"/>
    <m/>
    <m/>
    <x v="2"/>
    <d v="2019-08-21T11:29:06.000"/>
    <s v="@RSComponents Would love to get this at Merged Futures 2020 @DigiNorthampton"/>
    <m/>
    <m/>
    <x v="0"/>
    <m/>
    <s v="http://pbs.twimg.com/profile_images/949363975917133824/jsObd5Hx_normal.jpg"/>
    <x v="71"/>
    <d v="2019-08-21T00:00:00.000"/>
    <s v="11:29:06"/>
    <s v="https://twitter.com/richardbeards/status/1164137346373214208"/>
    <m/>
    <m/>
    <s v="1164137346373214208"/>
    <s v="1164130174247546880"/>
    <b v="0"/>
    <n v="0"/>
    <s v="44614050"/>
    <b v="0"/>
    <s v="en"/>
    <m/>
    <s v=""/>
    <b v="0"/>
    <n v="0"/>
    <s v=""/>
    <s v="Twitter Web App"/>
    <b v="0"/>
    <s v="1164130174247546880"/>
    <s v="Tweet"/>
    <n v="0"/>
    <n v="0"/>
    <m/>
    <m/>
    <m/>
    <m/>
    <m/>
    <m/>
    <m/>
    <m/>
    <n v="1"/>
    <s v="2"/>
    <s v="2"/>
    <m/>
    <m/>
    <m/>
    <m/>
    <m/>
    <m/>
    <m/>
    <m/>
    <m/>
  </r>
  <r>
    <s v="richardbeards"/>
    <s v="iain_mansell"/>
    <m/>
    <m/>
    <m/>
    <m/>
    <m/>
    <m/>
    <m/>
    <m/>
    <s v="No"/>
    <n v="318"/>
    <m/>
    <m/>
    <x v="0"/>
    <d v="2019-08-22T11:55:20.000"/>
    <s v="@BirminghamTech @Silicon_Canal @yiannismaos @hollybotterill @SecondeJ @tn_midlands @TechNation @SquibbleLtd @PaulCadmanUK @PamSheemar @MarkOSullivan08 @MrStuWood @WoodbarnTech @Heylus @dan_techrecruit @iain_mansell Hope you guys have a great week. @DigiNorthampton is coming after you!"/>
    <m/>
    <m/>
    <x v="0"/>
    <m/>
    <s v="http://pbs.twimg.com/profile_images/949363975917133824/jsObd5Hx_normal.jpg"/>
    <x v="72"/>
    <d v="2019-08-22T00:00:00.000"/>
    <s v="11:55:20"/>
    <s v="https://twitter.com/richardbeards/status/1164506333632192512"/>
    <m/>
    <m/>
    <s v="1164506333632192512"/>
    <s v="1164501625714724872"/>
    <b v="0"/>
    <n v="2"/>
    <s v="1100489786920525825"/>
    <b v="0"/>
    <s v="en"/>
    <m/>
    <s v=""/>
    <b v="0"/>
    <n v="0"/>
    <s v=""/>
    <s v="Twitter Web App"/>
    <b v="0"/>
    <s v="1164501625714724872"/>
    <s v="Tweet"/>
    <n v="0"/>
    <n v="0"/>
    <m/>
    <m/>
    <m/>
    <m/>
    <m/>
    <m/>
    <m/>
    <m/>
    <n v="1"/>
    <s v="2"/>
    <s v="2"/>
    <m/>
    <m/>
    <m/>
    <m/>
    <m/>
    <m/>
    <m/>
    <m/>
    <m/>
  </r>
  <r>
    <s v="voluntaryimpact"/>
    <s v="diginorthampton"/>
    <m/>
    <m/>
    <m/>
    <m/>
    <m/>
    <m/>
    <m/>
    <m/>
    <s v="Yes"/>
    <n v="333"/>
    <m/>
    <m/>
    <x v="1"/>
    <d v="2019-08-13T15:57:39.000"/>
    <s v="🤝 This afternoon we met with Rebekah from @VoluntaryImpact_x000a__x000a_📋 We're making plans for a digital training event for the 200+ charities in Northamptonshire"/>
    <m/>
    <m/>
    <x v="0"/>
    <m/>
    <s v="http://pbs.twimg.com/profile_images/484270011813351424/5ILHWaq__normal.jpeg"/>
    <x v="73"/>
    <d v="2019-08-13T00:00:00.000"/>
    <s v="15:57:39"/>
    <s v="https://twitter.com/voluntaryimpact/status/1161305824037412864"/>
    <m/>
    <m/>
    <s v="1161305824037412864"/>
    <m/>
    <b v="0"/>
    <n v="0"/>
    <s v=""/>
    <b v="0"/>
    <s v="en"/>
    <m/>
    <s v=""/>
    <b v="0"/>
    <n v="1"/>
    <s v="1161287383758884865"/>
    <s v="Twitter for iPhone"/>
    <b v="0"/>
    <s v="1161287383758884865"/>
    <s v="Tweet"/>
    <n v="0"/>
    <n v="0"/>
    <m/>
    <m/>
    <m/>
    <m/>
    <m/>
    <m/>
    <m/>
    <m/>
    <n v="1"/>
    <s v="1"/>
    <s v="1"/>
    <n v="0"/>
    <n v="0"/>
    <n v="0"/>
    <n v="0"/>
    <n v="0"/>
    <n v="0"/>
    <n v="22"/>
    <n v="100"/>
    <n v="22"/>
  </r>
  <r>
    <s v="diginorthampton"/>
    <s v="voluntaryimpact"/>
    <m/>
    <m/>
    <m/>
    <m/>
    <m/>
    <m/>
    <m/>
    <m/>
    <s v="Yes"/>
    <n v="334"/>
    <m/>
    <m/>
    <x v="0"/>
    <d v="2019-08-13T14:44:22.000"/>
    <s v="🤝 This afternoon we met with Rebekah from @VoluntaryImpact_x000a__x000a_📋 We're making plans for a digital training event for the 200+ charities in Northamptonshire"/>
    <m/>
    <m/>
    <x v="0"/>
    <m/>
    <s v="http://pbs.twimg.com/profile_images/1081171630016159745/2iNZS4kj_normal.jpg"/>
    <x v="74"/>
    <d v="2019-08-13T00:00:00.000"/>
    <s v="14:44:22"/>
    <s v="https://twitter.com/diginorthampton/status/1161287383758884865"/>
    <m/>
    <m/>
    <s v="1161287383758884865"/>
    <m/>
    <b v="0"/>
    <n v="5"/>
    <s v=""/>
    <b v="0"/>
    <s v="en"/>
    <m/>
    <s v=""/>
    <b v="0"/>
    <n v="1"/>
    <s v=""/>
    <s v="Twitter Web App"/>
    <b v="0"/>
    <s v="1161287383758884865"/>
    <s v="Retweet"/>
    <n v="0"/>
    <n v="0"/>
    <m/>
    <m/>
    <m/>
    <m/>
    <m/>
    <m/>
    <m/>
    <m/>
    <n v="1"/>
    <s v="1"/>
    <s v="1"/>
    <n v="0"/>
    <n v="0"/>
    <n v="0"/>
    <n v="0"/>
    <n v="0"/>
    <n v="0"/>
    <n v="22"/>
    <n v="100"/>
    <n v="22"/>
  </r>
  <r>
    <s v="uoncomputing"/>
    <s v="diginorthampton"/>
    <m/>
    <m/>
    <m/>
    <m/>
    <m/>
    <m/>
    <m/>
    <m/>
    <s v="Yes"/>
    <n v="339"/>
    <m/>
    <m/>
    <x v="1"/>
    <d v="2019-08-18T14:17:41.000"/>
    <s v="@vrtherapiesltd @BBCOne @bbcsml 🗣️ You can hear more from Rebecca about the health benefits of #VR at the @vrtherapiesltd Early Bird event on Immersive Healthcare on Friday 1 November_x000a__x000a_👇 Get your free ticket_x000a__x000a_https://t.co/wnkn4lhiDN"/>
    <m/>
    <m/>
    <x v="4"/>
    <m/>
    <s v="http://pbs.twimg.com/profile_images/1850681547/course_wordle_normal.PNG"/>
    <x v="75"/>
    <d v="2019-08-18T00:00:00.000"/>
    <s v="14:17:41"/>
    <s v="https://twitter.com/uoncomputing/status/1163092608220090368"/>
    <m/>
    <m/>
    <s v="1163092608220090368"/>
    <m/>
    <b v="0"/>
    <n v="0"/>
    <s v=""/>
    <b v="0"/>
    <s v="en"/>
    <m/>
    <s v=""/>
    <b v="0"/>
    <n v="4"/>
    <s v="1160822451569344513"/>
    <s v="Twitter Web App"/>
    <b v="0"/>
    <s v="1160822451569344513"/>
    <s v="Tweet"/>
    <n v="0"/>
    <n v="0"/>
    <m/>
    <m/>
    <m/>
    <m/>
    <m/>
    <m/>
    <m/>
    <m/>
    <n v="1"/>
    <s v="4"/>
    <s v="1"/>
    <m/>
    <m/>
    <m/>
    <m/>
    <m/>
    <m/>
    <m/>
    <m/>
    <m/>
  </r>
  <r>
    <s v="diginorthampton"/>
    <s v="uoncomputing"/>
    <m/>
    <m/>
    <m/>
    <m/>
    <m/>
    <m/>
    <m/>
    <m/>
    <s v="Yes"/>
    <n v="344"/>
    <m/>
    <m/>
    <x v="0"/>
    <d v="2019-08-14T12:51:06.000"/>
    <s v="👩‍🎓👨‍🎓 @UniNorthants offer a range of digital and tech degrees, including these @UoNComputing courses 👇_x000a__x000a_https://t.co/QvRhYCxmVS"/>
    <s v="https://www.northampton.ac.uk/study/courses-by-subject/computing/"/>
    <s v="ac.uk"/>
    <x v="0"/>
    <m/>
    <s v="http://pbs.twimg.com/profile_images/1081171630016159745/2iNZS4kj_normal.jpg"/>
    <x v="76"/>
    <d v="2019-08-14T00:00:00.000"/>
    <s v="12:51:06"/>
    <s v="https://twitter.com/diginorthampton/status/1161621265154740224"/>
    <m/>
    <m/>
    <s v="1161621265154740224"/>
    <s v="1161621262508199936"/>
    <b v="0"/>
    <n v="1"/>
    <s v="1069149654204469248"/>
    <b v="0"/>
    <s v="en"/>
    <m/>
    <s v=""/>
    <b v="0"/>
    <n v="1"/>
    <s v=""/>
    <s v="Twitter Web App"/>
    <b v="0"/>
    <s v="1161621262508199936"/>
    <s v="Retweet"/>
    <n v="0"/>
    <n v="0"/>
    <m/>
    <m/>
    <m/>
    <m/>
    <m/>
    <m/>
    <m/>
    <m/>
    <n v="2"/>
    <s v="1"/>
    <s v="4"/>
    <m/>
    <m/>
    <m/>
    <m/>
    <m/>
    <m/>
    <m/>
    <m/>
    <m/>
  </r>
  <r>
    <s v="gameartacademic"/>
    <s v="diginorthampton"/>
    <m/>
    <m/>
    <m/>
    <m/>
    <m/>
    <m/>
    <m/>
    <m/>
    <s v="Yes"/>
    <n v="346"/>
    <m/>
    <m/>
    <x v="0"/>
    <d v="2019-08-14T07:32:39.000"/>
    <s v="@RichardBeards @DigiNorthampton We are discussing this, this afternoon! :D"/>
    <m/>
    <m/>
    <x v="0"/>
    <m/>
    <s v="http://pbs.twimg.com/profile_images/1106936493849886726/Q5ItOAv2_normal.png"/>
    <x v="77"/>
    <d v="2019-08-14T00:00:00.000"/>
    <s v="07:32:39"/>
    <s v="https://twitter.com/gameartacademic/status/1161541126911926272"/>
    <m/>
    <m/>
    <s v="1161541126911926272"/>
    <s v="1161522592940998656"/>
    <b v="0"/>
    <n v="1"/>
    <s v="949360609929367552"/>
    <b v="0"/>
    <s v="en"/>
    <m/>
    <s v=""/>
    <b v="0"/>
    <n v="0"/>
    <s v=""/>
    <s v="Twitter Web App"/>
    <b v="0"/>
    <s v="1161522592940998656"/>
    <s v="Tweet"/>
    <n v="0"/>
    <n v="0"/>
    <m/>
    <m/>
    <m/>
    <m/>
    <m/>
    <m/>
    <m/>
    <m/>
    <n v="3"/>
    <s v="4"/>
    <s v="1"/>
    <m/>
    <m/>
    <m/>
    <m/>
    <m/>
    <m/>
    <m/>
    <m/>
    <m/>
  </r>
  <r>
    <s v="gameartacademic"/>
    <s v="diginorthampton"/>
    <m/>
    <m/>
    <m/>
    <m/>
    <m/>
    <m/>
    <m/>
    <m/>
    <s v="Yes"/>
    <n v="348"/>
    <m/>
    <m/>
    <x v="1"/>
    <d v="2019-08-14T13:59:54.000"/>
    <s v="🎮 Our @UniNorthants lead, @GameArtAcademic, can offer advice on Gaming courses such as this Games Art BA 👇_x000a__x000a_https://t.co/jZQvbZKyhl"/>
    <m/>
    <m/>
    <x v="0"/>
    <m/>
    <s v="http://pbs.twimg.com/profile_images/1106936493849886726/Q5ItOAv2_normal.png"/>
    <x v="78"/>
    <d v="2019-08-14T00:00:00.000"/>
    <s v="13:59:54"/>
    <s v="https://twitter.com/gameartacademic/status/1161638582639108096"/>
    <m/>
    <m/>
    <s v="1161638582639108096"/>
    <m/>
    <b v="0"/>
    <n v="0"/>
    <s v=""/>
    <b v="0"/>
    <s v="en"/>
    <m/>
    <s v=""/>
    <b v="0"/>
    <n v="2"/>
    <s v="1161621267604213760"/>
    <s v="Twitter Web App"/>
    <b v="0"/>
    <s v="1161621267604213760"/>
    <s v="Tweet"/>
    <n v="0"/>
    <n v="0"/>
    <m/>
    <m/>
    <m/>
    <m/>
    <m/>
    <m/>
    <m/>
    <m/>
    <n v="1"/>
    <s v="4"/>
    <s v="1"/>
    <m/>
    <m/>
    <m/>
    <m/>
    <m/>
    <m/>
    <m/>
    <m/>
    <m/>
  </r>
  <r>
    <s v="gameartacademic"/>
    <s v="diginorthampton"/>
    <m/>
    <m/>
    <m/>
    <m/>
    <m/>
    <m/>
    <m/>
    <m/>
    <s v="Yes"/>
    <n v="352"/>
    <m/>
    <m/>
    <x v="2"/>
    <d v="2019-08-20T19:38:36.000"/>
    <s v="@DigiNorthampton I'm totally pushing this for our next big target! https://t.co/CkdLzoVk0t"/>
    <s v="https://twitter.com/GameArtAcademic/status/1163897801379602432"/>
    <s v="twitter.com"/>
    <x v="0"/>
    <m/>
    <s v="http://pbs.twimg.com/profile_images/1106936493849886726/Q5ItOAv2_normal.png"/>
    <x v="79"/>
    <d v="2019-08-20T00:00:00.000"/>
    <s v="19:38:36"/>
    <s v="https://twitter.com/gameartacademic/status/1163898144935071745"/>
    <m/>
    <m/>
    <s v="1163898144935071745"/>
    <m/>
    <b v="0"/>
    <n v="1"/>
    <s v="1069149654204469248"/>
    <b v="1"/>
    <s v="en"/>
    <m/>
    <s v="1163897801379602432"/>
    <b v="0"/>
    <n v="0"/>
    <s v=""/>
    <s v="Twitter Web App"/>
    <b v="0"/>
    <s v="1163898144935071745"/>
    <s v="Tweet"/>
    <n v="0"/>
    <n v="0"/>
    <m/>
    <m/>
    <m/>
    <m/>
    <m/>
    <m/>
    <m/>
    <m/>
    <n v="2"/>
    <s v="4"/>
    <s v="1"/>
    <n v="0"/>
    <n v="0"/>
    <n v="0"/>
    <n v="0"/>
    <n v="0"/>
    <n v="0"/>
    <n v="10"/>
    <n v="100"/>
    <n v="10"/>
  </r>
  <r>
    <s v="diginorthampton"/>
    <s v="gameartacademic"/>
    <m/>
    <m/>
    <m/>
    <m/>
    <m/>
    <m/>
    <m/>
    <m/>
    <s v="Yes"/>
    <n v="355"/>
    <m/>
    <m/>
    <x v="0"/>
    <d v="2019-08-14T12:51:06.000"/>
    <s v="🎮 Our @UniNorthants lead, @GameArtAcademic, can offer advice on Gaming courses such as this Games Art BA 👇_x000a__x000a_https://t.co/jZQvbZKyhl"/>
    <s v="https://www.northampton.ac.uk/courses/games-art-ba-hons/"/>
    <s v="ac.uk"/>
    <x v="0"/>
    <m/>
    <s v="http://pbs.twimg.com/profile_images/1081171630016159745/2iNZS4kj_normal.jpg"/>
    <x v="76"/>
    <d v="2019-08-14T00:00:00.000"/>
    <s v="12:51:06"/>
    <s v="https://twitter.com/diginorthampton/status/1161621267604213760"/>
    <m/>
    <m/>
    <s v="1161621267604213760"/>
    <s v="1161621265154740224"/>
    <b v="0"/>
    <n v="2"/>
    <s v="1069149654204469248"/>
    <b v="0"/>
    <s v="en"/>
    <m/>
    <s v=""/>
    <b v="0"/>
    <n v="2"/>
    <s v=""/>
    <s v="Twitter Web App"/>
    <b v="0"/>
    <s v="1161621265154740224"/>
    <s v="Retweet"/>
    <n v="0"/>
    <n v="0"/>
    <m/>
    <m/>
    <m/>
    <m/>
    <m/>
    <m/>
    <m/>
    <m/>
    <n v="2"/>
    <s v="1"/>
    <s v="4"/>
    <m/>
    <m/>
    <m/>
    <m/>
    <m/>
    <m/>
    <m/>
    <m/>
    <m/>
  </r>
  <r>
    <s v="codeclubemids"/>
    <s v="diginorthampton"/>
    <m/>
    <m/>
    <m/>
    <m/>
    <m/>
    <m/>
    <m/>
    <m/>
    <s v="Yes"/>
    <n v="357"/>
    <m/>
    <m/>
    <x v="2"/>
    <d v="2019-08-15T08:17:55.000"/>
    <s v="@DigiNorthampton Thank you so much! :)"/>
    <m/>
    <m/>
    <x v="0"/>
    <m/>
    <s v="http://pbs.twimg.com/profile_images/1129310171740745728/Cq5beQrO_normal.jpg"/>
    <x v="80"/>
    <d v="2019-08-15T00:00:00.000"/>
    <s v="08:17:55"/>
    <s v="https://twitter.com/codeclubemids/status/1161914904254787584"/>
    <m/>
    <m/>
    <s v="1161914904254787584"/>
    <s v="1161621280916983809"/>
    <b v="0"/>
    <n v="1"/>
    <s v="1069149654204469248"/>
    <b v="0"/>
    <s v="en"/>
    <m/>
    <s v=""/>
    <b v="0"/>
    <n v="0"/>
    <s v=""/>
    <s v="Twitter Web App"/>
    <b v="0"/>
    <s v="1161621280916983809"/>
    <s v="Tweet"/>
    <n v="0"/>
    <n v="0"/>
    <m/>
    <m/>
    <m/>
    <m/>
    <m/>
    <m/>
    <m/>
    <m/>
    <n v="3"/>
    <s v="2"/>
    <s v="1"/>
    <n v="1"/>
    <n v="20"/>
    <n v="0"/>
    <n v="0"/>
    <n v="0"/>
    <n v="0"/>
    <n v="4"/>
    <n v="80"/>
    <n v="5"/>
  </r>
  <r>
    <s v="codeclubemids"/>
    <s v="diginorthampton"/>
    <m/>
    <m/>
    <m/>
    <m/>
    <m/>
    <m/>
    <m/>
    <m/>
    <s v="Yes"/>
    <n v="358"/>
    <m/>
    <m/>
    <x v="1"/>
    <d v="2019-08-15T08:17:59.000"/>
    <s v="🤝 You could get involved in volunteering to help boost your experience, confidence and CV._x000a__x000a_👩🏾‍💻👨🏽‍💻 Volunteer to help run a code club with @CodeClubEMids _x000a__x000a_https://t.co/MUD58gTRIe"/>
    <m/>
    <m/>
    <x v="0"/>
    <m/>
    <s v="http://pbs.twimg.com/profile_images/1129310171740745728/Cq5beQrO_normal.jpg"/>
    <x v="81"/>
    <d v="2019-08-15T00:00:00.000"/>
    <s v="08:17:59"/>
    <s v="https://twitter.com/codeclubemids/status/1161914922311311360"/>
    <m/>
    <m/>
    <s v="1161914922311311360"/>
    <m/>
    <b v="0"/>
    <n v="0"/>
    <s v=""/>
    <b v="0"/>
    <s v="en"/>
    <m/>
    <s v=""/>
    <b v="0"/>
    <n v="1"/>
    <s v="1161621280916983809"/>
    <s v="Twitter Web App"/>
    <b v="0"/>
    <s v="1161621280916983809"/>
    <s v="Tweet"/>
    <n v="0"/>
    <n v="0"/>
    <m/>
    <m/>
    <m/>
    <m/>
    <m/>
    <m/>
    <m/>
    <m/>
    <n v="1"/>
    <s v="2"/>
    <s v="1"/>
    <n v="2"/>
    <n v="8.695652173913043"/>
    <n v="0"/>
    <n v="0"/>
    <n v="0"/>
    <n v="0"/>
    <n v="21"/>
    <n v="91.30434782608695"/>
    <n v="23"/>
  </r>
  <r>
    <s v="codeclubemids"/>
    <s v="richardbeards"/>
    <m/>
    <m/>
    <m/>
    <m/>
    <m/>
    <m/>
    <m/>
    <m/>
    <s v="Yes"/>
    <n v="359"/>
    <m/>
    <m/>
    <x v="0"/>
    <d v="2019-08-21T11:22:45.000"/>
    <s v="@DigiNorthampton @Barclaycard @RichardBeards Looks like a very cool space."/>
    <m/>
    <m/>
    <x v="0"/>
    <m/>
    <s v="http://pbs.twimg.com/profile_images/1129310171740745728/Cq5beQrO_normal.jpg"/>
    <x v="82"/>
    <d v="2019-08-21T00:00:00.000"/>
    <s v="11:22:45"/>
    <s v="https://twitter.com/codeclubemids/status/1164135748603437056"/>
    <m/>
    <m/>
    <s v="1164135748603437056"/>
    <s v="1164083661207158786"/>
    <b v="0"/>
    <n v="1"/>
    <s v="1069149654204469248"/>
    <b v="0"/>
    <s v="en"/>
    <m/>
    <s v=""/>
    <b v="0"/>
    <n v="0"/>
    <s v=""/>
    <s v="Twitter for Android"/>
    <b v="0"/>
    <s v="1164083661207158786"/>
    <s v="Tweet"/>
    <n v="0"/>
    <n v="0"/>
    <m/>
    <m/>
    <m/>
    <m/>
    <m/>
    <m/>
    <m/>
    <m/>
    <n v="1"/>
    <s v="2"/>
    <s v="2"/>
    <m/>
    <m/>
    <m/>
    <m/>
    <m/>
    <m/>
    <m/>
    <m/>
    <m/>
  </r>
  <r>
    <s v="codeclubemids"/>
    <s v="barclaycard"/>
    <m/>
    <m/>
    <m/>
    <m/>
    <m/>
    <m/>
    <m/>
    <m/>
    <s v="No"/>
    <n v="362"/>
    <m/>
    <m/>
    <x v="0"/>
    <d v="2019-08-21T19:32:14.000"/>
    <s v="@RichardBeards @DigiNorthampton @Barclaycard Yes please. It would be great to connect and find out more."/>
    <m/>
    <m/>
    <x v="0"/>
    <m/>
    <s v="http://pbs.twimg.com/profile_images/1129310171740745728/Cq5beQrO_normal.jpg"/>
    <x v="83"/>
    <d v="2019-08-21T00:00:00.000"/>
    <s v="19:32:14"/>
    <s v="https://twitter.com/codeclubemids/status/1164258930337472521"/>
    <m/>
    <m/>
    <s v="1164258930337472521"/>
    <s v="1164136508300890112"/>
    <b v="0"/>
    <n v="1"/>
    <s v="949360609929367552"/>
    <b v="0"/>
    <s v="en"/>
    <m/>
    <s v=""/>
    <b v="0"/>
    <n v="0"/>
    <s v=""/>
    <s v="Twitter for Android"/>
    <b v="0"/>
    <s v="1164136508300890112"/>
    <s v="Tweet"/>
    <n v="0"/>
    <n v="0"/>
    <m/>
    <m/>
    <m/>
    <m/>
    <m/>
    <m/>
    <m/>
    <m/>
    <n v="2"/>
    <s v="2"/>
    <s v="2"/>
    <m/>
    <m/>
    <m/>
    <m/>
    <m/>
    <m/>
    <m/>
    <m/>
    <m/>
  </r>
  <r>
    <s v="richardbeards"/>
    <s v="codeclubemids"/>
    <m/>
    <m/>
    <m/>
    <m/>
    <m/>
    <m/>
    <m/>
    <m/>
    <s v="Yes"/>
    <n v="365"/>
    <m/>
    <m/>
    <x v="2"/>
    <d v="2019-08-21T11:25:46.000"/>
    <s v="@CodeClubEMids @DigiNorthampton @Barclaycard Hi Tim - they put on plenty of events there and are looking to reach out. Would you be interested in me connecting you with them?"/>
    <m/>
    <m/>
    <x v="0"/>
    <m/>
    <s v="http://pbs.twimg.com/profile_images/949363975917133824/jsObd5Hx_normal.jpg"/>
    <x v="84"/>
    <d v="2019-08-21T00:00:00.000"/>
    <s v="11:25:46"/>
    <s v="https://twitter.com/richardbeards/status/1164136508300890112"/>
    <m/>
    <m/>
    <s v="1164136508300890112"/>
    <s v="1164135748603437056"/>
    <b v="0"/>
    <n v="0"/>
    <s v="3301643913"/>
    <b v="0"/>
    <s v="en"/>
    <m/>
    <s v=""/>
    <b v="0"/>
    <n v="0"/>
    <s v=""/>
    <s v="Twitter Web App"/>
    <b v="0"/>
    <s v="1164135748603437056"/>
    <s v="Tweet"/>
    <n v="0"/>
    <n v="0"/>
    <m/>
    <m/>
    <m/>
    <m/>
    <m/>
    <m/>
    <m/>
    <m/>
    <n v="1"/>
    <s v="2"/>
    <s v="2"/>
    <n v="0"/>
    <n v="0"/>
    <n v="0"/>
    <n v="0"/>
    <n v="0"/>
    <n v="0"/>
    <n v="28"/>
    <n v="100"/>
    <n v="28"/>
  </r>
  <r>
    <s v="diginorthampton"/>
    <s v="codeclubemids"/>
    <m/>
    <m/>
    <m/>
    <m/>
    <m/>
    <m/>
    <m/>
    <m/>
    <s v="Yes"/>
    <n v="366"/>
    <m/>
    <m/>
    <x v="0"/>
    <d v="2019-08-14T12:51:09.000"/>
    <s v="🤝 You could get involved in volunteering to help boost your experience, confidence and CV._x000a__x000a_👩🏾‍💻👨🏽‍💻 Volunteer to help run a code club with @CodeClubEMids _x000a__x000a_https://t.co/MUD58gTRIe"/>
    <s v="https://codeclub.org/en/volunteer"/>
    <s v="codeclub.org"/>
    <x v="0"/>
    <m/>
    <s v="http://pbs.twimg.com/profile_images/1081171630016159745/2iNZS4kj_normal.jpg"/>
    <x v="85"/>
    <d v="2019-08-14T00:00:00.000"/>
    <s v="12:51:09"/>
    <s v="https://twitter.com/diginorthampton/status/1161621280916983809"/>
    <m/>
    <m/>
    <s v="1161621280916983809"/>
    <s v="1161621278622650374"/>
    <b v="0"/>
    <n v="3"/>
    <s v="1069149654204469248"/>
    <b v="0"/>
    <s v="en"/>
    <m/>
    <s v=""/>
    <b v="0"/>
    <n v="1"/>
    <s v=""/>
    <s v="Twitter Web App"/>
    <b v="0"/>
    <s v="1161621278622650374"/>
    <s v="Retweet"/>
    <n v="0"/>
    <n v="0"/>
    <m/>
    <m/>
    <m/>
    <m/>
    <m/>
    <m/>
    <m/>
    <m/>
    <n v="1"/>
    <s v="1"/>
    <s v="2"/>
    <n v="2"/>
    <n v="8.695652173913043"/>
    <n v="0"/>
    <n v="0"/>
    <n v="0"/>
    <n v="0"/>
    <n v="21"/>
    <n v="91.30434782608695"/>
    <n v="23"/>
  </r>
  <r>
    <s v="gdsteam"/>
    <s v="diginorthampton"/>
    <m/>
    <m/>
    <m/>
    <m/>
    <m/>
    <m/>
    <m/>
    <m/>
    <s v="Yes"/>
    <n v="367"/>
    <m/>
    <m/>
    <x v="1"/>
    <d v="2019-08-16T08:15:12.000"/>
    <s v="🏙 This afternoon we’ve been in the big smoke for accessibility training with @GDSTeam_x000a__x000a_🐣 Looking forward to sharing knowledge at a future Early Bird event_x000a__x000a_🌍 The web is for everyone... https://t.co/uSRA8cEo0s"/>
    <m/>
    <m/>
    <x v="0"/>
    <m/>
    <s v="http://pbs.twimg.com/profile_images/1148151001750392832/vt5LEU1l_normal.png"/>
    <x v="86"/>
    <d v="2019-08-16T00:00:00.000"/>
    <s v="08:15:12"/>
    <s v="https://twitter.com/gdsteam/status/1162276611011387394"/>
    <m/>
    <m/>
    <s v="1162276611011387394"/>
    <m/>
    <b v="0"/>
    <n v="0"/>
    <s v=""/>
    <b v="0"/>
    <s v="en"/>
    <m/>
    <s v=""/>
    <b v="0"/>
    <n v="1"/>
    <s v="1162026861838426112"/>
    <s v="Twitter Web App"/>
    <b v="0"/>
    <s v="1162026861838426112"/>
    <s v="Tweet"/>
    <n v="0"/>
    <n v="0"/>
    <m/>
    <m/>
    <m/>
    <m/>
    <m/>
    <m/>
    <m/>
    <m/>
    <n v="1"/>
    <s v="1"/>
    <s v="1"/>
    <n v="0"/>
    <n v="0"/>
    <n v="1"/>
    <n v="3.3333333333333335"/>
    <n v="0"/>
    <n v="0"/>
    <n v="29"/>
    <n v="96.66666666666667"/>
    <n v="30"/>
  </r>
  <r>
    <s v="diginorthampton"/>
    <s v="gdsteam"/>
    <m/>
    <m/>
    <m/>
    <m/>
    <m/>
    <m/>
    <m/>
    <m/>
    <s v="Yes"/>
    <n v="368"/>
    <m/>
    <m/>
    <x v="0"/>
    <d v="2019-08-15T15:42:47.000"/>
    <s v="🏙 This afternoon we’ve been in the big smoke for accessibility training with @GDSTeam_x000a__x000a_🐣 Looking forward to sharing knowledge at a future Early Bird event_x000a__x000a_🌍 The web is for everyone... https://t.co/uSRA8cEo0s"/>
    <m/>
    <m/>
    <x v="0"/>
    <s v="https://pbs.twimg.com/media/ECBZRF2X4AAGEpF.jpg"/>
    <s v="https://pbs.twimg.com/media/ECBZRF2X4AAGEpF.jpg"/>
    <x v="87"/>
    <d v="2019-08-15T00:00:00.000"/>
    <s v="15:42:47"/>
    <s v="https://twitter.com/diginorthampton/status/1162026861838426112"/>
    <m/>
    <m/>
    <s v="1162026861838426112"/>
    <m/>
    <b v="0"/>
    <n v="7"/>
    <s v=""/>
    <b v="0"/>
    <s v="en"/>
    <m/>
    <s v=""/>
    <b v="0"/>
    <n v="1"/>
    <s v=""/>
    <s v="Twitter for iPhone"/>
    <b v="0"/>
    <s v="1162026861838426112"/>
    <s v="Retweet"/>
    <n v="0"/>
    <n v="0"/>
    <m/>
    <m/>
    <m/>
    <m/>
    <m/>
    <m/>
    <m/>
    <m/>
    <n v="1"/>
    <s v="1"/>
    <s v="1"/>
    <n v="0"/>
    <n v="0"/>
    <n v="1"/>
    <n v="3.3333333333333335"/>
    <n v="0"/>
    <n v="0"/>
    <n v="29"/>
    <n v="96.66666666666667"/>
    <n v="30"/>
  </r>
  <r>
    <s v="diginorthampton"/>
    <s v="researchconn3ct"/>
    <m/>
    <m/>
    <m/>
    <m/>
    <m/>
    <m/>
    <m/>
    <m/>
    <s v="No"/>
    <n v="369"/>
    <m/>
    <m/>
    <x v="0"/>
    <d v="2019-08-16T08:05:42.000"/>
    <s v="📰 Cyber Skills Immediate Impact Fund opens for bids (via @RESEARCHconn3ct)_x000a__x000a_🔒 Grants available to help develop initiatives to recruit more adults, particularly women, into cyber security and contribute towards a growing and vibrant training ecosystem._x000a__x000a_https://t.co/IHhiEAWzia"/>
    <s v="https://www.grantfinder.co.uk/archive/cyber-skills-immediate-impact-fund-opens-for-new-bids/"/>
    <s v="co.uk"/>
    <x v="0"/>
    <m/>
    <s v="http://pbs.twimg.com/profile_images/1081171630016159745/2iNZS4kj_normal.jpg"/>
    <x v="88"/>
    <d v="2019-08-16T00:00:00.000"/>
    <s v="08:05:42"/>
    <s v="https://twitter.com/diginorthampton/status/1162274217326338050"/>
    <m/>
    <m/>
    <s v="1162274217326338050"/>
    <m/>
    <b v="0"/>
    <n v="2"/>
    <s v=""/>
    <b v="0"/>
    <s v="en"/>
    <m/>
    <s v=""/>
    <b v="0"/>
    <n v="1"/>
    <s v=""/>
    <s v="Twitter Web App"/>
    <b v="0"/>
    <s v="1162274217326338050"/>
    <s v="Retweet"/>
    <n v="0"/>
    <n v="0"/>
    <m/>
    <m/>
    <m/>
    <m/>
    <m/>
    <m/>
    <m/>
    <m/>
    <n v="1"/>
    <s v="1"/>
    <s v="4"/>
    <n v="2"/>
    <n v="5.882352941176471"/>
    <n v="0"/>
    <n v="0"/>
    <n v="0"/>
    <n v="0"/>
    <n v="32"/>
    <n v="94.11764705882354"/>
    <n v="34"/>
  </r>
  <r>
    <s v="diginorthampton"/>
    <s v="bbcsml"/>
    <m/>
    <m/>
    <m/>
    <m/>
    <m/>
    <m/>
    <m/>
    <m/>
    <s v="No"/>
    <n v="370"/>
    <m/>
    <m/>
    <x v="0"/>
    <d v="2019-08-12T07:56:54.000"/>
    <s v="@vrtherapiesltd @BBCOne @bbcsml 🗣️ You can hear more from Rebecca about the health benefits of #VR at the @vrtherapiesltd Early Bird event on Immersive Healthcare on Friday 1 November_x000a__x000a_👇 Get your free ticket_x000a__x000a_https://t.co/wnkn4lhiDN"/>
    <s v="https://www.digitalnorthampton.com/events/2019/01/11/immersive-healthcare"/>
    <s v="digitalnorthampton.com"/>
    <x v="4"/>
    <m/>
    <s v="http://pbs.twimg.com/profile_images/1081171630016159745/2iNZS4kj_normal.jpg"/>
    <x v="89"/>
    <d v="2019-08-12T00:00:00.000"/>
    <s v="07:56:54"/>
    <s v="https://twitter.com/diginorthampton/status/1160822451569344513"/>
    <m/>
    <m/>
    <s v="1160822451569344513"/>
    <s v="1160820750246404096"/>
    <b v="0"/>
    <n v="5"/>
    <s v="1069149654204469248"/>
    <b v="0"/>
    <s v="en"/>
    <m/>
    <s v=""/>
    <b v="0"/>
    <n v="4"/>
    <s v=""/>
    <s v="Twitter Web App"/>
    <b v="0"/>
    <s v="1160820750246404096"/>
    <s v="Retweet"/>
    <n v="0"/>
    <n v="0"/>
    <m/>
    <m/>
    <m/>
    <m/>
    <m/>
    <m/>
    <m/>
    <m/>
    <n v="2"/>
    <s v="1"/>
    <s v="1"/>
    <m/>
    <m/>
    <m/>
    <m/>
    <m/>
    <m/>
    <m/>
    <m/>
    <m/>
  </r>
  <r>
    <s v="vrtherapiesltd"/>
    <s v="diginorthampton"/>
    <m/>
    <m/>
    <m/>
    <m/>
    <m/>
    <m/>
    <m/>
    <m/>
    <s v="Yes"/>
    <n v="372"/>
    <m/>
    <m/>
    <x v="1"/>
    <d v="2019-08-16T13:42:31.000"/>
    <s v="❗️ Last few places remaining on our free Early Bird event on Immersive Healthcare with @vrtherapiesltd in Northampton on Friday 1 November_x000a__x000a_😢 Will be fully booked by next week, so don't miss out._x000a__x000a_https://t.co/wnkn4lhiDN"/>
    <m/>
    <m/>
    <x v="0"/>
    <m/>
    <s v="http://pbs.twimg.com/profile_images/1146414828216606720/TddCvi3X_normal.png"/>
    <x v="90"/>
    <d v="2019-08-16T00:00:00.000"/>
    <s v="13:42:31"/>
    <s v="https://twitter.com/vrtherapiesltd/status/1162358982465511425"/>
    <m/>
    <m/>
    <s v="1162358982465511425"/>
    <m/>
    <b v="0"/>
    <n v="0"/>
    <s v=""/>
    <b v="0"/>
    <s v="en"/>
    <m/>
    <s v=""/>
    <b v="0"/>
    <n v="2"/>
    <s v="1162354430647427078"/>
    <s v="Twitter Web App"/>
    <b v="0"/>
    <s v="1162354430647427078"/>
    <s v="Tweet"/>
    <n v="0"/>
    <n v="0"/>
    <m/>
    <m/>
    <m/>
    <m/>
    <m/>
    <m/>
    <m/>
    <m/>
    <n v="1"/>
    <s v="1"/>
    <s v="1"/>
    <n v="1"/>
    <n v="3.125"/>
    <n v="1"/>
    <n v="3.125"/>
    <n v="0"/>
    <n v="0"/>
    <n v="30"/>
    <n v="93.75"/>
    <n v="32"/>
  </r>
  <r>
    <s v="diginorthampton"/>
    <s v="vrtherapiesltd"/>
    <m/>
    <m/>
    <m/>
    <m/>
    <m/>
    <m/>
    <m/>
    <m/>
    <s v="Yes"/>
    <n v="373"/>
    <m/>
    <m/>
    <x v="0"/>
    <d v="2019-08-16T13:24:26.000"/>
    <s v="❗️ Last few places remaining on our free Early Bird event on Immersive Healthcare with @vrtherapiesltd in Northampton on Friday 1 November_x000a__x000a_😢 Will be fully booked by next week, so don't miss out._x000a__x000a_https://t.co/wnkn4lhiDN"/>
    <s v="https://www.digitalnorthampton.com/events/2019/01/11/immersive-healthcare"/>
    <s v="digitalnorthampton.com"/>
    <x v="0"/>
    <m/>
    <s v="http://pbs.twimg.com/profile_images/1081171630016159745/2iNZS4kj_normal.jpg"/>
    <x v="91"/>
    <d v="2019-08-16T00:00:00.000"/>
    <s v="13:24:26"/>
    <s v="https://twitter.com/diginorthampton/status/1162354430647427078"/>
    <m/>
    <m/>
    <s v="1162354430647427078"/>
    <m/>
    <b v="0"/>
    <n v="5"/>
    <s v=""/>
    <b v="0"/>
    <s v="en"/>
    <m/>
    <s v=""/>
    <b v="0"/>
    <n v="2"/>
    <s v=""/>
    <s v="Twitter Web App"/>
    <b v="0"/>
    <s v="1162354430647427078"/>
    <s v="Retweet"/>
    <n v="0"/>
    <n v="0"/>
    <m/>
    <m/>
    <m/>
    <m/>
    <m/>
    <m/>
    <m/>
    <m/>
    <n v="2"/>
    <s v="1"/>
    <s v="1"/>
    <n v="1"/>
    <n v="3.125"/>
    <n v="1"/>
    <n v="3.125"/>
    <n v="0"/>
    <n v="0"/>
    <n v="30"/>
    <n v="93.75"/>
    <n v="32"/>
  </r>
  <r>
    <s v="diginorthampton"/>
    <s v="barclaycard"/>
    <m/>
    <m/>
    <m/>
    <m/>
    <m/>
    <m/>
    <m/>
    <m/>
    <s v="No"/>
    <n v="376"/>
    <m/>
    <m/>
    <x v="0"/>
    <d v="2019-08-21T07:55:47.000"/>
    <s v="🗺️ Yesterday we visited the impressive @Barclaycard Tech Hub in Northampton._x000a__x000a_🤝Barclaycard contribute a great amount to the local tech community and are keen to get involved with Digital Northampton. https://t.co/70n5SjuPYe"/>
    <m/>
    <m/>
    <x v="0"/>
    <s v="https://pbs.twimg.com/media/ECen6s5XsAEtqk3.jpg"/>
    <s v="https://pbs.twimg.com/media/ECen6s5XsAEtqk3.jpg"/>
    <x v="92"/>
    <d v="2019-08-21T00:00:00.000"/>
    <s v="07:55:47"/>
    <s v="https://twitter.com/diginorthampton/status/1164083661207158786"/>
    <m/>
    <m/>
    <s v="1164083661207158786"/>
    <m/>
    <b v="0"/>
    <n v="14"/>
    <s v=""/>
    <b v="0"/>
    <s v="en"/>
    <m/>
    <s v=""/>
    <b v="0"/>
    <n v="1"/>
    <s v=""/>
    <s v="Twitter Web App"/>
    <b v="0"/>
    <s v="1164083661207158786"/>
    <s v="Retweet"/>
    <n v="0"/>
    <n v="0"/>
    <m/>
    <m/>
    <m/>
    <m/>
    <m/>
    <m/>
    <m/>
    <m/>
    <n v="1"/>
    <s v="1"/>
    <s v="2"/>
    <n v="3"/>
    <n v="10.344827586206897"/>
    <n v="0"/>
    <n v="0"/>
    <n v="0"/>
    <n v="0"/>
    <n v="26"/>
    <n v="89.65517241379311"/>
    <n v="29"/>
  </r>
  <r>
    <s v="fsbeastmids"/>
    <s v="technation"/>
    <m/>
    <m/>
    <m/>
    <m/>
    <m/>
    <m/>
    <m/>
    <m/>
    <s v="No"/>
    <n v="377"/>
    <m/>
    <m/>
    <x v="0"/>
    <d v="2019-08-22T08:10:24.000"/>
    <s v="🤩 We’re underway with a rundown from @RichardBeards of what we’ve been up to since #MergedFutures_x000a__x000a_➡️ More Early Birds_x000a_➡️ Online business directory in progress_x000a_➡️ Working with @TechNation_x000a_➡️ Schools innovation competition_x000a_➡️ Exploring a digital hub_x000a_➡️ Planning #MergedFutures2020"/>
    <m/>
    <m/>
    <x v="9"/>
    <m/>
    <s v="http://pbs.twimg.com/profile_images/1151144798004400129/6QArmuFU_normal.png"/>
    <x v="93"/>
    <d v="2019-08-22T00:00:00.000"/>
    <s v="08:10:24"/>
    <s v="https://twitter.com/fsbeastmids/status/1164449727037022208"/>
    <m/>
    <m/>
    <s v="1164449727037022208"/>
    <m/>
    <b v="0"/>
    <n v="0"/>
    <s v=""/>
    <b v="0"/>
    <s v="en"/>
    <m/>
    <s v=""/>
    <b v="0"/>
    <n v="1"/>
    <s v="1164434017191702529"/>
    <s v="Twitter for iPhone"/>
    <b v="0"/>
    <s v="1164434017191702529"/>
    <s v="Tweet"/>
    <n v="0"/>
    <n v="0"/>
    <m/>
    <m/>
    <m/>
    <m/>
    <m/>
    <m/>
    <m/>
    <m/>
    <n v="1"/>
    <s v="2"/>
    <s v="2"/>
    <n v="2"/>
    <n v="5.405405405405405"/>
    <n v="0"/>
    <n v="0"/>
    <n v="0"/>
    <n v="0"/>
    <n v="35"/>
    <n v="94.5945945945946"/>
    <n v="37"/>
  </r>
  <r>
    <s v="diginorthampton"/>
    <s v="technation"/>
    <m/>
    <m/>
    <m/>
    <m/>
    <m/>
    <m/>
    <m/>
    <m/>
    <s v="No"/>
    <n v="379"/>
    <m/>
    <m/>
    <x v="0"/>
    <d v="2019-08-22T07:07:58.000"/>
    <s v="🤩 We’re underway with a rundown from @RichardBeards of what we’ve been up to since #MergedFutures_x000a__x000a_➡️ More Early Birds_x000a_➡️ Online business directory in progress_x000a_➡️ Working with @TechNation_x000a_➡️ Schools innovation competition_x000a_➡️ Exploring a digital hub_x000a_➡️ Planning #MergedFutures2020"/>
    <m/>
    <m/>
    <x v="10"/>
    <m/>
    <s v="http://pbs.twimg.com/profile_images/1081171630016159745/2iNZS4kj_normal.jpg"/>
    <x v="94"/>
    <d v="2019-08-22T00:00:00.000"/>
    <s v="07:07:58"/>
    <s v="https://twitter.com/diginorthampton/status/1164434017191702529"/>
    <m/>
    <m/>
    <s v="1164434017191702529"/>
    <s v="1164428037292732417"/>
    <b v="0"/>
    <n v="3"/>
    <s v="1069149654204469248"/>
    <b v="0"/>
    <s v="en"/>
    <m/>
    <s v=""/>
    <b v="0"/>
    <n v="1"/>
    <s v=""/>
    <s v="Twitter for iPhone"/>
    <b v="0"/>
    <s v="1164428037292732417"/>
    <s v="Retweet"/>
    <n v="0"/>
    <n v="0"/>
    <m/>
    <m/>
    <m/>
    <m/>
    <m/>
    <m/>
    <m/>
    <m/>
    <n v="2"/>
    <s v="1"/>
    <s v="2"/>
    <m/>
    <m/>
    <m/>
    <m/>
    <m/>
    <m/>
    <m/>
    <m/>
    <m/>
  </r>
  <r>
    <s v="elsby_clare"/>
    <s v="richardbeards"/>
    <m/>
    <m/>
    <m/>
    <m/>
    <m/>
    <m/>
    <m/>
    <m/>
    <s v="No"/>
    <n v="380"/>
    <m/>
    <m/>
    <x v="2"/>
    <d v="2019-08-13T06:33:40.000"/>
    <s v="@RichardBeards @DigiNorthampton At least you are &quot;on the way&quot; 🎙"/>
    <m/>
    <m/>
    <x v="0"/>
    <m/>
    <s v="http://pbs.twimg.com/profile_images/1083397667265413122/tVwUF6Ru_normal.jpg"/>
    <x v="95"/>
    <d v="2019-08-13T00:00:00.000"/>
    <s v="06:33:40"/>
    <s v="https://twitter.com/elsby_clare/status/1161163892720099328"/>
    <m/>
    <m/>
    <s v="1161163892720099328"/>
    <s v="1161158735932379136"/>
    <b v="0"/>
    <n v="1"/>
    <s v="949360609929367552"/>
    <b v="0"/>
    <s v="en"/>
    <m/>
    <s v=""/>
    <b v="0"/>
    <n v="0"/>
    <s v=""/>
    <s v="Twitter for iPhone"/>
    <b v="0"/>
    <s v="1161158735932379136"/>
    <s v="Tweet"/>
    <n v="0"/>
    <n v="0"/>
    <m/>
    <m/>
    <m/>
    <m/>
    <m/>
    <m/>
    <m/>
    <m/>
    <n v="1"/>
    <s v="2"/>
    <s v="2"/>
    <m/>
    <m/>
    <m/>
    <m/>
    <m/>
    <m/>
    <m/>
    <m/>
    <m/>
  </r>
  <r>
    <s v="ssarecruit"/>
    <s v="richardbeards"/>
    <m/>
    <m/>
    <m/>
    <m/>
    <m/>
    <m/>
    <m/>
    <m/>
    <s v="Yes"/>
    <n v="382"/>
    <m/>
    <m/>
    <x v="2"/>
    <d v="2019-08-16T07:44:18.000"/>
    <s v="@RichardBeards @DigiNorthampton Sounds intriguing! 🤔"/>
    <m/>
    <m/>
    <x v="0"/>
    <m/>
    <s v="http://pbs.twimg.com/profile_images/959058647769931777/fof194Jf_normal.jpg"/>
    <x v="96"/>
    <d v="2019-08-16T00:00:00.000"/>
    <s v="07:44:18"/>
    <s v="https://twitter.com/ssarecruit/status/1162268835069566977"/>
    <m/>
    <m/>
    <s v="1162268835069566977"/>
    <s v="1162041229384790018"/>
    <b v="0"/>
    <n v="1"/>
    <s v="949360609929367552"/>
    <b v="0"/>
    <s v="en"/>
    <m/>
    <s v=""/>
    <b v="0"/>
    <n v="0"/>
    <s v=""/>
    <s v="Twitter Web App"/>
    <b v="0"/>
    <s v="1162041229384790018"/>
    <s v="Tweet"/>
    <n v="0"/>
    <n v="0"/>
    <m/>
    <m/>
    <m/>
    <m/>
    <m/>
    <m/>
    <m/>
    <m/>
    <n v="1"/>
    <s v="1"/>
    <s v="2"/>
    <m/>
    <m/>
    <m/>
    <m/>
    <m/>
    <m/>
    <m/>
    <m/>
    <m/>
  </r>
  <r>
    <s v="richardbeards"/>
    <s v="diginorthampton"/>
    <m/>
    <m/>
    <m/>
    <m/>
    <m/>
    <m/>
    <m/>
    <m/>
    <s v="Yes"/>
    <n v="383"/>
    <m/>
    <m/>
    <x v="0"/>
    <d v="2019-08-13T06:13:10.000"/>
    <s v="We’ve got some way to go @DigiNorthampton https://t.co/vLJTjoNjfi"/>
    <s v="https://twitter.com/tradegovuk/status/1160823234863882241"/>
    <s v="twitter.com"/>
    <x v="0"/>
    <m/>
    <s v="http://pbs.twimg.com/profile_images/949363975917133824/jsObd5Hx_normal.jpg"/>
    <x v="97"/>
    <d v="2019-08-13T00:00:00.000"/>
    <s v="06:13:10"/>
    <s v="https://twitter.com/richardbeards/status/1161158735932379136"/>
    <m/>
    <m/>
    <s v="1161158735932379136"/>
    <m/>
    <b v="0"/>
    <n v="2"/>
    <s v=""/>
    <b v="1"/>
    <s v="en"/>
    <m/>
    <s v="1160823234863882241"/>
    <b v="0"/>
    <n v="0"/>
    <s v=""/>
    <s v="Twitter Web App"/>
    <b v="0"/>
    <s v="1161158735932379136"/>
    <s v="Tweet"/>
    <n v="0"/>
    <n v="0"/>
    <m/>
    <m/>
    <m/>
    <m/>
    <m/>
    <m/>
    <m/>
    <m/>
    <n v="7"/>
    <s v="2"/>
    <s v="1"/>
    <n v="0"/>
    <n v="0"/>
    <n v="0"/>
    <n v="0"/>
    <n v="0"/>
    <n v="0"/>
    <n v="8"/>
    <n v="100"/>
    <n v="8"/>
  </r>
  <r>
    <s v="richardbeards"/>
    <s v="diginorthampton"/>
    <m/>
    <m/>
    <m/>
    <m/>
    <m/>
    <m/>
    <m/>
    <m/>
    <s v="Yes"/>
    <n v="384"/>
    <m/>
    <m/>
    <x v="0"/>
    <d v="2019-08-14T06:19:00.000"/>
    <s v="Time for the town centre to have a new purpose. Maybe an e-sports centre could form part of a #digitalhub  @DigiNorthampton https://t.co/Q3x1KYnIWV"/>
    <s v="https://twitter.com/ChronandEcho/status/1161513027520335877"/>
    <s v="twitter.com"/>
    <x v="11"/>
    <m/>
    <s v="http://pbs.twimg.com/profile_images/949363975917133824/jsObd5Hx_normal.jpg"/>
    <x v="98"/>
    <d v="2019-08-14T00:00:00.000"/>
    <s v="06:19:00"/>
    <s v="https://twitter.com/richardbeards/status/1161522592940998656"/>
    <m/>
    <m/>
    <s v="1161522592940998656"/>
    <m/>
    <b v="0"/>
    <n v="5"/>
    <s v=""/>
    <b v="1"/>
    <s v="en"/>
    <m/>
    <s v="1161513027520335877"/>
    <b v="0"/>
    <n v="1"/>
    <s v=""/>
    <s v="Twitter Web App"/>
    <b v="0"/>
    <s v="1161522592940998656"/>
    <s v="Tweet"/>
    <n v="0"/>
    <n v="0"/>
    <m/>
    <m/>
    <m/>
    <m/>
    <m/>
    <m/>
    <m/>
    <m/>
    <n v="7"/>
    <s v="2"/>
    <s v="1"/>
    <n v="0"/>
    <n v="0"/>
    <n v="0"/>
    <n v="0"/>
    <n v="0"/>
    <n v="0"/>
    <n v="22"/>
    <n v="100"/>
    <n v="22"/>
  </r>
  <r>
    <s v="richardbeards"/>
    <s v="diginorthampton"/>
    <m/>
    <m/>
    <m/>
    <m/>
    <m/>
    <m/>
    <m/>
    <m/>
    <s v="Yes"/>
    <n v="386"/>
    <m/>
    <m/>
    <x v="0"/>
    <d v="2019-08-15T16:39:53.000"/>
    <s v="@SSARecruit @DigiNorthampton We may have an offer you might just have to refuse!"/>
    <m/>
    <m/>
    <x v="0"/>
    <m/>
    <s v="http://pbs.twimg.com/profile_images/949363975917133824/jsObd5Hx_normal.jpg"/>
    <x v="99"/>
    <d v="2019-08-15T00:00:00.000"/>
    <s v="16:39:53"/>
    <s v="https://twitter.com/richardbeards/status/1162041229384790018"/>
    <m/>
    <m/>
    <s v="1162041229384790018"/>
    <s v="1162031471240069120"/>
    <b v="0"/>
    <n v="1"/>
    <s v="2152537651"/>
    <b v="0"/>
    <s v="en"/>
    <m/>
    <s v=""/>
    <b v="0"/>
    <n v="0"/>
    <s v=""/>
    <s v="Twitter Web App"/>
    <b v="0"/>
    <s v="1162031471240069120"/>
    <s v="Tweet"/>
    <n v="0"/>
    <n v="0"/>
    <m/>
    <m/>
    <m/>
    <m/>
    <m/>
    <m/>
    <m/>
    <m/>
    <n v="7"/>
    <s v="2"/>
    <s v="1"/>
    <m/>
    <m/>
    <m/>
    <m/>
    <m/>
    <m/>
    <m/>
    <m/>
    <m/>
  </r>
  <r>
    <s v="diginorthampton"/>
    <s v="richardbeards"/>
    <m/>
    <m/>
    <m/>
    <m/>
    <m/>
    <m/>
    <m/>
    <m/>
    <s v="Yes"/>
    <n v="392"/>
    <m/>
    <m/>
    <x v="1"/>
    <d v="2019-08-14T07:12:04.000"/>
    <s v="Time for the town centre to have a new purpose. Maybe an e-sports centre could form part of a #digitalhub  @DigiNorthampton https://t.co/Q3x1KYnIWV"/>
    <m/>
    <m/>
    <x v="11"/>
    <m/>
    <s v="http://pbs.twimg.com/profile_images/1081171630016159745/2iNZS4kj_normal.jpg"/>
    <x v="100"/>
    <d v="2019-08-14T00:00:00.000"/>
    <s v="07:12:04"/>
    <s v="https://twitter.com/diginorthampton/status/1161535944115261440"/>
    <m/>
    <m/>
    <s v="1161535944115261440"/>
    <m/>
    <b v="0"/>
    <n v="0"/>
    <s v=""/>
    <b v="1"/>
    <s v="en"/>
    <m/>
    <s v="1161513027520335877"/>
    <b v="0"/>
    <n v="1"/>
    <s v="1161522592940998656"/>
    <s v="Twitter for iPhone"/>
    <b v="0"/>
    <s v="1161522592940998656"/>
    <s v="Tweet"/>
    <n v="0"/>
    <n v="0"/>
    <m/>
    <m/>
    <m/>
    <m/>
    <m/>
    <m/>
    <m/>
    <m/>
    <n v="1"/>
    <s v="1"/>
    <s v="2"/>
    <n v="0"/>
    <n v="0"/>
    <n v="0"/>
    <n v="0"/>
    <n v="0"/>
    <n v="0"/>
    <n v="22"/>
    <n v="100"/>
    <n v="22"/>
  </r>
  <r>
    <s v="fsbeastmids"/>
    <s v="elsby_clare"/>
    <m/>
    <m/>
    <m/>
    <m/>
    <m/>
    <m/>
    <m/>
    <m/>
    <s v="No"/>
    <n v="393"/>
    <m/>
    <m/>
    <x v="0"/>
    <d v="2019-08-13T17:43:44.000"/>
    <s v="Events — Digital Northampton ⁦@DigiNorthampton⁩ ⁦@NorthamptonBID⁩ ⁦@ChronandEcho⁩ ⁦@mycountycouncil⁩ ⁦@UniNorthants⁩ next event 22 August See you there! ⁦⁦@elsby_clare⁩  https://t.co/fjeDyzyApV"/>
    <s v="https://www.digitalnorthampton.com/events"/>
    <s v="digitalnorthampton.com"/>
    <x v="0"/>
    <m/>
    <s v="http://pbs.twimg.com/profile_images/1151144798004400129/6QArmuFU_normal.png"/>
    <x v="101"/>
    <d v="2019-08-13T00:00:00.000"/>
    <s v="17:43:44"/>
    <s v="https://twitter.com/fsbeastmids/status/1161332522787229697"/>
    <m/>
    <m/>
    <s v="1161332522787229697"/>
    <m/>
    <b v="0"/>
    <n v="5"/>
    <s v=""/>
    <b v="0"/>
    <s v="en"/>
    <m/>
    <s v=""/>
    <b v="0"/>
    <n v="1"/>
    <s v=""/>
    <s v="Twitter for iPhone"/>
    <b v="0"/>
    <s v="1161332522787229697"/>
    <s v="Tweet"/>
    <n v="0"/>
    <n v="0"/>
    <m/>
    <m/>
    <m/>
    <m/>
    <m/>
    <m/>
    <m/>
    <m/>
    <n v="1"/>
    <s v="2"/>
    <s v="2"/>
    <m/>
    <m/>
    <m/>
    <m/>
    <m/>
    <m/>
    <m/>
    <m/>
    <m/>
  </r>
  <r>
    <s v="diginorthampton"/>
    <s v="fsbeastmids"/>
    <m/>
    <m/>
    <m/>
    <m/>
    <m/>
    <m/>
    <m/>
    <m/>
    <s v="Yes"/>
    <n v="400"/>
    <m/>
    <m/>
    <x v="1"/>
    <d v="2019-08-14T07:12:47.000"/>
    <s v="Events — Digital Northampton ⁦@DigiNorthampton⁩ ⁦@NorthamptonBID⁩ ⁦@ChronandEcho⁩ ⁦@mycountycouncil⁩ ⁦@UniNorthants⁩ next event 22 August See you there! ⁦⁦@elsby_clare⁩  https://t.co/fjeDyzyApV"/>
    <m/>
    <m/>
    <x v="0"/>
    <m/>
    <s v="http://pbs.twimg.com/profile_images/1081171630016159745/2iNZS4kj_normal.jpg"/>
    <x v="102"/>
    <d v="2019-08-14T00:00:00.000"/>
    <s v="07:12:47"/>
    <s v="https://twitter.com/diginorthampton/status/1161536126131343366"/>
    <m/>
    <m/>
    <s v="1161536126131343366"/>
    <m/>
    <b v="0"/>
    <n v="0"/>
    <s v=""/>
    <b v="0"/>
    <s v="en"/>
    <m/>
    <s v=""/>
    <b v="0"/>
    <n v="1"/>
    <s v="1161332522787229697"/>
    <s v="Twitter for iPhone"/>
    <b v="0"/>
    <s v="1161332522787229697"/>
    <s v="Tweet"/>
    <n v="0"/>
    <n v="0"/>
    <m/>
    <m/>
    <m/>
    <m/>
    <m/>
    <m/>
    <m/>
    <m/>
    <n v="1"/>
    <s v="1"/>
    <s v="2"/>
    <m/>
    <m/>
    <m/>
    <m/>
    <m/>
    <m/>
    <m/>
    <m/>
    <m/>
  </r>
  <r>
    <s v="elsby_clare"/>
    <s v="diginorthampton"/>
    <m/>
    <m/>
    <m/>
    <m/>
    <m/>
    <m/>
    <m/>
    <m/>
    <s v="Yes"/>
    <n v="402"/>
    <m/>
    <m/>
    <x v="1"/>
    <d v="2019-08-13T17:48:11.000"/>
    <s v="🤖 We're looking for individuals or businesses working in #AI or #Robotics in Northamptonshire to take part in an event in September._x000a__x000a_📨 Our DMs are open!"/>
    <m/>
    <m/>
    <x v="1"/>
    <m/>
    <s v="http://pbs.twimg.com/profile_images/1083397667265413122/tVwUF6Ru_normal.jpg"/>
    <x v="103"/>
    <d v="2019-08-13T00:00:00.000"/>
    <s v="17:48:11"/>
    <s v="https://twitter.com/elsby_clare/status/1161333640309223429"/>
    <m/>
    <m/>
    <s v="1161333640309223429"/>
    <m/>
    <b v="0"/>
    <n v="0"/>
    <s v=""/>
    <b v="0"/>
    <s v="en"/>
    <m/>
    <s v=""/>
    <b v="0"/>
    <n v="2"/>
    <s v="1161285304495595521"/>
    <s v="Twitter for iPhone"/>
    <b v="0"/>
    <s v="1161285304495595521"/>
    <s v="Tweet"/>
    <n v="0"/>
    <n v="0"/>
    <m/>
    <m/>
    <m/>
    <m/>
    <m/>
    <m/>
    <m/>
    <m/>
    <n v="2"/>
    <s v="2"/>
    <s v="1"/>
    <n v="0"/>
    <n v="0"/>
    <n v="0"/>
    <n v="0"/>
    <n v="0"/>
    <n v="0"/>
    <n v="25"/>
    <n v="100"/>
    <n v="25"/>
  </r>
  <r>
    <s v="elsby_clare"/>
    <s v="diginorthampton"/>
    <m/>
    <m/>
    <m/>
    <m/>
    <m/>
    <m/>
    <m/>
    <m/>
    <s v="Yes"/>
    <n v="403"/>
    <m/>
    <m/>
    <x v="1"/>
    <d v="2019-08-15T07:01:01.000"/>
    <s v="🤯 There's a lot to think about..._x000a__x000a_👇 Ahead of #ALevelResultsDay, here's a thread for young people in Northamptonshire thinking about a career in digital and tech."/>
    <m/>
    <m/>
    <x v="2"/>
    <m/>
    <s v="http://pbs.twimg.com/profile_images/1083397667265413122/tVwUF6Ru_normal.jpg"/>
    <x v="104"/>
    <d v="2019-08-15T00:00:00.000"/>
    <s v="07:01:01"/>
    <s v="https://twitter.com/elsby_clare/status/1161895553128718336"/>
    <m/>
    <m/>
    <s v="1161895553128718336"/>
    <m/>
    <b v="0"/>
    <n v="0"/>
    <s v=""/>
    <b v="0"/>
    <s v="en"/>
    <m/>
    <s v=""/>
    <b v="0"/>
    <n v="12"/>
    <s v="1161621262508199936"/>
    <s v="Twitter for iPhone"/>
    <b v="0"/>
    <s v="1161621262508199936"/>
    <s v="Tweet"/>
    <n v="0"/>
    <n v="0"/>
    <m/>
    <m/>
    <m/>
    <m/>
    <m/>
    <m/>
    <m/>
    <m/>
    <n v="2"/>
    <s v="2"/>
    <s v="1"/>
    <n v="0"/>
    <n v="0"/>
    <n v="0"/>
    <n v="0"/>
    <n v="0"/>
    <n v="0"/>
    <n v="25"/>
    <n v="100"/>
    <n v="25"/>
  </r>
  <r>
    <s v="uninorthants"/>
    <s v="diginorthampton"/>
    <m/>
    <m/>
    <m/>
    <m/>
    <m/>
    <m/>
    <m/>
    <m/>
    <s v="Yes"/>
    <n v="405"/>
    <m/>
    <m/>
    <x v="1"/>
    <d v="2019-08-15T06:13:18.000"/>
    <s v="🤯 There's a lot to think about..._x000a__x000a_👇 Ahead of #ALevelResultsDay, here's a thread for young people in Northamptonshire thinking about a career in digital and tech."/>
    <m/>
    <m/>
    <x v="2"/>
    <m/>
    <s v="http://pbs.twimg.com/profile_images/1145590710944575492/PYG9GWrf_normal.png"/>
    <x v="105"/>
    <d v="2019-08-15T00:00:00.000"/>
    <s v="06:13:18"/>
    <s v="https://twitter.com/uninorthants/status/1161883545327067137"/>
    <m/>
    <m/>
    <s v="1161883545327067137"/>
    <m/>
    <b v="0"/>
    <n v="0"/>
    <s v=""/>
    <b v="0"/>
    <s v="en"/>
    <m/>
    <s v=""/>
    <b v="0"/>
    <n v="12"/>
    <s v="1161621262508199936"/>
    <s v="Twitter for Android"/>
    <b v="0"/>
    <s v="1161621262508199936"/>
    <s v="Tweet"/>
    <n v="0"/>
    <n v="0"/>
    <m/>
    <m/>
    <m/>
    <m/>
    <m/>
    <m/>
    <m/>
    <m/>
    <n v="1"/>
    <s v="4"/>
    <s v="1"/>
    <n v="0"/>
    <n v="0"/>
    <n v="0"/>
    <n v="0"/>
    <n v="0"/>
    <n v="0"/>
    <n v="25"/>
    <n v="100"/>
    <n v="25"/>
  </r>
  <r>
    <s v="bipcnorthants"/>
    <s v="diginorthampton"/>
    <m/>
    <m/>
    <m/>
    <m/>
    <m/>
    <m/>
    <m/>
    <m/>
    <s v="Yes"/>
    <n v="413"/>
    <m/>
    <m/>
    <x v="0"/>
    <d v="2019-08-22T08:33:23.000"/>
    <s v="Fascinating session - thanks to @kenpunter and @DigiNorthampton - lots to be thinking about! 🤔 https://t.co/A0ufwSq0Kz"/>
    <s v="https://twitter.com/DigiNorthampton/status/1163745536048058368"/>
    <s v="twitter.com"/>
    <x v="0"/>
    <m/>
    <s v="http://pbs.twimg.com/profile_images/674576687284117504/WgTamGDP_normal.jpg"/>
    <x v="106"/>
    <d v="2019-08-22T00:00:00.000"/>
    <s v="08:33:23"/>
    <s v="https://twitter.com/bipcnorthants/status/1164455513914056704"/>
    <m/>
    <m/>
    <s v="1164455513914056704"/>
    <m/>
    <b v="0"/>
    <n v="3"/>
    <s v=""/>
    <b v="1"/>
    <s v="en"/>
    <m/>
    <s v="1163745536048058368"/>
    <b v="0"/>
    <n v="1"/>
    <s v=""/>
    <s v="Twitter Web App"/>
    <b v="0"/>
    <s v="1164455513914056704"/>
    <s v="Tweet"/>
    <n v="0"/>
    <n v="0"/>
    <m/>
    <m/>
    <m/>
    <m/>
    <m/>
    <m/>
    <m/>
    <m/>
    <n v="1"/>
    <s v="1"/>
    <s v="1"/>
    <m/>
    <m/>
    <m/>
    <m/>
    <m/>
    <m/>
    <m/>
    <m/>
    <m/>
  </r>
  <r>
    <s v="diginorthampton"/>
    <s v="bipcnorthants"/>
    <m/>
    <m/>
    <m/>
    <m/>
    <m/>
    <m/>
    <m/>
    <m/>
    <s v="Yes"/>
    <n v="415"/>
    <m/>
    <m/>
    <x v="1"/>
    <d v="2019-08-22T08:34:33.000"/>
    <s v="Fascinating session - thanks to @kenpunter and @DigiNorthampton - lots to be thinking about! 🤔 https://t.co/A0ufwSq0Kz"/>
    <s v="https://twitter.com/DigiNorthampton/status/1163745536048058368"/>
    <s v="twitter.com"/>
    <x v="0"/>
    <m/>
    <s v="http://pbs.twimg.com/profile_images/1081171630016159745/2iNZS4kj_normal.jpg"/>
    <x v="107"/>
    <d v="2019-08-22T00:00:00.000"/>
    <s v="08:34:33"/>
    <s v="https://twitter.com/diginorthampton/status/1164455807443972096"/>
    <m/>
    <m/>
    <s v="1164455807443972096"/>
    <m/>
    <b v="0"/>
    <n v="0"/>
    <s v=""/>
    <b v="1"/>
    <s v="en"/>
    <m/>
    <s v="1163745536048058368"/>
    <b v="0"/>
    <n v="1"/>
    <s v="1164455513914056704"/>
    <s v="Twitter for iPhone"/>
    <b v="0"/>
    <s v="1164455513914056704"/>
    <s v="Tweet"/>
    <n v="0"/>
    <n v="0"/>
    <m/>
    <m/>
    <m/>
    <m/>
    <m/>
    <m/>
    <m/>
    <m/>
    <n v="1"/>
    <s v="1"/>
    <s v="1"/>
    <n v="1"/>
    <n v="8.333333333333334"/>
    <n v="0"/>
    <n v="0"/>
    <n v="0"/>
    <n v="0"/>
    <n v="11"/>
    <n v="91.66666666666667"/>
    <n v="12"/>
  </r>
  <r>
    <s v="ssarecruit"/>
    <s v="diginorthampton"/>
    <m/>
    <m/>
    <m/>
    <m/>
    <m/>
    <m/>
    <m/>
    <m/>
    <s v="Yes"/>
    <n v="416"/>
    <m/>
    <m/>
    <x v="1"/>
    <d v="2019-08-14T13:07:06.000"/>
    <s v="🔍 Our good friends at @SSARecruit are looking for an IT Field Engineer for a company in Northampton 👇_x000a__x000a_https://t.co/Q0z44XclNl"/>
    <m/>
    <m/>
    <x v="0"/>
    <m/>
    <s v="http://pbs.twimg.com/profile_images/959058647769931777/fof194Jf_normal.jpg"/>
    <x v="108"/>
    <d v="2019-08-14T00:00:00.000"/>
    <s v="13:07:06"/>
    <s v="https://twitter.com/ssarecruit/status/1161625295105003520"/>
    <m/>
    <m/>
    <s v="1161625295105003520"/>
    <m/>
    <b v="0"/>
    <n v="0"/>
    <s v=""/>
    <b v="0"/>
    <s v="en"/>
    <m/>
    <s v=""/>
    <b v="0"/>
    <n v="1"/>
    <s v="1161621270552858626"/>
    <s v="Twitter Web App"/>
    <b v="0"/>
    <s v="1161621270552858626"/>
    <s v="Tweet"/>
    <n v="0"/>
    <n v="0"/>
    <m/>
    <m/>
    <m/>
    <m/>
    <m/>
    <m/>
    <m/>
    <m/>
    <n v="3"/>
    <s v="1"/>
    <s v="1"/>
    <n v="1"/>
    <n v="5.882352941176471"/>
    <n v="0"/>
    <n v="0"/>
    <n v="0"/>
    <n v="0"/>
    <n v="16"/>
    <n v="94.11764705882354"/>
    <n v="17"/>
  </r>
  <r>
    <s v="ssarecruit"/>
    <s v="diginorthampton"/>
    <m/>
    <m/>
    <m/>
    <m/>
    <m/>
    <m/>
    <m/>
    <m/>
    <s v="Yes"/>
    <n v="417"/>
    <m/>
    <m/>
    <x v="1"/>
    <d v="2019-08-14T13:07:18.000"/>
    <s v="✍️ @SSARecruit are also advertising a position for a Learning Technologist in Northampton, for someone with one year's experience of writing blogs._x000a__x000a_Contact for details 👇_x000a__x000a_https://t.co/3nXj3Th0lo"/>
    <m/>
    <m/>
    <x v="0"/>
    <m/>
    <s v="http://pbs.twimg.com/profile_images/959058647769931777/fof194Jf_normal.jpg"/>
    <x v="109"/>
    <d v="2019-08-14T00:00:00.000"/>
    <s v="13:07:18"/>
    <s v="https://twitter.com/ssarecruit/status/1161625344127971328"/>
    <m/>
    <m/>
    <s v="1161625344127971328"/>
    <m/>
    <b v="0"/>
    <n v="0"/>
    <s v=""/>
    <b v="0"/>
    <s v="en"/>
    <m/>
    <s v=""/>
    <b v="0"/>
    <n v="1"/>
    <s v="1161621273824415750"/>
    <s v="Twitter Web App"/>
    <b v="0"/>
    <s v="1161621273824415750"/>
    <s v="Tweet"/>
    <n v="0"/>
    <n v="0"/>
    <m/>
    <m/>
    <m/>
    <m/>
    <m/>
    <m/>
    <m/>
    <m/>
    <n v="3"/>
    <s v="1"/>
    <s v="1"/>
    <n v="0"/>
    <n v="0"/>
    <n v="0"/>
    <n v="0"/>
    <n v="0"/>
    <n v="0"/>
    <n v="24"/>
    <n v="100"/>
    <n v="24"/>
  </r>
  <r>
    <s v="ssarecruit"/>
    <s v="diginorthampton"/>
    <m/>
    <m/>
    <m/>
    <m/>
    <m/>
    <m/>
    <m/>
    <m/>
    <s v="Yes"/>
    <n v="418"/>
    <m/>
    <m/>
    <x v="2"/>
    <d v="2019-08-14T13:08:20.000"/>
    <s v="@DigiNorthampton Thank you so much for sharing @DigiNorthampton! 😆👍"/>
    <m/>
    <m/>
    <x v="0"/>
    <m/>
    <s v="http://pbs.twimg.com/profile_images/959058647769931777/fof194Jf_normal.jpg"/>
    <x v="110"/>
    <d v="2019-08-14T00:00:00.000"/>
    <s v="13:08:20"/>
    <s v="https://twitter.com/ssarecruit/status/1161625601633132545"/>
    <m/>
    <m/>
    <s v="1161625601633132545"/>
    <s v="1161621273824415750"/>
    <b v="0"/>
    <n v="0"/>
    <s v="1069149654204469248"/>
    <b v="0"/>
    <s v="en"/>
    <m/>
    <s v=""/>
    <b v="0"/>
    <n v="0"/>
    <s v=""/>
    <s v="Twitter Web App"/>
    <b v="0"/>
    <s v="1161621273824415750"/>
    <s v="Tweet"/>
    <n v="0"/>
    <n v="0"/>
    <m/>
    <m/>
    <m/>
    <m/>
    <m/>
    <m/>
    <m/>
    <m/>
    <n v="3"/>
    <s v="1"/>
    <s v="1"/>
    <n v="1"/>
    <n v="12.5"/>
    <n v="0"/>
    <n v="0"/>
    <n v="0"/>
    <n v="0"/>
    <n v="7"/>
    <n v="87.5"/>
    <n v="8"/>
  </r>
  <r>
    <s v="ssarecruit"/>
    <s v="diginorthampton"/>
    <m/>
    <m/>
    <m/>
    <m/>
    <m/>
    <m/>
    <m/>
    <m/>
    <s v="Yes"/>
    <n v="419"/>
    <m/>
    <m/>
    <x v="0"/>
    <d v="2019-08-15T15:51:32.000"/>
    <s v="Only 1⃣ more week to go until Digital #Northampton's FREE early bird event. _x000a__x000a_We can't wait to discuss all things #SocialMedia! 😆🤳_x000a__x000a_https://t.co/YBDASuhxTN @DigiNorthampton https://t.co/P9Yi1aEQbq"/>
    <s v="https://buff.ly/305ThIK"/>
    <s v="buff.ly"/>
    <x v="12"/>
    <s v="https://pbs.twimg.com/media/ECBbRbvXkAEzCC3.jpg"/>
    <s v="https://pbs.twimg.com/media/ECBbRbvXkAEzCC3.jpg"/>
    <x v="111"/>
    <d v="2019-08-15T00:00:00.000"/>
    <s v="15:51:32"/>
    <s v="https://twitter.com/ssarecruit/status/1162029063021694977"/>
    <m/>
    <m/>
    <s v="1162029063021694977"/>
    <m/>
    <b v="0"/>
    <n v="1"/>
    <s v=""/>
    <b v="0"/>
    <s v="en"/>
    <m/>
    <s v=""/>
    <b v="0"/>
    <n v="0"/>
    <s v=""/>
    <s v="Twitter Web App"/>
    <b v="0"/>
    <s v="1162029063021694977"/>
    <s v="Tweet"/>
    <n v="0"/>
    <n v="0"/>
    <m/>
    <m/>
    <m/>
    <m/>
    <m/>
    <m/>
    <m/>
    <m/>
    <n v="5"/>
    <s v="1"/>
    <s v="1"/>
    <n v="1"/>
    <n v="4.545454545454546"/>
    <n v="0"/>
    <n v="0"/>
    <n v="0"/>
    <n v="0"/>
    <n v="21"/>
    <n v="95.45454545454545"/>
    <n v="22"/>
  </r>
  <r>
    <s v="ssarecruit"/>
    <s v="diginorthampton"/>
    <m/>
    <m/>
    <m/>
    <m/>
    <m/>
    <m/>
    <m/>
    <m/>
    <s v="Yes"/>
    <n v="420"/>
    <m/>
    <m/>
    <x v="2"/>
    <d v="2019-08-15T16:01:06.000"/>
    <s v="@DigiNorthampton See you then! 😆🎉"/>
    <m/>
    <m/>
    <x v="0"/>
    <m/>
    <s v="http://pbs.twimg.com/profile_images/959058647769931777/fof194Jf_normal.jpg"/>
    <x v="112"/>
    <d v="2019-08-15T00:00:00.000"/>
    <s v="16:01:06"/>
    <s v="https://twitter.com/ssarecruit/status/1162031471240069120"/>
    <m/>
    <m/>
    <s v="1162031471240069120"/>
    <s v="1162029289065406464"/>
    <b v="0"/>
    <n v="1"/>
    <s v="1069149654204469248"/>
    <b v="0"/>
    <s v="en"/>
    <m/>
    <s v=""/>
    <b v="0"/>
    <n v="0"/>
    <s v=""/>
    <s v="Twitter Web App"/>
    <b v="0"/>
    <s v="1162029289065406464"/>
    <s v="Tweet"/>
    <n v="0"/>
    <n v="0"/>
    <m/>
    <m/>
    <m/>
    <m/>
    <m/>
    <m/>
    <m/>
    <m/>
    <n v="3"/>
    <s v="1"/>
    <s v="1"/>
    <n v="0"/>
    <n v="0"/>
    <n v="0"/>
    <n v="0"/>
    <n v="0"/>
    <n v="0"/>
    <n v="4"/>
    <n v="100"/>
    <n v="4"/>
  </r>
  <r>
    <s v="ssarecruit"/>
    <s v="diginorthampton"/>
    <m/>
    <m/>
    <m/>
    <m/>
    <m/>
    <m/>
    <m/>
    <m/>
    <s v="Yes"/>
    <n v="422"/>
    <m/>
    <m/>
    <x v="2"/>
    <d v="2019-08-21T09:03:12.000"/>
    <s v="@DigiNorthampton Thank you for sharing! 😆👍"/>
    <m/>
    <m/>
    <x v="0"/>
    <m/>
    <s v="http://pbs.twimg.com/profile_images/959058647769931777/fof194Jf_normal.jpg"/>
    <x v="113"/>
    <d v="2019-08-21T00:00:00.000"/>
    <s v="09:03:12"/>
    <s v="https://twitter.com/ssarecruit/status/1164100630757158912"/>
    <m/>
    <m/>
    <s v="1164100630757158912"/>
    <s v="1164095659923955712"/>
    <b v="0"/>
    <n v="0"/>
    <s v="1069149654204469248"/>
    <b v="0"/>
    <s v="en"/>
    <m/>
    <s v=""/>
    <b v="0"/>
    <n v="0"/>
    <s v=""/>
    <s v="Twitter Web App"/>
    <b v="0"/>
    <s v="1164095659923955712"/>
    <s v="Tweet"/>
    <n v="0"/>
    <n v="0"/>
    <m/>
    <m/>
    <m/>
    <m/>
    <m/>
    <m/>
    <m/>
    <m/>
    <n v="3"/>
    <s v="1"/>
    <s v="1"/>
    <n v="1"/>
    <n v="20"/>
    <n v="0"/>
    <n v="0"/>
    <n v="0"/>
    <n v="0"/>
    <n v="4"/>
    <n v="80"/>
    <n v="5"/>
  </r>
  <r>
    <s v="ssarecruit"/>
    <s v="diginorthampton"/>
    <m/>
    <m/>
    <m/>
    <m/>
    <m/>
    <m/>
    <m/>
    <m/>
    <s v="Yes"/>
    <n v="423"/>
    <m/>
    <m/>
    <x v="0"/>
    <d v="2019-08-21T09:24:44.000"/>
    <s v="We are looking forward to Digital #Northampton's Early Bird event tomorrow, see you all there! 😆👍 #SocialMedia @DigiNorthampton https://t.co/GXgTUVtvsK"/>
    <s v="https://twitter.com/DigiNorthampton/status/1164095471293554688"/>
    <s v="twitter.com"/>
    <x v="12"/>
    <m/>
    <s v="http://pbs.twimg.com/profile_images/959058647769931777/fof194Jf_normal.jpg"/>
    <x v="114"/>
    <d v="2019-08-21T00:00:00.000"/>
    <s v="09:24:44"/>
    <s v="https://twitter.com/ssarecruit/status/1164106046627098624"/>
    <m/>
    <m/>
    <s v="1164106046627098624"/>
    <m/>
    <b v="0"/>
    <n v="1"/>
    <s v=""/>
    <b v="1"/>
    <s v="en"/>
    <m/>
    <s v="1164095471293554688"/>
    <b v="0"/>
    <n v="0"/>
    <s v=""/>
    <s v="Twitter Web App"/>
    <b v="0"/>
    <s v="1164106046627098624"/>
    <s v="Tweet"/>
    <n v="0"/>
    <n v="0"/>
    <m/>
    <m/>
    <m/>
    <m/>
    <m/>
    <m/>
    <m/>
    <m/>
    <n v="5"/>
    <s v="1"/>
    <s v="1"/>
    <n v="0"/>
    <n v="0"/>
    <n v="0"/>
    <n v="0"/>
    <n v="0"/>
    <n v="0"/>
    <n v="17"/>
    <n v="100"/>
    <n v="17"/>
  </r>
  <r>
    <s v="ssarecruit"/>
    <s v="diginorthampton"/>
    <m/>
    <m/>
    <m/>
    <m/>
    <m/>
    <m/>
    <m/>
    <m/>
    <s v="Yes"/>
    <n v="424"/>
    <m/>
    <m/>
    <x v="0"/>
    <d v="2019-08-22T07:04:49.000"/>
    <s v="We have arrived at Digital Northampton's early bird event! We can't wait to talk about all things Social Media! 😆 @DigiNorthampton https://t.co/KTUJQlHvYF"/>
    <m/>
    <m/>
    <x v="0"/>
    <s v="https://pbs.twimg.com/media/ECjl1F_X4AIjUJs.jpg"/>
    <s v="https://pbs.twimg.com/media/ECjl1F_X4AIjUJs.jpg"/>
    <x v="115"/>
    <d v="2019-08-22T00:00:00.000"/>
    <s v="07:04:49"/>
    <s v="https://twitter.com/ssarecruit/status/1164433223193190400"/>
    <m/>
    <m/>
    <s v="1164433223193190400"/>
    <m/>
    <b v="0"/>
    <n v="0"/>
    <s v=""/>
    <b v="0"/>
    <s v="en"/>
    <m/>
    <s v=""/>
    <b v="0"/>
    <n v="0"/>
    <s v=""/>
    <s v="Twitter for Android"/>
    <b v="0"/>
    <s v="1164433223193190400"/>
    <s v="Tweet"/>
    <n v="0"/>
    <n v="0"/>
    <m/>
    <m/>
    <m/>
    <m/>
    <m/>
    <m/>
    <m/>
    <m/>
    <n v="5"/>
    <s v="1"/>
    <s v="1"/>
    <n v="0"/>
    <n v="0"/>
    <n v="0"/>
    <n v="0"/>
    <n v="0"/>
    <n v="0"/>
    <n v="20"/>
    <n v="100"/>
    <n v="20"/>
  </r>
  <r>
    <s v="ssarecruit"/>
    <s v="diginorthampton"/>
    <m/>
    <m/>
    <m/>
    <m/>
    <m/>
    <m/>
    <m/>
    <m/>
    <s v="Yes"/>
    <n v="425"/>
    <m/>
    <m/>
    <x v="1"/>
    <d v="2019-08-22T07:07:50.000"/>
    <s v="🐣 We’re almost ready to go with our  third Early Bird, The Death of Social Media?_x000a__x000a_🗞 We’ll be tweeting updates during the event, which starts at 8am. https://t.co/2vDN5hGh5Z"/>
    <m/>
    <m/>
    <x v="0"/>
    <m/>
    <s v="http://pbs.twimg.com/profile_images/959058647769931777/fof194Jf_normal.jpg"/>
    <x v="116"/>
    <d v="2019-08-22T00:00:00.000"/>
    <s v="07:07:50"/>
    <s v="https://twitter.com/ssarecruit/status/1164433982727102464"/>
    <m/>
    <m/>
    <s v="1164433982727102464"/>
    <m/>
    <b v="0"/>
    <n v="0"/>
    <s v=""/>
    <b v="0"/>
    <s v="en"/>
    <m/>
    <s v=""/>
    <b v="0"/>
    <n v="3"/>
    <s v="1164428037292732417"/>
    <s v="Twitter for Android"/>
    <b v="0"/>
    <s v="1164428037292732417"/>
    <s v="Tweet"/>
    <n v="0"/>
    <n v="0"/>
    <m/>
    <m/>
    <m/>
    <m/>
    <m/>
    <m/>
    <m/>
    <m/>
    <n v="3"/>
    <s v="1"/>
    <s v="1"/>
    <n v="1"/>
    <n v="3.5714285714285716"/>
    <n v="1"/>
    <n v="3.5714285714285716"/>
    <n v="0"/>
    <n v="0"/>
    <n v="26"/>
    <n v="92.85714285714286"/>
    <n v="28"/>
  </r>
  <r>
    <s v="ssarecruit"/>
    <s v="diginorthampton"/>
    <m/>
    <m/>
    <m/>
    <m/>
    <m/>
    <m/>
    <m/>
    <m/>
    <s v="Yes"/>
    <n v="426"/>
    <m/>
    <m/>
    <x v="0"/>
    <d v="2019-08-22T10:23:36.000"/>
    <s v="Thank you @kenpunter and @DigiNorthampton for hosting such a fantastic event. It was fascinating hearing about the latest trends in #SocialMedia and how it is evolving. 👏 🙌 https://t.co/LL2oEPW26t"/>
    <m/>
    <m/>
    <x v="13"/>
    <s v="https://pbs.twimg.com/media/ECkTVa4X4AAg3p_.jpg"/>
    <s v="https://pbs.twimg.com/media/ECkTVa4X4AAg3p_.jpg"/>
    <x v="117"/>
    <d v="2019-08-22T00:00:00.000"/>
    <s v="10:23:36"/>
    <s v="https://twitter.com/ssarecruit/status/1164483250733113344"/>
    <m/>
    <m/>
    <s v="1164483250733113344"/>
    <m/>
    <b v="0"/>
    <n v="3"/>
    <s v=""/>
    <b v="0"/>
    <s v="en"/>
    <m/>
    <s v=""/>
    <b v="0"/>
    <n v="1"/>
    <s v=""/>
    <s v="Twitter Web App"/>
    <b v="0"/>
    <s v="1164483250733113344"/>
    <s v="Tweet"/>
    <n v="0"/>
    <n v="0"/>
    <m/>
    <m/>
    <m/>
    <m/>
    <m/>
    <m/>
    <m/>
    <m/>
    <n v="5"/>
    <s v="1"/>
    <s v="1"/>
    <m/>
    <m/>
    <m/>
    <m/>
    <m/>
    <m/>
    <m/>
    <m/>
    <m/>
  </r>
  <r>
    <s v="diginorthampton"/>
    <s v="ssarecruit"/>
    <m/>
    <m/>
    <m/>
    <m/>
    <m/>
    <m/>
    <m/>
    <m/>
    <s v="Yes"/>
    <n v="428"/>
    <m/>
    <m/>
    <x v="0"/>
    <d v="2019-08-14T12:51:07.000"/>
    <s v="🔍 Our good friends at @SSARecruit are looking for an IT Field Engineer for a company in Northampton 👇_x000a__x000a_https://t.co/Q0z44XclNl"/>
    <s v="http://www.s-sa.co.uk/job/bbbh2135-field-engineer-1st-and-2nd-line-level"/>
    <s v="co.uk"/>
    <x v="0"/>
    <m/>
    <s v="http://pbs.twimg.com/profile_images/1081171630016159745/2iNZS4kj_normal.jpg"/>
    <x v="118"/>
    <d v="2019-08-14T00:00:00.000"/>
    <s v="12:51:07"/>
    <s v="https://twitter.com/diginorthampton/status/1161621270552858626"/>
    <m/>
    <m/>
    <s v="1161621270552858626"/>
    <s v="1161621267604213760"/>
    <b v="0"/>
    <n v="2"/>
    <s v="1069149654204469248"/>
    <b v="0"/>
    <s v="en"/>
    <m/>
    <s v=""/>
    <b v="0"/>
    <n v="1"/>
    <s v=""/>
    <s v="Twitter Web App"/>
    <b v="0"/>
    <s v="1161621267604213760"/>
    <s v="Retweet"/>
    <n v="0"/>
    <n v="0"/>
    <m/>
    <m/>
    <m/>
    <m/>
    <m/>
    <m/>
    <m/>
    <m/>
    <n v="4"/>
    <s v="1"/>
    <s v="1"/>
    <m/>
    <m/>
    <m/>
    <m/>
    <m/>
    <m/>
    <m/>
    <m/>
    <m/>
  </r>
  <r>
    <s v="diginorthampton"/>
    <s v="ssarecruit"/>
    <m/>
    <m/>
    <m/>
    <m/>
    <m/>
    <m/>
    <m/>
    <m/>
    <s v="Yes"/>
    <n v="429"/>
    <m/>
    <m/>
    <x v="0"/>
    <d v="2019-08-14T12:51:08.000"/>
    <s v="✍️ @SSARecruit are also advertising a position for a Learning Technologist in Northampton, for someone with one year's experience of writing blogs._x000a__x000a_Contact for details 👇_x000a__x000a_https://t.co/3nXj3Th0lo"/>
    <s v="http://www.s-sa.co.uk/contact"/>
    <s v="co.uk"/>
    <x v="0"/>
    <m/>
    <s v="http://pbs.twimg.com/profile_images/1081171630016159745/2iNZS4kj_normal.jpg"/>
    <x v="119"/>
    <d v="2019-08-14T00:00:00.000"/>
    <s v="12:51:08"/>
    <s v="https://twitter.com/diginorthampton/status/1161621273824415750"/>
    <m/>
    <m/>
    <s v="1161621273824415750"/>
    <s v="1161621270552858626"/>
    <b v="0"/>
    <n v="2"/>
    <s v="1069149654204469248"/>
    <b v="0"/>
    <s v="en"/>
    <m/>
    <s v=""/>
    <b v="0"/>
    <n v="1"/>
    <s v=""/>
    <s v="Twitter Web App"/>
    <b v="0"/>
    <s v="1161621270552858626"/>
    <s v="Retweet"/>
    <n v="0"/>
    <n v="0"/>
    <m/>
    <m/>
    <m/>
    <m/>
    <m/>
    <m/>
    <m/>
    <m/>
    <n v="4"/>
    <s v="1"/>
    <s v="1"/>
    <m/>
    <m/>
    <m/>
    <m/>
    <m/>
    <m/>
    <m/>
    <m/>
    <m/>
  </r>
  <r>
    <s v="diginorthampton"/>
    <s v="ssarecruit"/>
    <m/>
    <m/>
    <m/>
    <m/>
    <m/>
    <m/>
    <m/>
    <m/>
    <s v="Yes"/>
    <n v="430"/>
    <m/>
    <m/>
    <x v="1"/>
    <d v="2019-08-22T10:37:25.000"/>
    <s v="Thank you @kenpunter and @DigiNorthampton for hosting such a fantastic event. It was fascinating hearing about the latest trends in #SocialMedia and how it is evolving. 👏 🙌 https://t.co/LL2oEPW26t"/>
    <m/>
    <m/>
    <x v="0"/>
    <m/>
    <s v="http://pbs.twimg.com/profile_images/1081171630016159745/2iNZS4kj_normal.jpg"/>
    <x v="120"/>
    <d v="2019-08-22T00:00:00.000"/>
    <s v="10:37:25"/>
    <s v="https://twitter.com/diginorthampton/status/1164486729002356736"/>
    <m/>
    <m/>
    <s v="1164486729002356736"/>
    <m/>
    <b v="0"/>
    <n v="0"/>
    <s v=""/>
    <b v="0"/>
    <s v="en"/>
    <m/>
    <s v=""/>
    <b v="0"/>
    <n v="1"/>
    <s v="1164483250733113344"/>
    <s v="Twitter Web App"/>
    <b v="0"/>
    <s v="1164483250733113344"/>
    <s v="Tweet"/>
    <n v="0"/>
    <n v="0"/>
    <m/>
    <m/>
    <m/>
    <m/>
    <m/>
    <m/>
    <m/>
    <m/>
    <n v="1"/>
    <s v="1"/>
    <s v="1"/>
    <n v="3"/>
    <n v="11.538461538461538"/>
    <n v="0"/>
    <n v="0"/>
    <n v="0"/>
    <n v="0"/>
    <n v="23"/>
    <n v="88.46153846153847"/>
    <n v="26"/>
  </r>
  <r>
    <s v="kenpunter"/>
    <s v="diginorthampton"/>
    <m/>
    <m/>
    <m/>
    <m/>
    <m/>
    <m/>
    <m/>
    <m/>
    <s v="Yes"/>
    <n v="431"/>
    <m/>
    <m/>
    <x v="1"/>
    <d v="2019-08-21T10:09:21.000"/>
    <s v="2⃣ We've got a couple of places left on this Thursday's free Early Bird event looking at social media with @KenPunter of @Oppidium1 _x000a__x000a_📰 Ken will be talking about current trends in social media and what they mean for your business_x000a__x000a_https://t.co/l345VCezBi"/>
    <m/>
    <m/>
    <x v="0"/>
    <m/>
    <s v="http://pbs.twimg.com/profile_images/743895297923878912/9QizjcZu_normal.jpg"/>
    <x v="121"/>
    <d v="2019-08-21T00:00:00.000"/>
    <s v="10:09:21"/>
    <s v="https://twitter.com/kenpunter/status/1164117276485926917"/>
    <m/>
    <m/>
    <s v="1164117276485926917"/>
    <m/>
    <b v="0"/>
    <n v="0"/>
    <s v=""/>
    <b v="0"/>
    <s v="en"/>
    <m/>
    <s v=""/>
    <b v="0"/>
    <n v="3"/>
    <s v="1163745536048058368"/>
    <s v="Twitter Web App"/>
    <b v="0"/>
    <s v="1163745536048058368"/>
    <s v="Tweet"/>
    <n v="0"/>
    <n v="0"/>
    <m/>
    <m/>
    <m/>
    <m/>
    <m/>
    <m/>
    <m/>
    <m/>
    <n v="1"/>
    <s v="1"/>
    <s v="1"/>
    <m/>
    <m/>
    <m/>
    <m/>
    <m/>
    <m/>
    <m/>
    <m/>
    <m/>
  </r>
  <r>
    <s v="kenpunter"/>
    <s v="oppidium1"/>
    <m/>
    <m/>
    <m/>
    <m/>
    <m/>
    <m/>
    <m/>
    <m/>
    <s v="No"/>
    <n v="433"/>
    <m/>
    <m/>
    <x v="1"/>
    <d v="2019-08-22T13:11:02.000"/>
    <s v="For anyone at the @DigiNorthampton event today (or anyone else), I'll post links to useful sources/people from the presentation over the coming days and weeks. _x000a__x000a_I've added a couple here (the Mintel Consumer trends report and also about @profgalloway): https://t.co/JPjHYLgPCe https://t.co/6X9xOKVKIJ"/>
    <m/>
    <m/>
    <x v="0"/>
    <m/>
    <s v="http://pbs.twimg.com/profile_images/743895297923878912/9QizjcZu_normal.jpg"/>
    <x v="122"/>
    <d v="2019-08-22T00:00:00.000"/>
    <s v="13:11:02"/>
    <s v="https://twitter.com/kenpunter/status/1164525385138278405"/>
    <m/>
    <m/>
    <s v="1164525385138278405"/>
    <m/>
    <b v="0"/>
    <n v="0"/>
    <s v=""/>
    <b v="0"/>
    <s v="en"/>
    <m/>
    <s v=""/>
    <b v="0"/>
    <n v="2"/>
    <s v="1164525194028994561"/>
    <s v="Twitter Web App"/>
    <b v="0"/>
    <s v="1164525194028994561"/>
    <s v="Tweet"/>
    <n v="0"/>
    <n v="0"/>
    <m/>
    <m/>
    <m/>
    <m/>
    <m/>
    <m/>
    <m/>
    <m/>
    <n v="1"/>
    <s v="1"/>
    <s v="1"/>
    <m/>
    <m/>
    <m/>
    <m/>
    <m/>
    <m/>
    <m/>
    <m/>
    <m/>
  </r>
  <r>
    <s v="diginorthampton"/>
    <s v="kenpunter"/>
    <m/>
    <m/>
    <m/>
    <m/>
    <m/>
    <m/>
    <m/>
    <m/>
    <s v="Yes"/>
    <n v="436"/>
    <m/>
    <m/>
    <x v="0"/>
    <d v="2019-08-20T09:32:11.000"/>
    <s v="2⃣ We've got a couple of places left on this Thursday's free Early Bird event looking at social media with @KenPunter of @Oppidium1 _x000a__x000a_📰 Ken will be talking about current trends in social media and what they mean for your business_x000a__x000a_https://t.co/l345VCezBi"/>
    <s v="https://www.digitalnorthampton.com/events/2019/22/08/the-death-of-social-media"/>
    <s v="digitalnorthampton.com"/>
    <x v="0"/>
    <m/>
    <s v="http://pbs.twimg.com/profile_images/1081171630016159745/2iNZS4kj_normal.jpg"/>
    <x v="123"/>
    <d v="2019-08-20T00:00:00.000"/>
    <s v="09:32:11"/>
    <s v="https://twitter.com/diginorthampton/status/1163745536048058368"/>
    <m/>
    <m/>
    <s v="1163745536048058368"/>
    <m/>
    <b v="0"/>
    <n v="4"/>
    <s v=""/>
    <b v="0"/>
    <s v="en"/>
    <m/>
    <s v=""/>
    <b v="0"/>
    <n v="3"/>
    <s v=""/>
    <s v="Twitter Web App"/>
    <b v="0"/>
    <s v="1163745536048058368"/>
    <s v="Retweet"/>
    <n v="0"/>
    <n v="0"/>
    <m/>
    <m/>
    <m/>
    <m/>
    <m/>
    <m/>
    <m/>
    <m/>
    <n v="5"/>
    <s v="1"/>
    <s v="1"/>
    <n v="1"/>
    <n v="2.5"/>
    <n v="0"/>
    <n v="0"/>
    <n v="0"/>
    <n v="0"/>
    <n v="39"/>
    <n v="97.5"/>
    <n v="40"/>
  </r>
  <r>
    <s v="oppidium1"/>
    <s v="profgalloway"/>
    <m/>
    <m/>
    <m/>
    <m/>
    <m/>
    <m/>
    <m/>
    <m/>
    <s v="No"/>
    <n v="439"/>
    <m/>
    <m/>
    <x v="0"/>
    <d v="2019-08-22T13:10:16.000"/>
    <s v="For anyone at the @DigiNorthampton event today (or anyone else), I'll post links to useful sources/people from the presentation over the coming days and weeks. _x000a__x000a_I've added a couple here (the Mintel Consumer trends report and also about @profgalloway): https://t.co/JPjHYLgPCe https://t.co/6X9xOKVKIJ"/>
    <s v="https://www.linkedin.com/posts/kenpunter_mintel-global-consumer-trends-2019-activity-6570284750827859969--uz5"/>
    <s v="linkedin.com"/>
    <x v="0"/>
    <s v="https://pbs.twimg.com/media/ECk5fWEXsAADk03.jpg"/>
    <s v="https://pbs.twimg.com/media/ECk5fWEXsAADk03.jpg"/>
    <x v="124"/>
    <d v="2019-08-22T00:00:00.000"/>
    <s v="13:10:16"/>
    <s v="https://twitter.com/oppidium1/status/1164525194028994561"/>
    <m/>
    <m/>
    <s v="1164525194028994561"/>
    <m/>
    <b v="0"/>
    <n v="0"/>
    <s v=""/>
    <b v="0"/>
    <s v="en"/>
    <m/>
    <s v=""/>
    <b v="0"/>
    <n v="2"/>
    <s v=""/>
    <s v="Twitter Web App"/>
    <b v="0"/>
    <s v="1164525194028994561"/>
    <s v="Tweet"/>
    <n v="0"/>
    <n v="0"/>
    <m/>
    <m/>
    <m/>
    <m/>
    <m/>
    <m/>
    <m/>
    <m/>
    <n v="1"/>
    <s v="1"/>
    <s v="1"/>
    <n v="1"/>
    <n v="2.5"/>
    <n v="0"/>
    <n v="0"/>
    <n v="0"/>
    <n v="0"/>
    <n v="39"/>
    <n v="97.5"/>
    <n v="40"/>
  </r>
  <r>
    <s v="diginorthampton"/>
    <s v="oppidium1"/>
    <m/>
    <m/>
    <m/>
    <m/>
    <m/>
    <m/>
    <m/>
    <m/>
    <s v="Yes"/>
    <n v="442"/>
    <m/>
    <m/>
    <x v="1"/>
    <d v="2019-08-22T13:13:59.000"/>
    <s v="For anyone at the @DigiNorthampton event today (or anyone else), I'll post links to useful sources/people from the presentation over the coming days and weeks. _x000a__x000a_I've added a couple here (the Mintel Consumer trends report and also about @profgalloway): https://t.co/JPjHYLgPCe https://t.co/6X9xOKVKIJ"/>
    <m/>
    <m/>
    <x v="0"/>
    <m/>
    <s v="http://pbs.twimg.com/profile_images/1081171630016159745/2iNZS4kj_normal.jpg"/>
    <x v="125"/>
    <d v="2019-08-22T00:00:00.000"/>
    <s v="13:13:59"/>
    <s v="https://twitter.com/diginorthampton/status/1164526127815254016"/>
    <m/>
    <m/>
    <s v="1164526127815254016"/>
    <m/>
    <b v="0"/>
    <n v="0"/>
    <s v=""/>
    <b v="0"/>
    <s v="en"/>
    <m/>
    <s v=""/>
    <b v="0"/>
    <n v="2"/>
    <s v="1164525194028994561"/>
    <s v="Twitter Web App"/>
    <b v="0"/>
    <s v="1164525194028994561"/>
    <s v="Tweet"/>
    <n v="0"/>
    <n v="0"/>
    <m/>
    <m/>
    <m/>
    <m/>
    <m/>
    <m/>
    <m/>
    <m/>
    <n v="1"/>
    <s v="1"/>
    <s v="1"/>
    <m/>
    <m/>
    <m/>
    <m/>
    <m/>
    <m/>
    <m/>
    <m/>
    <m/>
  </r>
  <r>
    <s v="diginorthampton"/>
    <s v="diginorthampton"/>
    <m/>
    <m/>
    <m/>
    <m/>
    <m/>
    <m/>
    <m/>
    <m/>
    <s v="No"/>
    <n v="444"/>
    <m/>
    <m/>
    <x v="3"/>
    <d v="2019-08-13T14:36:06.000"/>
    <s v="🤖 We're looking for individuals or businesses working in #AI or #Robotics in Northamptonshire to take part in an event in September._x000a__x000a_📨 Our DMs are open!"/>
    <m/>
    <m/>
    <x v="1"/>
    <m/>
    <s v="http://pbs.twimg.com/profile_images/1081171630016159745/2iNZS4kj_normal.jpg"/>
    <x v="126"/>
    <d v="2019-08-13T00:00:00.000"/>
    <s v="14:36:06"/>
    <s v="https://twitter.com/diginorthampton/status/1161285304495595521"/>
    <m/>
    <m/>
    <s v="1161285304495595521"/>
    <m/>
    <b v="0"/>
    <n v="5"/>
    <s v=""/>
    <b v="0"/>
    <s v="en"/>
    <m/>
    <s v=""/>
    <b v="0"/>
    <n v="2"/>
    <s v=""/>
    <s v="Twitter Web App"/>
    <b v="0"/>
    <s v="1161285304495595521"/>
    <s v="Retweet"/>
    <n v="0"/>
    <n v="0"/>
    <m/>
    <m/>
    <m/>
    <m/>
    <m/>
    <m/>
    <m/>
    <m/>
    <n v="12"/>
    <s v="1"/>
    <s v="1"/>
    <n v="0"/>
    <n v="0"/>
    <n v="0"/>
    <n v="0"/>
    <n v="0"/>
    <n v="0"/>
    <n v="25"/>
    <n v="100"/>
    <n v="25"/>
  </r>
  <r>
    <s v="diginorthampton"/>
    <s v="diginorthampton"/>
    <m/>
    <m/>
    <m/>
    <m/>
    <m/>
    <m/>
    <m/>
    <m/>
    <s v="No"/>
    <n v="445"/>
    <m/>
    <m/>
    <x v="3"/>
    <d v="2019-08-14T12:51:05.000"/>
    <s v="🤯 There's a lot to think about..._x000a__x000a_👇 Ahead of #ALevelResultsDay, here's a thread for young people in Northamptonshire thinking about a career in digital and tech."/>
    <m/>
    <m/>
    <x v="2"/>
    <m/>
    <s v="http://pbs.twimg.com/profile_images/1081171630016159745/2iNZS4kj_normal.jpg"/>
    <x v="127"/>
    <d v="2019-08-14T00:00:00.000"/>
    <s v="12:51:05"/>
    <s v="https://twitter.com/diginorthampton/status/1161621262508199936"/>
    <m/>
    <m/>
    <s v="1161621262508199936"/>
    <m/>
    <b v="0"/>
    <n v="13"/>
    <s v=""/>
    <b v="0"/>
    <s v="en"/>
    <m/>
    <s v=""/>
    <b v="0"/>
    <n v="12"/>
    <s v=""/>
    <s v="Twitter Web App"/>
    <b v="0"/>
    <s v="1161621262508199936"/>
    <s v="Retweet"/>
    <n v="0"/>
    <n v="0"/>
    <m/>
    <m/>
    <m/>
    <m/>
    <m/>
    <m/>
    <m/>
    <m/>
    <n v="12"/>
    <s v="1"/>
    <s v="1"/>
    <m/>
    <m/>
    <m/>
    <m/>
    <m/>
    <m/>
    <m/>
    <m/>
    <m/>
  </r>
  <r>
    <s v="diginorthampton"/>
    <s v="diginorthampton"/>
    <m/>
    <m/>
    <m/>
    <m/>
    <m/>
    <m/>
    <m/>
    <m/>
    <s v="No"/>
    <n v="446"/>
    <m/>
    <m/>
    <x v="3"/>
    <d v="2019-08-15T19:03:27.000"/>
    <s v="👋 Hi #NorthantsHour, hope everyone is well._x000a__x000a_🐣 For any Early Birds out there, our free morning learning sessions are getting booked up very quickly but a few places remain on each._x000a__x000a_https://t.co/hxJjQymEag"/>
    <s v="http://www.digitalnorthampton.com/events"/>
    <s v="digitalnorthampton.com"/>
    <x v="3"/>
    <m/>
    <s v="http://pbs.twimg.com/profile_images/1081171630016159745/2iNZS4kj_normal.jpg"/>
    <x v="128"/>
    <d v="2019-08-15T00:00:00.000"/>
    <s v="19:03:27"/>
    <s v="https://twitter.com/diginorthampton/status/1162077358872059905"/>
    <m/>
    <m/>
    <s v="1162077358872059905"/>
    <m/>
    <b v="0"/>
    <n v="10"/>
    <s v=""/>
    <b v="0"/>
    <s v="en"/>
    <m/>
    <s v=""/>
    <b v="0"/>
    <n v="5"/>
    <s v=""/>
    <s v="Twitter for iPhone"/>
    <b v="0"/>
    <s v="1162077358872059905"/>
    <s v="Retweet"/>
    <n v="0"/>
    <n v="0"/>
    <m/>
    <m/>
    <m/>
    <m/>
    <m/>
    <m/>
    <m/>
    <m/>
    <n v="12"/>
    <s v="1"/>
    <s v="1"/>
    <n v="2"/>
    <n v="6.666666666666667"/>
    <n v="0"/>
    <n v="0"/>
    <n v="0"/>
    <n v="0"/>
    <n v="28"/>
    <n v="93.33333333333333"/>
    <n v="30"/>
  </r>
  <r>
    <s v="diginorthampton"/>
    <s v="diginorthampton"/>
    <m/>
    <m/>
    <m/>
    <m/>
    <m/>
    <m/>
    <m/>
    <m/>
    <s v="No"/>
    <n v="447"/>
    <m/>
    <m/>
    <x v="3"/>
    <d v="2019-08-14T16:41:16.000"/>
    <s v="🗞️ We want Northampton to make the headlines for better reasons than this._x000a__x000a_🙌 On behalf of everyone working on this project - all either born in Northampton, live here or work here - thank you to all the local and national retailers who support our town._x000a__x000a_https://t.co/hZ0u4kVsp3"/>
    <s v="https://www.bbc.co.uk/news/uk-england-northamptonshire-49334442"/>
    <s v="co.uk"/>
    <x v="0"/>
    <m/>
    <s v="http://pbs.twimg.com/profile_images/1081171630016159745/2iNZS4kj_normal.jpg"/>
    <x v="129"/>
    <d v="2019-08-14T00:00:00.000"/>
    <s v="16:41:16"/>
    <s v="https://twitter.com/diginorthampton/status/1161679191005376512"/>
    <m/>
    <m/>
    <s v="1161679191005376512"/>
    <m/>
    <b v="0"/>
    <n v="6"/>
    <s v=""/>
    <b v="0"/>
    <s v="en"/>
    <m/>
    <s v=""/>
    <b v="0"/>
    <n v="2"/>
    <s v=""/>
    <s v="Twitter Web App"/>
    <b v="0"/>
    <s v="1161679191005376512"/>
    <s v="Retweet"/>
    <n v="0"/>
    <n v="0"/>
    <m/>
    <m/>
    <m/>
    <m/>
    <m/>
    <m/>
    <m/>
    <m/>
    <n v="12"/>
    <s v="1"/>
    <s v="1"/>
    <n v="4"/>
    <n v="9.30232558139535"/>
    <n v="0"/>
    <n v="0"/>
    <n v="0"/>
    <n v="0"/>
    <n v="39"/>
    <n v="90.69767441860465"/>
    <n v="43"/>
  </r>
  <r>
    <s v="diginorthampton"/>
    <s v="diginorthampton"/>
    <m/>
    <m/>
    <m/>
    <m/>
    <m/>
    <m/>
    <m/>
    <m/>
    <s v="No"/>
    <n v="448"/>
    <m/>
    <m/>
    <x v="3"/>
    <d v="2019-08-13T07:19:24.000"/>
    <s v="👩🏻‍⚕️👨🏽‍⚕️ Nearly 2 million NHS patients are to be given access to video consultations with doctors employed by a digital healthcare supplier as a result of a series of deals signed with NHS commissioners._x000a__x000a_🗺 Northamptonshire is one of 3 new areas to benefit._x000a__x000a_https://t.co/QQOkxHka8x"/>
    <s v="https://www.hsj.co.uk/technology-and-innovation/digital-gp-service-provider-secures-biggest-ever-deal-with-nhs/7025732.article"/>
    <s v="co.uk"/>
    <x v="0"/>
    <m/>
    <s v="http://pbs.twimg.com/profile_images/1081171630016159745/2iNZS4kj_normal.jpg"/>
    <x v="130"/>
    <d v="2019-08-13T00:00:00.000"/>
    <s v="07:19:24"/>
    <s v="https://twitter.com/diginorthampton/status/1161175402548801537"/>
    <m/>
    <m/>
    <s v="1161175402548801537"/>
    <m/>
    <b v="0"/>
    <n v="8"/>
    <s v=""/>
    <b v="0"/>
    <s v="en"/>
    <m/>
    <s v=""/>
    <b v="0"/>
    <n v="1"/>
    <s v=""/>
    <s v="Twitter for iPhone"/>
    <b v="0"/>
    <s v="1161175402548801537"/>
    <s v="Retweet"/>
    <n v="0"/>
    <n v="0"/>
    <m/>
    <m/>
    <m/>
    <m/>
    <m/>
    <m/>
    <m/>
    <m/>
    <n v="12"/>
    <s v="1"/>
    <s v="1"/>
    <n v="1"/>
    <n v="2.380952380952381"/>
    <n v="0"/>
    <n v="0"/>
    <n v="0"/>
    <n v="0"/>
    <n v="41"/>
    <n v="97.61904761904762"/>
    <n v="42"/>
  </r>
  <r>
    <s v="diginorthampton"/>
    <s v="diginorthampton"/>
    <m/>
    <m/>
    <m/>
    <m/>
    <m/>
    <m/>
    <m/>
    <m/>
    <s v="No"/>
    <n v="449"/>
    <m/>
    <m/>
    <x v="3"/>
    <d v="2019-08-21T08:42:42.000"/>
    <s v="⏱️ Less than 24 hours until our third Early Bird event, The Death of Social Media?_x000a__x000a_😹 There's much more to social media than cat GIFs._x000a__x000a_📈 We'll be exploring ethics in light of recent controversies, current trends and what it all means for your business._x000a__x000a_😼 It's almost here... https://t.co/RFM2TFRq9X"/>
    <m/>
    <m/>
    <x v="0"/>
    <s v="https://pbs.twimg.com/tweet_video_thumb/ECeypuvXsAAEnwh.jpg"/>
    <s v="https://pbs.twimg.com/tweet_video_thumb/ECeypuvXsAAEnwh.jpg"/>
    <x v="131"/>
    <d v="2019-08-21T00:00:00.000"/>
    <s v="08:42:42"/>
    <s v="https://twitter.com/diginorthampton/status/1164095471293554688"/>
    <m/>
    <m/>
    <s v="1164095471293554688"/>
    <m/>
    <b v="0"/>
    <n v="9"/>
    <s v=""/>
    <b v="0"/>
    <s v="en"/>
    <m/>
    <s v=""/>
    <b v="0"/>
    <n v="1"/>
    <s v=""/>
    <s v="Twitter Web App"/>
    <b v="0"/>
    <s v="1164095471293554688"/>
    <s v="Retweet"/>
    <n v="0"/>
    <n v="0"/>
    <m/>
    <m/>
    <m/>
    <m/>
    <m/>
    <m/>
    <m/>
    <m/>
    <n v="12"/>
    <s v="1"/>
    <s v="1"/>
    <n v="0"/>
    <n v="0"/>
    <n v="1"/>
    <n v="2.1739130434782608"/>
    <n v="0"/>
    <n v="0"/>
    <n v="45"/>
    <n v="97.82608695652173"/>
    <n v="46"/>
  </r>
  <r>
    <s v="diginorthampton"/>
    <s v="diginorthampton"/>
    <m/>
    <m/>
    <m/>
    <m/>
    <m/>
    <m/>
    <m/>
    <m/>
    <s v="No"/>
    <n v="450"/>
    <m/>
    <m/>
    <x v="3"/>
    <d v="2019-08-22T06:44:12.000"/>
    <s v="🐣 We’re almost ready to go with our  third Early Bird, The Death of Social Media?_x000a__x000a_🗞 We’ll be tweeting updates during the event, which starts at 8am. https://t.co/2vDN5hGh5Z"/>
    <m/>
    <m/>
    <x v="0"/>
    <s v="https://pbs.twimg.com/media/ECjhIB9WsAEXfpI.jpg"/>
    <s v="https://pbs.twimg.com/media/ECjhIB9WsAEXfpI.jpg"/>
    <x v="132"/>
    <d v="2019-08-22T00:00:00.000"/>
    <s v="06:44:12"/>
    <s v="https://twitter.com/diginorthampton/status/1164428037292732417"/>
    <m/>
    <m/>
    <s v="1164428037292732417"/>
    <m/>
    <b v="0"/>
    <n v="14"/>
    <s v=""/>
    <b v="0"/>
    <s v="en"/>
    <m/>
    <s v=""/>
    <b v="0"/>
    <n v="3"/>
    <s v=""/>
    <s v="Twitter for iPhone"/>
    <b v="0"/>
    <s v="1164428037292732417"/>
    <s v="Retweet"/>
    <n v="0"/>
    <n v="0"/>
    <m/>
    <m/>
    <m/>
    <m/>
    <m/>
    <m/>
    <m/>
    <m/>
    <n v="12"/>
    <s v="1"/>
    <s v="1"/>
    <m/>
    <m/>
    <m/>
    <m/>
    <m/>
    <m/>
    <m/>
    <m/>
    <m/>
  </r>
  <r>
    <s v="diginorthampton"/>
    <s v="diginorthampton"/>
    <m/>
    <m/>
    <m/>
    <m/>
    <m/>
    <m/>
    <m/>
    <m/>
    <s v="No"/>
    <n v="451"/>
    <m/>
    <m/>
    <x v="1"/>
    <d v="2019-08-15T05:49:39.000"/>
    <s v="🤯 There's a lot to think about..._x000a__x000a_👇 Ahead of #ALevelResultsDay, here's a thread for young people in Northamptonshire thinking about a career in digital and tech."/>
    <m/>
    <m/>
    <x v="2"/>
    <m/>
    <s v="http://pbs.twimg.com/profile_images/1081171630016159745/2iNZS4kj_normal.jpg"/>
    <x v="133"/>
    <d v="2019-08-15T00:00:00.000"/>
    <s v="05:49:39"/>
    <s v="https://twitter.com/diginorthampton/status/1161877592389181440"/>
    <m/>
    <m/>
    <s v="1161877592389181440"/>
    <m/>
    <b v="0"/>
    <n v="0"/>
    <s v=""/>
    <b v="0"/>
    <s v="en"/>
    <m/>
    <s v=""/>
    <b v="0"/>
    <n v="12"/>
    <s v="1161621262508199936"/>
    <s v="Twitter for iPhone"/>
    <b v="0"/>
    <s v="1161621262508199936"/>
    <s v="Tweet"/>
    <n v="0"/>
    <n v="0"/>
    <m/>
    <m/>
    <m/>
    <m/>
    <m/>
    <m/>
    <m/>
    <m/>
    <n v="1"/>
    <s v="1"/>
    <s v="1"/>
    <n v="0"/>
    <n v="0"/>
    <n v="0"/>
    <n v="0"/>
    <n v="0"/>
    <n v="0"/>
    <n v="25"/>
    <n v="100"/>
    <n v="25"/>
  </r>
  <r>
    <s v="rscomponents"/>
    <s v="rscomponents"/>
    <m/>
    <m/>
    <m/>
    <m/>
    <m/>
    <m/>
    <m/>
    <m/>
    <s v="No"/>
    <n v="452"/>
    <m/>
    <m/>
    <x v="3"/>
    <d v="2019-08-21T11:00:36.000"/>
    <s v="With flying superheroes on the up, we look back to our very own &quot;rocket man&quot; Richard Browning who designed and built his prototype flight suit – Daedalus with the help of RS PRO tools: https://t.co/GfVviDnVH0"/>
    <s v="https://www.youtube.com/watch?v=vSZfjtelFu0&amp;feature=youtu.be"/>
    <s v="youtube.com"/>
    <x v="0"/>
    <m/>
    <s v="http://pbs.twimg.com/profile_images/951081251624177664/SdSGgQZX_normal.jpg"/>
    <x v="134"/>
    <d v="2019-08-21T00:00:00.000"/>
    <s v="11:00:36"/>
    <s v="https://twitter.com/rscomponents/status/1164130174247546880"/>
    <m/>
    <m/>
    <s v="1164130174247546880"/>
    <m/>
    <b v="0"/>
    <n v="11"/>
    <s v=""/>
    <b v="0"/>
    <s v="en"/>
    <m/>
    <s v=""/>
    <b v="0"/>
    <n v="5"/>
    <s v=""/>
    <s v="Hootsuite Inc."/>
    <b v="0"/>
    <s v="1164130174247546880"/>
    <s v="Reply-To"/>
    <n v="0"/>
    <n v="0"/>
    <m/>
    <m/>
    <m/>
    <m/>
    <m/>
    <m/>
    <m/>
    <m/>
    <n v="1"/>
    <s v="2"/>
    <s v="2"/>
    <n v="0"/>
    <n v="0"/>
    <n v="0"/>
    <n v="0"/>
    <n v="0"/>
    <n v="0"/>
    <n v="33"/>
    <n v="100"/>
    <n v="33"/>
  </r>
  <r>
    <s v="soverycreative"/>
    <s v="richardbeards"/>
    <m/>
    <m/>
    <m/>
    <m/>
    <m/>
    <m/>
    <m/>
    <m/>
    <s v="Yes"/>
    <n v="453"/>
    <m/>
    <m/>
    <x v="2"/>
    <d v="2019-08-14T18:02:43.000"/>
    <s v="@RichardBeards hey Richard mate great to connect on here. Long time no speak since the old NEP days :) hope all is well?"/>
    <m/>
    <m/>
    <x v="0"/>
    <m/>
    <s v="http://pbs.twimg.com/profile_images/912640942435438593/yzM0BvWF_normal.jpg"/>
    <x v="135"/>
    <d v="2019-08-14T00:00:00.000"/>
    <s v="18:02:43"/>
    <s v="https://twitter.com/soverycreative/status/1161699687549870080"/>
    <m/>
    <m/>
    <s v="1161699687549870080"/>
    <m/>
    <b v="0"/>
    <n v="1"/>
    <s v="949360609929367552"/>
    <b v="0"/>
    <s v="en"/>
    <m/>
    <s v=""/>
    <b v="0"/>
    <n v="0"/>
    <s v=""/>
    <s v="Twitter for iPhone"/>
    <b v="0"/>
    <s v="1161699687549870080"/>
    <s v="Reply-To"/>
    <n v="0"/>
    <n v="0"/>
    <m/>
    <m/>
    <m/>
    <m/>
    <m/>
    <m/>
    <m/>
    <m/>
    <n v="1"/>
    <s v="2"/>
    <s v="2"/>
    <n v="2"/>
    <n v="9.090909090909092"/>
    <n v="0"/>
    <n v="0"/>
    <n v="0"/>
    <n v="0"/>
    <n v="20"/>
    <n v="90.9090909090909"/>
    <n v="22"/>
  </r>
  <r>
    <s v="thestartofnn"/>
    <s v="cafetracknn"/>
    <m/>
    <m/>
    <m/>
    <m/>
    <m/>
    <m/>
    <m/>
    <m/>
    <s v="No"/>
    <n v="454"/>
    <m/>
    <m/>
    <x v="0"/>
    <d v="2019-08-15T05:37:32.000"/>
    <s v="Today we’re hosting our first tea and toast event @cafetracknn 10am-11:30am! Let’s meet up and have a cuppa, a slice of toast, a chat   and make connections! #lovenn #tsosnn #chat #teaandtoast #community https://t.co/oCzunuPJSJ"/>
    <m/>
    <m/>
    <x v="14"/>
    <s v="https://pbs.twimg.com/media/EB_Ou__X4AAp8lt.jpg"/>
    <s v="https://pbs.twimg.com/media/EB_Ou__X4AAp8lt.jpg"/>
    <x v="136"/>
    <d v="2019-08-15T00:00:00.000"/>
    <s v="05:37:32"/>
    <s v="https://twitter.com/thestartofnn/status/1161874542182240257"/>
    <m/>
    <m/>
    <s v="1161874542182240257"/>
    <m/>
    <b v="0"/>
    <n v="6"/>
    <s v=""/>
    <b v="0"/>
    <s v="en"/>
    <m/>
    <s v=""/>
    <b v="0"/>
    <n v="6"/>
    <s v=""/>
    <s v="Twitter for iPhone"/>
    <b v="0"/>
    <s v="1161874542182240257"/>
    <s v="Reply-To"/>
    <n v="0"/>
    <n v="0"/>
    <m/>
    <m/>
    <m/>
    <m/>
    <m/>
    <m/>
    <m/>
    <m/>
    <n v="1"/>
    <s v="3"/>
    <s v="3"/>
    <n v="0"/>
    <n v="0"/>
    <n v="0"/>
    <n v="0"/>
    <n v="0"/>
    <n v="0"/>
    <n v="36"/>
    <n v="100"/>
    <n v="36"/>
  </r>
  <r>
    <s v="birminghamtech"/>
    <s v="tn_midlands"/>
    <m/>
    <m/>
    <m/>
    <m/>
    <m/>
    <m/>
    <m/>
    <m/>
    <s v="No"/>
    <n v="455"/>
    <m/>
    <m/>
    <x v="0"/>
    <d v="2019-08-22T11:36:37.000"/>
    <s v="#Birminghamtechweek was created champion the #tech scene in the region and connect the City's tech businesses and future faces in one celebratory event!_x000a__x000a_Read the profile on creator @yiannismaos here: https://t.co/rknuw4IS3p_x000a__x000a_@hollybotterill @SecondeJ @tn_midlands @TechNation https://t.co/V0yXA5BUvP"/>
    <s v="https://birminghamtechweek.com/2019/08/spotlight-on-yiannis-maos-founder-of-birmingham-tech-week/"/>
    <s v="birminghamtechweek.com"/>
    <x v="15"/>
    <s v="https://pbs.twimg.com/media/ECkjsUGXoAAf4qj.jpg"/>
    <s v="https://pbs.twimg.com/media/ECkjsUGXoAAf4qj.jpg"/>
    <x v="137"/>
    <d v="2019-08-22T00:00:00.000"/>
    <s v="11:36:37"/>
    <s v="https://twitter.com/birminghamtech/status/1164501625714724872"/>
    <m/>
    <m/>
    <s v="1164501625714724872"/>
    <m/>
    <b v="0"/>
    <n v="3"/>
    <s v=""/>
    <b v="0"/>
    <s v="en"/>
    <m/>
    <s v=""/>
    <b v="0"/>
    <n v="2"/>
    <s v=""/>
    <s v="Twitter Web App"/>
    <b v="0"/>
    <s v="1164501625714724872"/>
    <s v="Reply-To"/>
    <n v="0"/>
    <n v="0"/>
    <m/>
    <m/>
    <m/>
    <m/>
    <m/>
    <m/>
    <m/>
    <m/>
    <n v="1"/>
    <s v="2"/>
    <s v="2"/>
    <m/>
    <m/>
    <m/>
    <m/>
    <m/>
    <m/>
    <m/>
    <m/>
    <m/>
  </r>
  <r>
    <s v="gameartacademic"/>
    <s v="csm_berlin"/>
    <m/>
    <m/>
    <m/>
    <m/>
    <m/>
    <m/>
    <m/>
    <m/>
    <s v="No"/>
    <n v="460"/>
    <m/>
    <m/>
    <x v="0"/>
    <d v="2019-08-20T19:37:14.000"/>
    <s v="Who wants to help me set up a video games museum in Northampton? We'll need a venue and funding and period tv's consoles and computers etc. I say this because I'm TOTALLY JEALOUS of Berlin having @CSM_Berlin"/>
    <m/>
    <m/>
    <x v="0"/>
    <m/>
    <s v="http://pbs.twimg.com/profile_images/1106936493849886726/Q5ItOAv2_normal.png"/>
    <x v="138"/>
    <d v="2019-08-20T00:00:00.000"/>
    <s v="19:37:14"/>
    <s v="https://twitter.com/gameartacademic/status/1163897801379602432"/>
    <m/>
    <m/>
    <s v="1163897801379602432"/>
    <m/>
    <b v="0"/>
    <n v="8"/>
    <s v=""/>
    <b v="0"/>
    <s v="en"/>
    <m/>
    <s v=""/>
    <b v="0"/>
    <n v="0"/>
    <s v=""/>
    <s v="Twitter Web App"/>
    <b v="0"/>
    <s v="1163897801379602432"/>
    <s v="Reply-To"/>
    <n v="0"/>
    <n v="0"/>
    <m/>
    <m/>
    <m/>
    <m/>
    <m/>
    <m/>
    <m/>
    <m/>
    <n v="2"/>
    <s v="4"/>
    <s v="4"/>
    <n v="0"/>
    <n v="0"/>
    <n v="1"/>
    <n v="2.7027027027027026"/>
    <n v="0"/>
    <n v="0"/>
    <n v="36"/>
    <n v="97.29729729729729"/>
    <n v="37"/>
  </r>
  <r>
    <s v="rifs_uon"/>
    <s v="csm_berlin"/>
    <m/>
    <m/>
    <m/>
    <m/>
    <m/>
    <m/>
    <m/>
    <m/>
    <s v="No"/>
    <n v="461"/>
    <m/>
    <m/>
    <x v="0"/>
    <d v="2019-08-21T17:37:18.000"/>
    <s v="@GameArtAcademic @CSM_Berlin I can look for some funding but we'd need a bit more of a plan before we started looking. Happy to throw some ideas around!"/>
    <m/>
    <m/>
    <x v="0"/>
    <m/>
    <s v="http://pbs.twimg.com/profile_images/1067705511460683776/sON6kTXU_normal.jpg"/>
    <x v="139"/>
    <d v="2019-08-21T00:00:00.000"/>
    <s v="17:37:18"/>
    <s v="https://twitter.com/rifs_uon/status/1164230005733416963"/>
    <m/>
    <m/>
    <s v="1164230005733416963"/>
    <s v="1163897801379602432"/>
    <b v="0"/>
    <n v="1"/>
    <s v="1010890008067272704"/>
    <b v="0"/>
    <s v="en"/>
    <m/>
    <s v=""/>
    <b v="0"/>
    <n v="0"/>
    <s v=""/>
    <s v="Twitter for Android"/>
    <b v="0"/>
    <s v="1163897801379602432"/>
    <s v="Reply-To"/>
    <n v="0"/>
    <n v="0"/>
    <m/>
    <m/>
    <m/>
    <m/>
    <m/>
    <m/>
    <m/>
    <m/>
    <n v="1"/>
    <s v="4"/>
    <s v="4"/>
    <m/>
    <m/>
    <m/>
    <m/>
    <m/>
    <m/>
    <m/>
    <m/>
    <m/>
  </r>
  <r>
    <s v="diginorthampton"/>
    <s v="the_graduate"/>
    <m/>
    <m/>
    <m/>
    <m/>
    <m/>
    <m/>
    <m/>
    <m/>
    <s v="No"/>
    <n v="471"/>
    <m/>
    <m/>
    <x v="0"/>
    <d v="2019-08-14T12:51:08.000"/>
    <s v="🎓 @The_Graduate are currently advertising a range of entry-level roles in Northamptonshire and further afield 👇_x000a__x000a_https://t.co/BB3frvH4A2"/>
    <s v="https://www.thegraduaterecruitment.co.uk/vacancies"/>
    <s v="co.uk"/>
    <x v="0"/>
    <m/>
    <s v="http://pbs.twimg.com/profile_images/1081171630016159745/2iNZS4kj_normal.jpg"/>
    <x v="119"/>
    <d v="2019-08-14T00:00:00.000"/>
    <s v="12:51:08"/>
    <s v="https://twitter.com/diginorthampton/status/1161621276248686593"/>
    <m/>
    <m/>
    <s v="1161621276248686593"/>
    <s v="1161621273824415750"/>
    <b v="0"/>
    <n v="1"/>
    <s v="1069149654204469248"/>
    <b v="0"/>
    <s v="en"/>
    <m/>
    <s v=""/>
    <b v="0"/>
    <n v="0"/>
    <s v=""/>
    <s v="Twitter Web App"/>
    <b v="0"/>
    <s v="1161621273824415750"/>
    <s v="Reply-To"/>
    <n v="0"/>
    <n v="0"/>
    <m/>
    <m/>
    <m/>
    <m/>
    <m/>
    <m/>
    <m/>
    <m/>
    <n v="1"/>
    <s v="1"/>
    <s v="1"/>
    <n v="0"/>
    <n v="0"/>
    <n v="0"/>
    <n v="0"/>
    <n v="0"/>
    <n v="0"/>
    <n v="15"/>
    <n v="100"/>
    <n v="15"/>
  </r>
  <r>
    <s v="diginorthampton"/>
    <s v="proudmurals"/>
    <m/>
    <m/>
    <m/>
    <m/>
    <m/>
    <m/>
    <m/>
    <m/>
    <s v="Yes"/>
    <n v="472"/>
    <m/>
    <m/>
    <x v="0"/>
    <d v="2019-08-21T08:24:45.000"/>
    <s v="🎨 This might not be digital but we love it. Anything that brightens up our town and puts a smile on people's faces should be celebrated! _x000a__x000a_👏 Great work @proudmurals https://t.co/oZAr0wrQqT"/>
    <s v="https://twitter.com/proudmurals/status/1163897195952840706"/>
    <s v="twitter.com"/>
    <x v="0"/>
    <m/>
    <s v="http://pbs.twimg.com/profile_images/1081171630016159745/2iNZS4kj_normal.jpg"/>
    <x v="140"/>
    <d v="2019-08-21T00:00:00.000"/>
    <s v="08:24:45"/>
    <s v="https://twitter.com/diginorthampton/status/1164090951872188416"/>
    <m/>
    <m/>
    <s v="1164090951872188416"/>
    <m/>
    <b v="0"/>
    <n v="4"/>
    <s v=""/>
    <b v="1"/>
    <s v="en"/>
    <m/>
    <s v="1163897195952840706"/>
    <b v="0"/>
    <n v="0"/>
    <s v=""/>
    <s v="Twitter Web App"/>
    <b v="0"/>
    <s v="1164090951872188416"/>
    <s v="Reply-To"/>
    <n v="0"/>
    <n v="0"/>
    <m/>
    <m/>
    <m/>
    <m/>
    <m/>
    <m/>
    <m/>
    <m/>
    <n v="1"/>
    <s v="1"/>
    <s v="1"/>
    <n v="5"/>
    <n v="17.857142857142858"/>
    <n v="0"/>
    <n v="0"/>
    <n v="0"/>
    <n v="0"/>
    <n v="23"/>
    <n v="82.14285714285714"/>
    <n v="28"/>
  </r>
  <r>
    <s v="diginorthampton"/>
    <s v="bbcsml"/>
    <m/>
    <m/>
    <m/>
    <m/>
    <m/>
    <m/>
    <m/>
    <m/>
    <s v="No"/>
    <n v="473"/>
    <m/>
    <m/>
    <x v="0"/>
    <d v="2019-08-12T07:50:08.000"/>
    <s v="📺 Great to see Rebecca Gill, founder of @vrtherapiesltd, on @BBCOne's @bbcsml yesterday. _x000a__x000a_▶️ Catch her from 31:40_x000a__x000a_https://t.co/3AGImo7UpT"/>
    <s v="https://www.bbc.co.uk/iplayer/episode/m0007m7j/sunday-morning-live-series-10-episode-9"/>
    <s v="co.uk"/>
    <x v="0"/>
    <m/>
    <s v="http://pbs.twimg.com/profile_images/1081171630016159745/2iNZS4kj_normal.jpg"/>
    <x v="141"/>
    <d v="2019-08-12T00:00:00.000"/>
    <s v="07:50:08"/>
    <s v="https://twitter.com/diginorthampton/status/1160820750246404096"/>
    <m/>
    <m/>
    <s v="1160820750246404096"/>
    <m/>
    <b v="0"/>
    <n v="2"/>
    <s v=""/>
    <b v="0"/>
    <s v="en"/>
    <m/>
    <s v=""/>
    <b v="1"/>
    <n v="3"/>
    <s v=""/>
    <s v="Twitter Web App"/>
    <b v="0"/>
    <s v="1160820750246404096"/>
    <s v="Reply-To"/>
    <n v="0"/>
    <n v="0"/>
    <m/>
    <m/>
    <m/>
    <m/>
    <m/>
    <m/>
    <m/>
    <m/>
    <n v="2"/>
    <s v="1"/>
    <s v="1"/>
    <m/>
    <m/>
    <m/>
    <m/>
    <m/>
    <m/>
    <m/>
    <m/>
    <m/>
  </r>
  <r>
    <s v="diginorthampton"/>
    <s v="theathleticuk"/>
    <m/>
    <m/>
    <m/>
    <m/>
    <m/>
    <m/>
    <m/>
    <m/>
    <s v="No"/>
    <n v="476"/>
    <m/>
    <m/>
    <x v="0"/>
    <d v="2019-08-22T07:36:01.000"/>
    <s v="🗣 @kenpunter now talking about @TheAthleticUK’s impact on sports journalism in this country with a new subscription model"/>
    <m/>
    <m/>
    <x v="0"/>
    <m/>
    <s v="http://pbs.twimg.com/profile_images/1081171630016159745/2iNZS4kj_normal.jpg"/>
    <x v="142"/>
    <d v="2019-08-22T00:00:00.000"/>
    <s v="07:36:01"/>
    <s v="https://twitter.com/diginorthampton/status/1164441075160952832"/>
    <m/>
    <m/>
    <s v="1164441075160952832"/>
    <s v="1164437031134683136"/>
    <b v="0"/>
    <n v="1"/>
    <s v="1069149654204469248"/>
    <b v="0"/>
    <s v="en"/>
    <m/>
    <s v=""/>
    <b v="0"/>
    <n v="0"/>
    <s v=""/>
    <s v="Twitter for iPhone"/>
    <b v="0"/>
    <s v="1164437031134683136"/>
    <s v="Reply-To"/>
    <n v="0"/>
    <n v="0"/>
    <m/>
    <m/>
    <m/>
    <m/>
    <m/>
    <m/>
    <m/>
    <m/>
    <n v="1"/>
    <s v="1"/>
    <s v="1"/>
    <n v="0"/>
    <n v="0"/>
    <n v="0"/>
    <n v="0"/>
    <n v="0"/>
    <n v="0"/>
    <n v="18"/>
    <n v="100"/>
    <n v="18"/>
  </r>
  <r>
    <s v="diginorthampton"/>
    <s v="kenpunter"/>
    <m/>
    <m/>
    <m/>
    <m/>
    <m/>
    <m/>
    <m/>
    <m/>
    <s v="Yes"/>
    <n v="477"/>
    <m/>
    <m/>
    <x v="2"/>
    <d v="2019-08-22T07:15:39.000"/>
    <s v="@kenpunter begins by talking about recent social media controversies and hot topics._x000a__x000a_These topics include corporate responsibility among social media giants, child online safety, social isolation and social media bullying."/>
    <m/>
    <m/>
    <x v="0"/>
    <m/>
    <s v="http://pbs.twimg.com/profile_images/1081171630016159745/2iNZS4kj_normal.jpg"/>
    <x v="143"/>
    <d v="2019-08-22T00:00:00.000"/>
    <s v="07:15:39"/>
    <s v="https://twitter.com/diginorthampton/status/1164435950426046464"/>
    <m/>
    <m/>
    <s v="1164435950426046464"/>
    <s v="1164434017191702529"/>
    <b v="0"/>
    <n v="4"/>
    <s v="1069149654204469248"/>
    <b v="0"/>
    <s v="en"/>
    <m/>
    <s v=""/>
    <b v="0"/>
    <n v="0"/>
    <s v=""/>
    <s v="Twitter for iPhone"/>
    <b v="0"/>
    <s v="1164434017191702529"/>
    <s v="Reply-To"/>
    <n v="0"/>
    <n v="0"/>
    <m/>
    <m/>
    <m/>
    <m/>
    <m/>
    <m/>
    <m/>
    <m/>
    <n v="1"/>
    <s v="1"/>
    <s v="1"/>
    <n v="1"/>
    <n v="3.3333333333333335"/>
    <n v="2"/>
    <n v="6.666666666666667"/>
    <n v="0"/>
    <n v="0"/>
    <n v="27"/>
    <n v="90"/>
    <n v="30"/>
  </r>
  <r>
    <s v="diginorthampton"/>
    <s v="kenpunter"/>
    <m/>
    <m/>
    <m/>
    <m/>
    <m/>
    <m/>
    <m/>
    <m/>
    <s v="Yes"/>
    <n v="478"/>
    <m/>
    <m/>
    <x v="0"/>
    <d v="2019-08-22T07:19:57.000"/>
    <s v="🗣 @kenpunter: “Social media trends are going down in overall usage across multiple platforms, whatever metric you use. Users are turning away. The numbers are still big but they’re trending down.”"/>
    <m/>
    <m/>
    <x v="0"/>
    <m/>
    <s v="http://pbs.twimg.com/profile_images/1081171630016159745/2iNZS4kj_normal.jpg"/>
    <x v="144"/>
    <d v="2019-08-22T00:00:00.000"/>
    <s v="07:19:57"/>
    <s v="https://twitter.com/diginorthampton/status/1164437031134683136"/>
    <m/>
    <m/>
    <s v="1164437031134683136"/>
    <s v="1164435950426046464"/>
    <b v="0"/>
    <n v="4"/>
    <s v="1069149654204469248"/>
    <b v="0"/>
    <s v="en"/>
    <m/>
    <s v=""/>
    <b v="0"/>
    <n v="0"/>
    <s v=""/>
    <s v="Twitter for iPhone"/>
    <b v="0"/>
    <s v="1164435950426046464"/>
    <s v="Reply-To"/>
    <n v="0"/>
    <n v="0"/>
    <m/>
    <m/>
    <m/>
    <m/>
    <m/>
    <m/>
    <m/>
    <m/>
    <n v="5"/>
    <s v="1"/>
    <s v="1"/>
    <n v="0"/>
    <n v="0"/>
    <n v="0"/>
    <n v="0"/>
    <n v="0"/>
    <n v="0"/>
    <n v="31"/>
    <n v="100"/>
    <n v="31"/>
  </r>
  <r>
    <s v="diginorthampton"/>
    <s v="northamptoncoll"/>
    <m/>
    <m/>
    <m/>
    <m/>
    <m/>
    <m/>
    <m/>
    <m/>
    <s v="No"/>
    <n v="480"/>
    <m/>
    <m/>
    <x v="0"/>
    <d v="2019-08-14T12:51:09.000"/>
    <s v="🤝 Engage with local organisations passionate about supporting young people into digital and creative careers_x000a__x000a_📽️ @ScreenNorthants _x000a_🎭 @RoyalDerngate _x000a_👩‍🏫 @NorthamptonColl"/>
    <m/>
    <m/>
    <x v="0"/>
    <m/>
    <s v="http://pbs.twimg.com/profile_images/1081171630016159745/2iNZS4kj_normal.jpg"/>
    <x v="85"/>
    <d v="2019-08-14T00:00:00.000"/>
    <s v="12:51:09"/>
    <s v="https://twitter.com/diginorthampton/status/1161621278622650374"/>
    <m/>
    <m/>
    <s v="1161621278622650374"/>
    <s v="1161621276248686593"/>
    <b v="0"/>
    <n v="2"/>
    <s v="1069149654204469248"/>
    <b v="0"/>
    <s v="en"/>
    <m/>
    <s v=""/>
    <b v="0"/>
    <n v="0"/>
    <s v=""/>
    <s v="Twitter Web App"/>
    <b v="0"/>
    <s v="1161621276248686593"/>
    <s v="Reply-To"/>
    <n v="0"/>
    <n v="0"/>
    <m/>
    <m/>
    <m/>
    <m/>
    <m/>
    <m/>
    <m/>
    <m/>
    <n v="1"/>
    <s v="1"/>
    <s v="1"/>
    <m/>
    <m/>
    <m/>
    <m/>
    <m/>
    <m/>
    <m/>
    <m/>
    <m/>
  </r>
  <r>
    <s v="diginorthampton"/>
    <s v="diginorthampton"/>
    <m/>
    <m/>
    <m/>
    <m/>
    <m/>
    <m/>
    <m/>
    <m/>
    <s v="No"/>
    <n v="485"/>
    <m/>
    <m/>
    <x v="3"/>
    <d v="2019-08-21T08:43:27.000"/>
    <s v="💼 The jobs are out there... https://t.co/2zQa4yIDuQ"/>
    <s v="https://twitter.com/SSARecruit/status/1164094795654008832"/>
    <s v="twitter.com"/>
    <x v="0"/>
    <m/>
    <s v="http://pbs.twimg.com/profile_images/1081171630016159745/2iNZS4kj_normal.jpg"/>
    <x v="145"/>
    <d v="2019-08-21T00:00:00.000"/>
    <s v="08:43:27"/>
    <s v="https://twitter.com/diginorthampton/status/1164095659923955712"/>
    <m/>
    <m/>
    <s v="1164095659923955712"/>
    <m/>
    <b v="0"/>
    <n v="3"/>
    <s v=""/>
    <b v="1"/>
    <s v="en"/>
    <m/>
    <s v="1164094795654008832"/>
    <b v="0"/>
    <n v="1"/>
    <s v=""/>
    <s v="Twitter Web App"/>
    <b v="0"/>
    <s v="1164095659923955712"/>
    <s v="Reply-To"/>
    <n v="0"/>
    <n v="0"/>
    <m/>
    <m/>
    <m/>
    <m/>
    <m/>
    <m/>
    <m/>
    <m/>
    <n v="12"/>
    <s v="1"/>
    <s v="1"/>
    <n v="0"/>
    <n v="0"/>
    <n v="0"/>
    <n v="0"/>
    <n v="0"/>
    <n v="0"/>
    <n v="5"/>
    <n v="100"/>
    <n v="5"/>
  </r>
  <r>
    <s v="diginorthampton"/>
    <s v="diginorthampton"/>
    <m/>
    <m/>
    <m/>
    <m/>
    <m/>
    <m/>
    <m/>
    <m/>
    <s v="No"/>
    <n v="486"/>
    <m/>
    <m/>
    <x v="3"/>
    <d v="2019-08-21T10:38:55.000"/>
    <s v="👀 Interested to see this... we've had many committee meetings in this lovely setting. 🍽️🍕🍺 https://t.co/zvpRupua3l"/>
    <s v="https://twitter.com/BarWaterside/status/1164122540241031168"/>
    <s v="twitter.com"/>
    <x v="0"/>
    <m/>
    <s v="http://pbs.twimg.com/profile_images/1081171630016159745/2iNZS4kj_normal.jpg"/>
    <x v="146"/>
    <d v="2019-08-21T00:00:00.000"/>
    <s v="10:38:55"/>
    <s v="https://twitter.com/diginorthampton/status/1164124716082388997"/>
    <m/>
    <m/>
    <s v="1164124716082388997"/>
    <m/>
    <b v="0"/>
    <n v="6"/>
    <s v=""/>
    <b v="1"/>
    <s v="en"/>
    <m/>
    <s v="1164122540241031168"/>
    <b v="0"/>
    <n v="0"/>
    <s v=""/>
    <s v="Twitter Web App"/>
    <b v="0"/>
    <s v="1164124716082388997"/>
    <s v="Reply-To"/>
    <n v="0"/>
    <n v="0"/>
    <m/>
    <m/>
    <m/>
    <m/>
    <m/>
    <m/>
    <m/>
    <m/>
    <n v="12"/>
    <s v="1"/>
    <s v="1"/>
    <n v="1"/>
    <n v="7.6923076923076925"/>
    <n v="0"/>
    <n v="0"/>
    <n v="0"/>
    <n v="0"/>
    <n v="12"/>
    <n v="92.3076923076923"/>
    <n v="13"/>
  </r>
  <r>
    <s v="diginorthampton"/>
    <s v="diginorthampton"/>
    <m/>
    <m/>
    <m/>
    <m/>
    <m/>
    <m/>
    <m/>
    <m/>
    <s v="No"/>
    <n v="487"/>
    <m/>
    <m/>
    <x v="3"/>
    <d v="2019-08-15T15:52:26.000"/>
    <s v="🥳 See you down the front! https://t.co/VxYTNTDUbv"/>
    <s v="https://twitter.com/SSARecruit/status/1162029063021694977"/>
    <s v="twitter.com"/>
    <x v="0"/>
    <m/>
    <s v="http://pbs.twimg.com/profile_images/1081171630016159745/2iNZS4kj_normal.jpg"/>
    <x v="147"/>
    <d v="2019-08-15T00:00:00.000"/>
    <s v="15:52:26"/>
    <s v="https://twitter.com/diginorthampton/status/1162029289065406464"/>
    <m/>
    <m/>
    <s v="1162029289065406464"/>
    <m/>
    <b v="0"/>
    <n v="5"/>
    <s v=""/>
    <b v="1"/>
    <s v="en"/>
    <m/>
    <s v="1162029063021694977"/>
    <b v="0"/>
    <n v="0"/>
    <s v=""/>
    <s v="Twitter for iPhone"/>
    <b v="0"/>
    <s v="1162029289065406464"/>
    <s v="Reply-To"/>
    <n v="0"/>
    <n v="0"/>
    <m/>
    <m/>
    <m/>
    <m/>
    <m/>
    <m/>
    <m/>
    <m/>
    <n v="12"/>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1"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6">
    <i>
      <x v="1"/>
    </i>
    <i r="1">
      <x v="8"/>
    </i>
    <i r="2">
      <x v="225"/>
    </i>
    <i r="3">
      <x v="8"/>
    </i>
    <i r="2">
      <x v="226"/>
    </i>
    <i r="3">
      <x v="7"/>
    </i>
    <i r="3">
      <x v="8"/>
    </i>
    <i r="3">
      <x v="15"/>
    </i>
    <i r="3">
      <x v="16"/>
    </i>
    <i r="3">
      <x v="18"/>
    </i>
    <i r="2">
      <x v="227"/>
    </i>
    <i r="3">
      <x v="7"/>
    </i>
    <i r="3">
      <x v="8"/>
    </i>
    <i r="3">
      <x v="9"/>
    </i>
    <i r="3">
      <x v="11"/>
    </i>
    <i r="3">
      <x v="13"/>
    </i>
    <i r="3">
      <x v="14"/>
    </i>
    <i r="3">
      <x v="16"/>
    </i>
    <i r="3">
      <x v="17"/>
    </i>
    <i r="3">
      <x v="18"/>
    </i>
    <i r="3">
      <x v="19"/>
    </i>
    <i r="3">
      <x v="20"/>
    </i>
    <i r="3">
      <x v="21"/>
    </i>
    <i r="3">
      <x v="22"/>
    </i>
    <i r="2">
      <x v="228"/>
    </i>
    <i r="3">
      <x v="6"/>
    </i>
    <i r="3">
      <x v="7"/>
    </i>
    <i r="3">
      <x v="8"/>
    </i>
    <i r="3">
      <x v="9"/>
    </i>
    <i r="3">
      <x v="10"/>
    </i>
    <i r="3">
      <x v="11"/>
    </i>
    <i r="3">
      <x v="12"/>
    </i>
    <i r="3">
      <x v="13"/>
    </i>
    <i r="3">
      <x v="14"/>
    </i>
    <i r="3">
      <x v="16"/>
    </i>
    <i r="3">
      <x v="17"/>
    </i>
    <i r="3">
      <x v="19"/>
    </i>
    <i r="3">
      <x v="20"/>
    </i>
    <i r="3">
      <x v="21"/>
    </i>
    <i r="2">
      <x v="229"/>
    </i>
    <i r="3">
      <x v="8"/>
    </i>
    <i r="3">
      <x v="9"/>
    </i>
    <i r="3">
      <x v="11"/>
    </i>
    <i r="3">
      <x v="14"/>
    </i>
    <i r="3">
      <x v="18"/>
    </i>
    <i r="2">
      <x v="231"/>
    </i>
    <i r="3">
      <x v="15"/>
    </i>
    <i r="2">
      <x v="232"/>
    </i>
    <i r="3">
      <x v="7"/>
    </i>
    <i r="3">
      <x v="8"/>
    </i>
    <i r="2">
      <x v="233"/>
    </i>
    <i r="3">
      <x v="10"/>
    </i>
    <i r="3">
      <x v="16"/>
    </i>
    <i r="3">
      <x v="20"/>
    </i>
    <i r="2">
      <x v="234"/>
    </i>
    <i r="3">
      <x v="7"/>
    </i>
    <i r="3">
      <x v="8"/>
    </i>
    <i r="3">
      <x v="9"/>
    </i>
    <i r="3">
      <x v="10"/>
    </i>
    <i r="3">
      <x v="11"/>
    </i>
    <i r="3">
      <x v="12"/>
    </i>
    <i r="3">
      <x v="13"/>
    </i>
    <i r="3">
      <x v="14"/>
    </i>
    <i r="3">
      <x v="18"/>
    </i>
    <i r="3">
      <x v="19"/>
    </i>
    <i r="3">
      <x v="20"/>
    </i>
    <i r="3">
      <x v="21"/>
    </i>
    <i r="2">
      <x v="235"/>
    </i>
    <i r="3">
      <x v="7"/>
    </i>
    <i r="3">
      <x v="8"/>
    </i>
    <i r="3">
      <x v="9"/>
    </i>
    <i r="3">
      <x v="10"/>
    </i>
    <i r="3">
      <x v="11"/>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6">
        <i x="1" s="1"/>
        <i x="2" s="1"/>
        <i x="15" s="1"/>
        <i x="5" s="1"/>
        <i x="11" s="1"/>
        <i x="8" s="1"/>
        <i x="14" s="1"/>
        <i x="9" s="1"/>
        <i x="10" s="1"/>
        <i x="12" s="1"/>
        <i x="3" s="1"/>
        <i x="13" s="1"/>
        <i x="7"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7" totalsRowShown="0" headerRowDxfId="420" dataDxfId="384">
  <autoFilter ref="A2:BN487"/>
  <tableColumns count="66">
    <tableColumn id="1" name="Vertex 1" dataDxfId="369"/>
    <tableColumn id="2" name="Vertex 2" dataDxfId="367"/>
    <tableColumn id="3" name="Color" dataDxfId="368"/>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74"/>
    <tableColumn id="7" name="ID" dataDxfId="386"/>
    <tableColumn id="9" name="Dynamic Filter" dataDxfId="385"/>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Date" dataDxfId="356"/>
    <tableColumn id="25" name="Time" dataDxfId="355"/>
    <tableColumn id="26" name="Twitter Page for Tweet" dataDxfId="354"/>
    <tableColumn id="27" name="Latitude" dataDxfId="353"/>
    <tableColumn id="28" name="Longitude" dataDxfId="352"/>
    <tableColumn id="29" name="Imported ID" dataDxfId="351"/>
    <tableColumn id="30" name="In-Reply-To Tweet ID" dataDxfId="350"/>
    <tableColumn id="31" name="Favorited" dataDxfId="349"/>
    <tableColumn id="32" name="Favorite Count" dataDxfId="348"/>
    <tableColumn id="33" name="In-Reply-To User ID" dataDxfId="347"/>
    <tableColumn id="34" name="Is Quote Status" dataDxfId="346"/>
    <tableColumn id="35" name="Language" dataDxfId="345"/>
    <tableColumn id="36" name="Possibly Sensitive" dataDxfId="344"/>
    <tableColumn id="37" name="Quoted Status ID" dataDxfId="343"/>
    <tableColumn id="38" name="Retweeted" dataDxfId="342"/>
    <tableColumn id="39" name="Retweet Count" dataDxfId="341"/>
    <tableColumn id="40" name="Retweet ID" dataDxfId="340"/>
    <tableColumn id="41" name="Source" dataDxfId="339"/>
    <tableColumn id="42" name="Truncated" dataDxfId="338"/>
    <tableColumn id="43" name="Unified Twitter ID" dataDxfId="337"/>
    <tableColumn id="44" name="Imported Tweet Type" dataDxfId="336"/>
    <tableColumn id="45" name="Added By Extended Analysis" dataDxfId="335"/>
    <tableColumn id="46" name="Corrected By Extended Analysis" dataDxfId="334"/>
    <tableColumn id="47" name="Place Bounding Box" dataDxfId="333"/>
    <tableColumn id="48" name="Place Country" dataDxfId="332"/>
    <tableColumn id="49" name="Place Country Code" dataDxfId="331"/>
    <tableColumn id="50" name="Place Full Name" dataDxfId="330"/>
    <tableColumn id="51" name="Place ID" dataDxfId="329"/>
    <tableColumn id="52" name="Place Name" dataDxfId="328"/>
    <tableColumn id="53" name="Place Type" dataDxfId="327"/>
    <tableColumn id="54" name="Place URL" dataDxfId="326"/>
    <tableColumn id="55" name="Edge Weight"/>
    <tableColumn id="56" name="Vertex 1 Group" dataDxfId="289">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73" dataDxfId="272">
  <autoFilter ref="A1:L11"/>
  <tableColumns count="12">
    <tableColumn id="1" name="Top URLs in Tweet in Entire Graph" dataDxfId="271"/>
    <tableColumn id="2" name="Entire Graph Count" dataDxfId="270"/>
    <tableColumn id="3" name="Top URLs in Tweet in G1" dataDxfId="269"/>
    <tableColumn id="4" name="G1 Count" dataDxfId="268"/>
    <tableColumn id="5" name="Top URLs in Tweet in G2" dataDxfId="267"/>
    <tableColumn id="6" name="G2 Count" dataDxfId="266"/>
    <tableColumn id="7" name="Top URLs in Tweet in G3" dataDxfId="265"/>
    <tableColumn id="8" name="G3 Count" dataDxfId="264"/>
    <tableColumn id="9" name="Top URLs in Tweet in G4" dataDxfId="263"/>
    <tableColumn id="10" name="G4 Count" dataDxfId="262"/>
    <tableColumn id="11" name="Top URLs in Tweet in G5" dataDxfId="261"/>
    <tableColumn id="12" name="G5 Count" dataDxfId="26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4" totalsRowShown="0" headerRowDxfId="258" dataDxfId="257">
  <autoFilter ref="A14:L24"/>
  <tableColumns count="12">
    <tableColumn id="1" name="Top Domains in Tweet in Entire Graph" dataDxfId="256"/>
    <tableColumn id="2" name="Entire Graph Count" dataDxfId="255"/>
    <tableColumn id="3" name="Top Domains in Tweet in G1" dataDxfId="254"/>
    <tableColumn id="4" name="G1 Count" dataDxfId="253"/>
    <tableColumn id="5" name="Top Domains in Tweet in G2" dataDxfId="252"/>
    <tableColumn id="6" name="G2 Count" dataDxfId="251"/>
    <tableColumn id="7" name="Top Domains in Tweet in G3" dataDxfId="250"/>
    <tableColumn id="8" name="G3 Count" dataDxfId="249"/>
    <tableColumn id="9" name="Top Domains in Tweet in G4" dataDxfId="248"/>
    <tableColumn id="10" name="G4 Count" dataDxfId="247"/>
    <tableColumn id="11" name="Top Domains in Tweet in G5" dataDxfId="246"/>
    <tableColumn id="12" name="G5 Count" dataDxfId="24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L37" totalsRowShown="0" headerRowDxfId="243" dataDxfId="242">
  <autoFilter ref="A27:L37"/>
  <tableColumns count="12">
    <tableColumn id="1" name="Top Hashtags in Tweet in Entire Graph" dataDxfId="241"/>
    <tableColumn id="2" name="Entire Graph Count" dataDxfId="240"/>
    <tableColumn id="3" name="Top Hashtags in Tweet in G1" dataDxfId="239"/>
    <tableColumn id="4" name="G1 Count" dataDxfId="238"/>
    <tableColumn id="5" name="Top Hashtags in Tweet in G2" dataDxfId="237"/>
    <tableColumn id="6" name="G2 Count" dataDxfId="236"/>
    <tableColumn id="7" name="Top Hashtags in Tweet in G3" dataDxfId="235"/>
    <tableColumn id="8" name="G3 Count" dataDxfId="234"/>
    <tableColumn id="9" name="Top Hashtags in Tweet in G4" dataDxfId="233"/>
    <tableColumn id="10" name="G4 Count" dataDxfId="232"/>
    <tableColumn id="11" name="Top Hashtags in Tweet in G5" dataDxfId="231"/>
    <tableColumn id="12" name="G5 Count" dataDxfId="23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L50" totalsRowShown="0" headerRowDxfId="228" dataDxfId="227">
  <autoFilter ref="A40:L50"/>
  <tableColumns count="12">
    <tableColumn id="1" name="Top Words in Tweet in Entire Graph" dataDxfId="226"/>
    <tableColumn id="2" name="Entire Graph Count" dataDxfId="225"/>
    <tableColumn id="3" name="Top Words in Tweet in G1" dataDxfId="224"/>
    <tableColumn id="4" name="G1 Count" dataDxfId="223"/>
    <tableColumn id="5" name="Top Words in Tweet in G2" dataDxfId="222"/>
    <tableColumn id="6" name="G2 Count" dataDxfId="221"/>
    <tableColumn id="7" name="Top Words in Tweet in G3" dataDxfId="220"/>
    <tableColumn id="8" name="G3 Count" dataDxfId="219"/>
    <tableColumn id="9" name="Top Words in Tweet in G4" dataDxfId="218"/>
    <tableColumn id="10" name="G4 Count" dataDxfId="217"/>
    <tableColumn id="11" name="Top Words in Tweet in G5" dataDxfId="216"/>
    <tableColumn id="12" name="G5 Count" dataDxfId="21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L63" totalsRowShown="0" headerRowDxfId="213" dataDxfId="212">
  <autoFilter ref="A53:L63"/>
  <tableColumns count="12">
    <tableColumn id="1" name="Top Word Pairs in Tweet in Entire Graph" dataDxfId="211"/>
    <tableColumn id="2" name="Entire Graph Count" dataDxfId="210"/>
    <tableColumn id="3" name="Top Word Pairs in Tweet in G1" dataDxfId="209"/>
    <tableColumn id="4" name="G1 Count" dataDxfId="208"/>
    <tableColumn id="5" name="Top Word Pairs in Tweet in G2" dataDxfId="207"/>
    <tableColumn id="6" name="G2 Count" dataDxfId="206"/>
    <tableColumn id="7" name="Top Word Pairs in Tweet in G3" dataDxfId="205"/>
    <tableColumn id="8" name="G3 Count" dataDxfId="204"/>
    <tableColumn id="9" name="Top Word Pairs in Tweet in G4" dataDxfId="203"/>
    <tableColumn id="10" name="G4 Count" dataDxfId="202"/>
    <tableColumn id="11" name="Top Word Pairs in Tweet in G5" dataDxfId="201"/>
    <tableColumn id="12" name="G5 Count" dataDxfId="20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L76" totalsRowShown="0" headerRowDxfId="198" dataDxfId="197">
  <autoFilter ref="A66:L76"/>
  <tableColumns count="12">
    <tableColumn id="1" name="Top Replied-To in Entire Graph" dataDxfId="196"/>
    <tableColumn id="2" name="Entire Graph Count" dataDxfId="192"/>
    <tableColumn id="3" name="Top Replied-To in G1" dataDxfId="191"/>
    <tableColumn id="4" name="G1 Count" dataDxfId="188"/>
    <tableColumn id="5" name="Top Replied-To in G2" dataDxfId="187"/>
    <tableColumn id="6" name="G2 Count" dataDxfId="184"/>
    <tableColumn id="7" name="Top Replied-To in G3" dataDxfId="183"/>
    <tableColumn id="8" name="G3 Count" dataDxfId="180"/>
    <tableColumn id="9" name="Top Replied-To in G4" dataDxfId="179"/>
    <tableColumn id="10" name="G4 Count" dataDxfId="176"/>
    <tableColumn id="11" name="Top Replied-To in G5" dataDxfId="175"/>
    <tableColumn id="12" name="G5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L89" totalsRowShown="0" headerRowDxfId="195" dataDxfId="194">
  <autoFilter ref="A79:L89"/>
  <tableColumns count="12">
    <tableColumn id="1" name="Top Mentioned in Entire Graph" dataDxfId="193"/>
    <tableColumn id="2" name="Entire Graph Count" dataDxfId="190"/>
    <tableColumn id="3" name="Top Mentioned in G1" dataDxfId="189"/>
    <tableColumn id="4" name="G1 Count" dataDxfId="186"/>
    <tableColumn id="5" name="Top Mentioned in G2" dataDxfId="185"/>
    <tableColumn id="6" name="G2 Count" dataDxfId="182"/>
    <tableColumn id="7" name="Top Mentioned in G3" dataDxfId="181"/>
    <tableColumn id="8" name="G3 Count" dataDxfId="178"/>
    <tableColumn id="9" name="Top Mentioned in G4" dataDxfId="177"/>
    <tableColumn id="10" name="G4 Count" dataDxfId="173"/>
    <tableColumn id="11" name="Top Mentioned in G5" dataDxfId="172"/>
    <tableColumn id="12" name="G5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L102" totalsRowShown="0" headerRowDxfId="168" dataDxfId="167">
  <autoFilter ref="A92:L102"/>
  <tableColumns count="12">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786" totalsRowShown="0" headerRowDxfId="143" dataDxfId="142">
  <autoFilter ref="A1:G786"/>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7" totalsRowShown="0" headerRowDxfId="419" dataDxfId="370">
  <autoFilter ref="A2:BS127"/>
  <tableColumns count="71">
    <tableColumn id="1" name="Vertex" dataDxfId="383"/>
    <tableColumn id="2" name="Color" dataDxfId="382"/>
    <tableColumn id="5" name="Shape" dataDxfId="381"/>
    <tableColumn id="6" name="Size" dataDxfId="380"/>
    <tableColumn id="4" name="Opacity" dataDxfId="306"/>
    <tableColumn id="7" name="Image File" dataDxfId="304"/>
    <tableColumn id="3" name="Visibility" dataDxfId="305"/>
    <tableColumn id="10" name="Label" dataDxfId="379"/>
    <tableColumn id="16" name="Label Fill Color" dataDxfId="378"/>
    <tableColumn id="9" name="Label Position" dataDxfId="300"/>
    <tableColumn id="8" name="Tooltip" dataDxfId="298"/>
    <tableColumn id="18" name="Layout Order" dataDxfId="299"/>
    <tableColumn id="13" name="X" dataDxfId="377"/>
    <tableColumn id="14" name="Y" dataDxfId="376"/>
    <tableColumn id="12" name="Locked?" dataDxfId="375"/>
    <tableColumn id="19" name="Polar R" dataDxfId="374"/>
    <tableColumn id="20" name="Polar Angle" dataDxfId="373"/>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372"/>
    <tableColumn id="28" name="Dynamic Filter" dataDxfId="371"/>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3"/>
    <tableColumn id="49" name="Custom Menu Item Text" dataDxfId="302"/>
    <tableColumn id="50" name="Custom Menu Item Action" dataDxfId="301"/>
    <tableColumn id="51" name="Tweeted Search Term?" dataDxfId="290"/>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13" totalsRowShown="0" headerRowDxfId="134" dataDxfId="133">
  <autoFilter ref="A1:L813"/>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7" totalsRowShown="0" headerRowDxfId="90" dataDxfId="89">
  <autoFilter ref="A2:C17"/>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153" totalsRowShown="0" headerRowDxfId="66" dataDxfId="65">
  <autoFilter ref="A2:BN1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18">
  <autoFilter ref="A2:AO7"/>
  <tableColumns count="41">
    <tableColumn id="1" name="Group" dataDxfId="297"/>
    <tableColumn id="2" name="Vertex Color" dataDxfId="296"/>
    <tableColumn id="3" name="Vertex Shape" dataDxfId="294"/>
    <tableColumn id="22" name="Visibility" dataDxfId="295"/>
    <tableColumn id="4" name="Collapsed?"/>
    <tableColumn id="18" name="Label" dataDxfId="417"/>
    <tableColumn id="20" name="Collapsed X"/>
    <tableColumn id="21" name="Collapsed Y"/>
    <tableColumn id="6" name="ID" dataDxfId="416"/>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59"/>
    <tableColumn id="23" name="Top URLs in Tweet" dataDxfId="244"/>
    <tableColumn id="26" name="Top Domains in Tweet" dataDxfId="229"/>
    <tableColumn id="27" name="Top Hashtags in Tweet" dataDxfId="214"/>
    <tableColumn id="28" name="Top Words in Tweet" dataDxfId="199"/>
    <tableColumn id="29" name="Top Word Pairs in Tweet" dataDxfId="170"/>
    <tableColumn id="30" name="Top Replied-To in Tweet" dataDxfId="169"/>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6" totalsRowShown="0" headerRowDxfId="415" dataDxfId="414">
  <autoFilter ref="A1:C126"/>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13"/>
    <tableColumn id="2" name="Degree Frequency" dataDxfId="412">
      <calculatedColumnFormula>COUNTIF(Vertices[Degree], "&gt;= " &amp; D2) - COUNTIF(Vertices[Degree], "&gt;=" &amp; D3)</calculatedColumnFormula>
    </tableColumn>
    <tableColumn id="3" name="In-Degree Bin" dataDxfId="411"/>
    <tableColumn id="4" name="In-Degree Frequency" dataDxfId="410">
      <calculatedColumnFormula>COUNTIF(Vertices[In-Degree], "&gt;= " &amp; F2) - COUNTIF(Vertices[In-Degree], "&gt;=" &amp; F3)</calculatedColumnFormula>
    </tableColumn>
    <tableColumn id="5" name="Out-Degree Bin" dataDxfId="409"/>
    <tableColumn id="6" name="Out-Degree Frequency" dataDxfId="408">
      <calculatedColumnFormula>COUNTIF(Vertices[Out-Degree], "&gt;= " &amp; H2) - COUNTIF(Vertices[Out-Degree], "&gt;=" &amp; H3)</calculatedColumnFormula>
    </tableColumn>
    <tableColumn id="7" name="Betweenness Centrality Bin" dataDxfId="407"/>
    <tableColumn id="8" name="Betweenness Centrality Frequency" dataDxfId="406">
      <calculatedColumnFormula>COUNTIF(Vertices[Betweenness Centrality], "&gt;= " &amp; J2) - COUNTIF(Vertices[Betweenness Centrality], "&gt;=" &amp; J3)</calculatedColumnFormula>
    </tableColumn>
    <tableColumn id="9" name="Closeness Centrality Bin" dataDxfId="405"/>
    <tableColumn id="10" name="Closeness Centrality Frequency" dataDxfId="404">
      <calculatedColumnFormula>COUNTIF(Vertices[Closeness Centrality], "&gt;= " &amp; L2) - COUNTIF(Vertices[Closeness Centrality], "&gt;=" &amp; L3)</calculatedColumnFormula>
    </tableColumn>
    <tableColumn id="11" name="Eigenvector Centrality Bin" dataDxfId="403"/>
    <tableColumn id="12" name="Eigenvector Centrality Frequency" dataDxfId="402">
      <calculatedColumnFormula>COUNTIF(Vertices[Eigenvector Centrality], "&gt;= " &amp; N2) - COUNTIF(Vertices[Eigenvector Centrality], "&gt;=" &amp; N3)</calculatedColumnFormula>
    </tableColumn>
    <tableColumn id="18" name="PageRank Bin" dataDxfId="401"/>
    <tableColumn id="17" name="PageRank Frequency" dataDxfId="400">
      <calculatedColumnFormula>COUNTIF(Vertices[Eigenvector Centrality], "&gt;= " &amp; P2) - COUNTIF(Vertices[Eigenvector Centrality], "&gt;=" &amp; P3)</calculatedColumnFormula>
    </tableColumn>
    <tableColumn id="13" name="Clustering Coefficient Bin" dataDxfId="399"/>
    <tableColumn id="14" name="Clustering Coefficient Frequency" dataDxfId="398">
      <calculatedColumnFormula>COUNTIF(Vertices[Clustering Coefficient], "&gt;= " &amp; R2) - COUNTIF(Vertices[Clustering Coefficient], "&gt;=" &amp; R3)</calculatedColumnFormula>
    </tableColumn>
    <tableColumn id="15" name="Dynamic Filter Bin" dataDxfId="397"/>
    <tableColumn id="16" name="Dynamic Filter Frequency" dataDxfId="39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GameArtAcademic/status/1161887587407187968" TargetMode="External" /><Relationship Id="rId2" Type="http://schemas.openxmlformats.org/officeDocument/2006/relationships/hyperlink" Target="https://twitter.com/GameArtAcademic/status/1161887587407187968" TargetMode="External" /><Relationship Id="rId3" Type="http://schemas.openxmlformats.org/officeDocument/2006/relationships/hyperlink" Target="https://twitter.com/GameArtAcademic/status/1161887587407187968" TargetMode="External" /><Relationship Id="rId4" Type="http://schemas.openxmlformats.org/officeDocument/2006/relationships/hyperlink" Target="https://twitter.com/GameArtAcademic/status/1161887587407187968" TargetMode="External" /><Relationship Id="rId5" Type="http://schemas.openxmlformats.org/officeDocument/2006/relationships/hyperlink" Target="https://twitter.com/GameArtAcademic/status/1161887587407187968" TargetMode="External" /><Relationship Id="rId6" Type="http://schemas.openxmlformats.org/officeDocument/2006/relationships/hyperlink" Target="https://twitter.com/GameArtAcademic/status/1161887587407187968" TargetMode="External" /><Relationship Id="rId7" Type="http://schemas.openxmlformats.org/officeDocument/2006/relationships/hyperlink" Target="https://twitter.com/GameArtAcademic/status/1161887587407187968" TargetMode="External" /><Relationship Id="rId8" Type="http://schemas.openxmlformats.org/officeDocument/2006/relationships/hyperlink" Target="https://twitter.com/GameArtAcademic/status/1161887587407187968" TargetMode="External" /><Relationship Id="rId9" Type="http://schemas.openxmlformats.org/officeDocument/2006/relationships/hyperlink" Target="https://twitter.com/GameArtAcademic/status/1161887587407187968" TargetMode="External" /><Relationship Id="rId10" Type="http://schemas.openxmlformats.org/officeDocument/2006/relationships/hyperlink" Target="https://twitter.com/GameArtAcademic/status/1161887587407187968" TargetMode="External" /><Relationship Id="rId11" Type="http://schemas.openxmlformats.org/officeDocument/2006/relationships/hyperlink" Target="https://twitter.com/GameArtAcademic/status/1161887587407187968" TargetMode="External" /><Relationship Id="rId12" Type="http://schemas.openxmlformats.org/officeDocument/2006/relationships/hyperlink" Target="https://twitter.com/GameArtAcademic/status/1161887587407187968" TargetMode="External" /><Relationship Id="rId13" Type="http://schemas.openxmlformats.org/officeDocument/2006/relationships/hyperlink" Target="https://twitter.com/GameArtAcademic/status/1161887587407187968" TargetMode="External" /><Relationship Id="rId14" Type="http://schemas.openxmlformats.org/officeDocument/2006/relationships/hyperlink" Target="https://twitter.com/GameArtAcademic/status/1161887587407187968" TargetMode="External" /><Relationship Id="rId15" Type="http://schemas.openxmlformats.org/officeDocument/2006/relationships/hyperlink" Target="https://twitter.com/GameArtAcademic/status/1161887587407187968" TargetMode="External" /><Relationship Id="rId16" Type="http://schemas.openxmlformats.org/officeDocument/2006/relationships/hyperlink" Target="https://twitter.com/GameArtAcademic/status/1161887587407187968" TargetMode="External" /><Relationship Id="rId17" Type="http://schemas.openxmlformats.org/officeDocument/2006/relationships/hyperlink" Target="https://twitter.com/GameArtAcademic/status/1161887587407187968" TargetMode="External" /><Relationship Id="rId18" Type="http://schemas.openxmlformats.org/officeDocument/2006/relationships/hyperlink" Target="https://twitter.com/GameArtAcademic/status/1161887587407187968" TargetMode="External" /><Relationship Id="rId19" Type="http://schemas.openxmlformats.org/officeDocument/2006/relationships/hyperlink" Target="https://twitter.com/GameArtAcademic/status/1161887587407187968" TargetMode="External" /><Relationship Id="rId20" Type="http://schemas.openxmlformats.org/officeDocument/2006/relationships/hyperlink" Target="https://twitter.com/GameArtAcademic/status/1161887587407187968" TargetMode="External" /><Relationship Id="rId21" Type="http://schemas.openxmlformats.org/officeDocument/2006/relationships/hyperlink" Target="https://twitter.com/GameArtAcademic/status/1161887587407187968" TargetMode="External" /><Relationship Id="rId22" Type="http://schemas.openxmlformats.org/officeDocument/2006/relationships/hyperlink" Target="https://twitter.com/scottturneruon/status/1163338549418221568" TargetMode="External" /><Relationship Id="rId23" Type="http://schemas.openxmlformats.org/officeDocument/2006/relationships/hyperlink" Target="https://twitter.com/scottturneruon/status/1163338549418221568" TargetMode="External" /><Relationship Id="rId24" Type="http://schemas.openxmlformats.org/officeDocument/2006/relationships/hyperlink" Target="https://twitter.com/scottturneruon/status/1163338549418221568" TargetMode="External" /><Relationship Id="rId25" Type="http://schemas.openxmlformats.org/officeDocument/2006/relationships/hyperlink" Target="https://twitter.com/GameArtAcademic/status/1161887587407187968" TargetMode="External" /><Relationship Id="rId26" Type="http://schemas.openxmlformats.org/officeDocument/2006/relationships/hyperlink" Target="https://twitter.com/GameArtAcademic/status/1161887587407187968" TargetMode="External" /><Relationship Id="rId27" Type="http://schemas.openxmlformats.org/officeDocument/2006/relationships/hyperlink" Target="https://twitter.com/GameArtAcademic/status/1161887587407187968" TargetMode="External" /><Relationship Id="rId28" Type="http://schemas.openxmlformats.org/officeDocument/2006/relationships/hyperlink" Target="https://twitter.com/GameArtAcademic/status/1161887587407187968" TargetMode="External" /><Relationship Id="rId29" Type="http://schemas.openxmlformats.org/officeDocument/2006/relationships/hyperlink" Target="https://twitter.com/GameArtAcademic/status/1161887587407187968" TargetMode="External" /><Relationship Id="rId30" Type="http://schemas.openxmlformats.org/officeDocument/2006/relationships/hyperlink" Target="https://twitter.com/GameArtAcademic/status/1161887587407187968" TargetMode="External" /><Relationship Id="rId31" Type="http://schemas.openxmlformats.org/officeDocument/2006/relationships/hyperlink" Target="https://twitter.com/GameArtAcademic/status/1161887587407187968" TargetMode="External" /><Relationship Id="rId32" Type="http://schemas.openxmlformats.org/officeDocument/2006/relationships/hyperlink" Target="https://twitter.com/GameArtAcademic/status/1161887587407187968" TargetMode="External" /><Relationship Id="rId33" Type="http://schemas.openxmlformats.org/officeDocument/2006/relationships/hyperlink" Target="https://twitter.com/GameArtAcademic/status/1161887587407187968" TargetMode="External" /><Relationship Id="rId34" Type="http://schemas.openxmlformats.org/officeDocument/2006/relationships/hyperlink" Target="https://twitter.com/scottturneruon/status/1163338549418221568" TargetMode="External" /><Relationship Id="rId35" Type="http://schemas.openxmlformats.org/officeDocument/2006/relationships/hyperlink" Target="https://twitter.com/GameArtAcademic/status/1161887587407187968" TargetMode="External" /><Relationship Id="rId36" Type="http://schemas.openxmlformats.org/officeDocument/2006/relationships/hyperlink" Target="https://twitter.com/GameArtAcademic/status/1161887587407187968" TargetMode="External" /><Relationship Id="rId37" Type="http://schemas.openxmlformats.org/officeDocument/2006/relationships/hyperlink" Target="https://twitter.com/GameArtAcademic/status/1161887587407187968" TargetMode="External" /><Relationship Id="rId38" Type="http://schemas.openxmlformats.org/officeDocument/2006/relationships/hyperlink" Target="https://twitter.com/GameArtAcademic/status/1161887587407187968" TargetMode="External" /><Relationship Id="rId39" Type="http://schemas.openxmlformats.org/officeDocument/2006/relationships/hyperlink" Target="https://twitter.com/GameArtAcademic/status/1161887587407187968" TargetMode="External" /><Relationship Id="rId40" Type="http://schemas.openxmlformats.org/officeDocument/2006/relationships/hyperlink" Target="https://twitter.com/GameArtAcademic/status/1161887587407187968" TargetMode="External" /><Relationship Id="rId41" Type="http://schemas.openxmlformats.org/officeDocument/2006/relationships/hyperlink" Target="https://twitter.com/GameArtAcademic/status/1161887587407187968" TargetMode="External" /><Relationship Id="rId42" Type="http://schemas.openxmlformats.org/officeDocument/2006/relationships/hyperlink" Target="https://www.festo.com/cms/en-gb_gb/index.htm" TargetMode="External" /><Relationship Id="rId43" Type="http://schemas.openxmlformats.org/officeDocument/2006/relationships/hyperlink" Target="https://www.festo.com/cms/en-gb_gb/index.htm" TargetMode="External" /><Relationship Id="rId44" Type="http://schemas.openxmlformats.org/officeDocument/2006/relationships/hyperlink" Target="https://www.festo.com/cms/en-gb_gb/index.htm" TargetMode="External" /><Relationship Id="rId45" Type="http://schemas.openxmlformats.org/officeDocument/2006/relationships/hyperlink" Target="https://twitter.com/GameArtAcademic/status/1161887587407187968" TargetMode="External" /><Relationship Id="rId46" Type="http://schemas.openxmlformats.org/officeDocument/2006/relationships/hyperlink" Target="https://twitter.com/GameArtAcademic/status/1161887587407187968" TargetMode="External" /><Relationship Id="rId47" Type="http://schemas.openxmlformats.org/officeDocument/2006/relationships/hyperlink" Target="https://twitter.com/GameArtAcademic/status/1161887587407187968" TargetMode="External" /><Relationship Id="rId48" Type="http://schemas.openxmlformats.org/officeDocument/2006/relationships/hyperlink" Target="https://twitter.com/GameArtAcademic/status/1161887587407187968" TargetMode="External" /><Relationship Id="rId49" Type="http://schemas.openxmlformats.org/officeDocument/2006/relationships/hyperlink" Target="https://twitter.com/scottturneruon/status/1163338549418221568" TargetMode="External" /><Relationship Id="rId50" Type="http://schemas.openxmlformats.org/officeDocument/2006/relationships/hyperlink" Target="https://twitter.com/scottturneruon/status/1163338549418221568" TargetMode="External" /><Relationship Id="rId51" Type="http://schemas.openxmlformats.org/officeDocument/2006/relationships/hyperlink" Target="https://twitter.com/scottturneruon/status/1163338549418221568" TargetMode="External" /><Relationship Id="rId52" Type="http://schemas.openxmlformats.org/officeDocument/2006/relationships/hyperlink" Target="https://twitter.com/andywinter7t8/status/1163851157724454912" TargetMode="External" /><Relationship Id="rId53" Type="http://schemas.openxmlformats.org/officeDocument/2006/relationships/hyperlink" Target="https://twitter.com/GameArtAcademic/status/1161887587407187968" TargetMode="External" /><Relationship Id="rId54" Type="http://schemas.openxmlformats.org/officeDocument/2006/relationships/hyperlink" Target="https://twitter.com/GameArtAcademic/status/1161887587407187968" TargetMode="External" /><Relationship Id="rId55" Type="http://schemas.openxmlformats.org/officeDocument/2006/relationships/hyperlink" Target="https://twitter.com/GameArtAcademic/status/1161887587407187968" TargetMode="External" /><Relationship Id="rId56" Type="http://schemas.openxmlformats.org/officeDocument/2006/relationships/hyperlink" Target="https://twitter.com/GameArtAcademic/status/1161887587407187968" TargetMode="External" /><Relationship Id="rId57" Type="http://schemas.openxmlformats.org/officeDocument/2006/relationships/hyperlink" Target="https://twitter.com/GameArtAcademic/status/1161887587407187968" TargetMode="External" /><Relationship Id="rId58" Type="http://schemas.openxmlformats.org/officeDocument/2006/relationships/hyperlink" Target="https://twitter.com/GameArtAcademic/status/1161887587407187968" TargetMode="External" /><Relationship Id="rId59" Type="http://schemas.openxmlformats.org/officeDocument/2006/relationships/hyperlink" Target="https://www.northampton.ac.uk/study/courses-by-subject/computing/" TargetMode="External" /><Relationship Id="rId60" Type="http://schemas.openxmlformats.org/officeDocument/2006/relationships/hyperlink" Target="https://twitter.com/GameArtAcademic/status/1161887587407187968" TargetMode="External" /><Relationship Id="rId61" Type="http://schemas.openxmlformats.org/officeDocument/2006/relationships/hyperlink" Target="https://twitter.com/GameArtAcademic/status/1161887587407187968" TargetMode="External" /><Relationship Id="rId62" Type="http://schemas.openxmlformats.org/officeDocument/2006/relationships/hyperlink" Target="https://twitter.com/GameArtAcademic/status/1161887587407187968" TargetMode="External" /><Relationship Id="rId63" Type="http://schemas.openxmlformats.org/officeDocument/2006/relationships/hyperlink" Target="https://twitter.com/GameArtAcademic/status/1163897801379602432" TargetMode="External" /><Relationship Id="rId64" Type="http://schemas.openxmlformats.org/officeDocument/2006/relationships/hyperlink" Target="https://www.northampton.ac.uk/courses/games-art-ba-hons/" TargetMode="External" /><Relationship Id="rId65" Type="http://schemas.openxmlformats.org/officeDocument/2006/relationships/hyperlink" Target="https://codeclub.org/en/volunteer" TargetMode="External" /><Relationship Id="rId66" Type="http://schemas.openxmlformats.org/officeDocument/2006/relationships/hyperlink" Target="https://www.grantfinder.co.uk/archive/cyber-skills-immediate-impact-fund-opens-for-new-bids/" TargetMode="External" /><Relationship Id="rId67" Type="http://schemas.openxmlformats.org/officeDocument/2006/relationships/hyperlink" Target="https://www.digitalnorthampton.com/events/2019/01/11/immersive-healthcare" TargetMode="External" /><Relationship Id="rId68" Type="http://schemas.openxmlformats.org/officeDocument/2006/relationships/hyperlink" Target="https://www.digitalnorthampton.com/events/2019/01/11/immersive-healthcare" TargetMode="External" /><Relationship Id="rId69" Type="http://schemas.openxmlformats.org/officeDocument/2006/relationships/hyperlink" Target="https://www.digitalnorthampton.com/events/2019/01/11/immersive-healthcare" TargetMode="External" /><Relationship Id="rId70" Type="http://schemas.openxmlformats.org/officeDocument/2006/relationships/hyperlink" Target="https://www.digitalnorthampton.com/events/2019/01/11/immersive-healthcare" TargetMode="External" /><Relationship Id="rId71" Type="http://schemas.openxmlformats.org/officeDocument/2006/relationships/hyperlink" Target="https://twitter.com/tradegovuk/status/1160823234863882241" TargetMode="External" /><Relationship Id="rId72" Type="http://schemas.openxmlformats.org/officeDocument/2006/relationships/hyperlink" Target="https://twitter.com/ChronandEcho/status/1161513027520335877" TargetMode="External" /><Relationship Id="rId73" Type="http://schemas.openxmlformats.org/officeDocument/2006/relationships/hyperlink" Target="https://www.digitalnorthampton.com/events" TargetMode="External" /><Relationship Id="rId74" Type="http://schemas.openxmlformats.org/officeDocument/2006/relationships/hyperlink" Target="https://www.digitalnorthampton.com/events" TargetMode="External" /><Relationship Id="rId75" Type="http://schemas.openxmlformats.org/officeDocument/2006/relationships/hyperlink" Target="https://www.digitalnorthampton.com/events" TargetMode="External" /><Relationship Id="rId76" Type="http://schemas.openxmlformats.org/officeDocument/2006/relationships/hyperlink" Target="https://www.digitalnorthampton.com/events" TargetMode="External" /><Relationship Id="rId77" Type="http://schemas.openxmlformats.org/officeDocument/2006/relationships/hyperlink" Target="https://www.digitalnorthampton.com/events" TargetMode="External" /><Relationship Id="rId78" Type="http://schemas.openxmlformats.org/officeDocument/2006/relationships/hyperlink" Target="https://www.digitalnorthampton.com/events" TargetMode="External" /><Relationship Id="rId79" Type="http://schemas.openxmlformats.org/officeDocument/2006/relationships/hyperlink" Target="https://twitter.com/GameArtAcademic/status/1161887587407187968" TargetMode="External" /><Relationship Id="rId80" Type="http://schemas.openxmlformats.org/officeDocument/2006/relationships/hyperlink" Target="https://www.northampton.ac.uk/study/courses-by-subject/computing/" TargetMode="External" /><Relationship Id="rId81" Type="http://schemas.openxmlformats.org/officeDocument/2006/relationships/hyperlink" Target="https://www.northampton.ac.uk/courses/games-art-ba-hons/" TargetMode="External" /><Relationship Id="rId82" Type="http://schemas.openxmlformats.org/officeDocument/2006/relationships/hyperlink" Target="https://twitter.com/DigiNorthampton/status/1163745536048058368" TargetMode="External" /><Relationship Id="rId83" Type="http://schemas.openxmlformats.org/officeDocument/2006/relationships/hyperlink" Target="https://twitter.com/DigiNorthampton/status/1163745536048058368" TargetMode="External" /><Relationship Id="rId84" Type="http://schemas.openxmlformats.org/officeDocument/2006/relationships/hyperlink" Target="https://twitter.com/DigiNorthampton/status/1163745536048058368" TargetMode="External" /><Relationship Id="rId85" Type="http://schemas.openxmlformats.org/officeDocument/2006/relationships/hyperlink" Target="https://buff.ly/305ThIK" TargetMode="External" /><Relationship Id="rId86" Type="http://schemas.openxmlformats.org/officeDocument/2006/relationships/hyperlink" Target="https://twitter.com/DigiNorthampton/status/1164095471293554688" TargetMode="External" /><Relationship Id="rId87" Type="http://schemas.openxmlformats.org/officeDocument/2006/relationships/hyperlink" Target="http://www.s-sa.co.uk/job/bbbh2135-field-engineer-1st-and-2nd-line-level" TargetMode="External" /><Relationship Id="rId88" Type="http://schemas.openxmlformats.org/officeDocument/2006/relationships/hyperlink" Target="http://www.s-sa.co.uk/contact" TargetMode="External" /><Relationship Id="rId89" Type="http://schemas.openxmlformats.org/officeDocument/2006/relationships/hyperlink" Target="https://www.digitalnorthampton.com/events/2019/22/08/the-death-of-social-media" TargetMode="External" /><Relationship Id="rId90" Type="http://schemas.openxmlformats.org/officeDocument/2006/relationships/hyperlink" Target="https://twitter.com/DigiNorthampton/status/1163745536048058368" TargetMode="External" /><Relationship Id="rId91" Type="http://schemas.openxmlformats.org/officeDocument/2006/relationships/hyperlink" Target="https://www.linkedin.com/posts/kenpunter_mintel-global-consumer-trends-2019-activity-6570284750827859969--uz5" TargetMode="External" /><Relationship Id="rId92" Type="http://schemas.openxmlformats.org/officeDocument/2006/relationships/hyperlink" Target="https://www.linkedin.com/posts/kenpunter_mintel-global-consumer-trends-2019-activity-6570284750827859969--uz5" TargetMode="External" /><Relationship Id="rId93" Type="http://schemas.openxmlformats.org/officeDocument/2006/relationships/hyperlink" Target="https://www.digitalnorthampton.com/events/2019/22/08/the-death-of-social-media" TargetMode="External" /><Relationship Id="rId94" Type="http://schemas.openxmlformats.org/officeDocument/2006/relationships/hyperlink" Target="http://www.digitalnorthampton.com/events" TargetMode="External" /><Relationship Id="rId95" Type="http://schemas.openxmlformats.org/officeDocument/2006/relationships/hyperlink" Target="https://www.bbc.co.uk/news/uk-england-northamptonshire-49334442" TargetMode="External" /><Relationship Id="rId96" Type="http://schemas.openxmlformats.org/officeDocument/2006/relationships/hyperlink" Target="https://www.hsj.co.uk/technology-and-innovation/digital-gp-service-provider-secures-biggest-ever-deal-with-nhs/7025732.article" TargetMode="External" /><Relationship Id="rId97" Type="http://schemas.openxmlformats.org/officeDocument/2006/relationships/hyperlink" Target="https://pbs.twimg.com/tweet_video_thumb/ECUC-2AXsAUhmL8.jpg" TargetMode="External" /><Relationship Id="rId98" Type="http://schemas.openxmlformats.org/officeDocument/2006/relationships/hyperlink" Target="https://pbs.twimg.com/tweet_video_thumb/ECUC-2AXsAUhmL8.jpg" TargetMode="External" /><Relationship Id="rId99" Type="http://schemas.openxmlformats.org/officeDocument/2006/relationships/hyperlink" Target="https://pbs.twimg.com/tweet_video_thumb/ECUC-2AXsAUhmL8.jpg" TargetMode="External" /><Relationship Id="rId100" Type="http://schemas.openxmlformats.org/officeDocument/2006/relationships/hyperlink" Target="https://pbs.twimg.com/media/ECB-rbSXoAEb2iL.jpg" TargetMode="External" /><Relationship Id="rId101" Type="http://schemas.openxmlformats.org/officeDocument/2006/relationships/hyperlink" Target="https://pbs.twimg.com/media/ECB-rbSXoAEb2iL.jpg" TargetMode="External" /><Relationship Id="rId102" Type="http://schemas.openxmlformats.org/officeDocument/2006/relationships/hyperlink" Target="https://pbs.twimg.com/media/ECB-rbSXoAEb2iL.jpg" TargetMode="External" /><Relationship Id="rId103" Type="http://schemas.openxmlformats.org/officeDocument/2006/relationships/hyperlink" Target="https://pbs.twimg.com/media/ECB-rbSXoAEb2iL.jpg" TargetMode="External" /><Relationship Id="rId104" Type="http://schemas.openxmlformats.org/officeDocument/2006/relationships/hyperlink" Target="https://pbs.twimg.com/media/ECB-rbSXoAEb2iL.jpg" TargetMode="External" /><Relationship Id="rId105" Type="http://schemas.openxmlformats.org/officeDocument/2006/relationships/hyperlink" Target="https://pbs.twimg.com/media/ECB-rbSXoAEb2iL.jpg" TargetMode="External" /><Relationship Id="rId106" Type="http://schemas.openxmlformats.org/officeDocument/2006/relationships/hyperlink" Target="https://pbs.twimg.com/media/ECB-rbSXoAEb2iL.jpg" TargetMode="External" /><Relationship Id="rId107" Type="http://schemas.openxmlformats.org/officeDocument/2006/relationships/hyperlink" Target="https://pbs.twimg.com/media/ECB-rbSXoAEb2iL.jpg" TargetMode="External" /><Relationship Id="rId108" Type="http://schemas.openxmlformats.org/officeDocument/2006/relationships/hyperlink" Target="https://pbs.twimg.com/media/ECB-rbSXoAEb2iL.jpg" TargetMode="External" /><Relationship Id="rId109" Type="http://schemas.openxmlformats.org/officeDocument/2006/relationships/hyperlink" Target="https://pbs.twimg.com/media/ECB-rbSXoAEb2iL.jpg" TargetMode="External" /><Relationship Id="rId110" Type="http://schemas.openxmlformats.org/officeDocument/2006/relationships/hyperlink" Target="https://pbs.twimg.com/media/ECB-rbSXoAEb2iL.jpg" TargetMode="External" /><Relationship Id="rId111" Type="http://schemas.openxmlformats.org/officeDocument/2006/relationships/hyperlink" Target="https://pbs.twimg.com/media/ECB-rbSXoAEb2iL.jpg" TargetMode="External" /><Relationship Id="rId112" Type="http://schemas.openxmlformats.org/officeDocument/2006/relationships/hyperlink" Target="https://pbs.twimg.com/media/ECB-rbSXoAEb2iL.jpg" TargetMode="External" /><Relationship Id="rId113" Type="http://schemas.openxmlformats.org/officeDocument/2006/relationships/hyperlink" Target="https://pbs.twimg.com/media/ECB-rbSXoAEb2iL.jpg" TargetMode="External" /><Relationship Id="rId114" Type="http://schemas.openxmlformats.org/officeDocument/2006/relationships/hyperlink" Target="https://pbs.twimg.com/media/ECB-rbSXoAEb2iL.jpg" TargetMode="External" /><Relationship Id="rId115" Type="http://schemas.openxmlformats.org/officeDocument/2006/relationships/hyperlink" Target="https://pbs.twimg.com/media/ECB-rbSXoAEb2iL.jpg" TargetMode="External" /><Relationship Id="rId116" Type="http://schemas.openxmlformats.org/officeDocument/2006/relationships/hyperlink" Target="https://pbs.twimg.com/media/ECB-rbSXoAEb2iL.jpg" TargetMode="External" /><Relationship Id="rId117" Type="http://schemas.openxmlformats.org/officeDocument/2006/relationships/hyperlink" Target="https://pbs.twimg.com/tweet_video_thumb/ECUC-2AXsAUhmL8.jpg" TargetMode="External" /><Relationship Id="rId118" Type="http://schemas.openxmlformats.org/officeDocument/2006/relationships/hyperlink" Target="https://pbs.twimg.com/tweet_video_thumb/ECUC-2AXsAUhmL8.jpg" TargetMode="External" /><Relationship Id="rId119" Type="http://schemas.openxmlformats.org/officeDocument/2006/relationships/hyperlink" Target="https://pbs.twimg.com/tweet_video_thumb/ECUC-2AXsAUhmL8.jpg" TargetMode="External" /><Relationship Id="rId120" Type="http://schemas.openxmlformats.org/officeDocument/2006/relationships/hyperlink" Target="https://pbs.twimg.com/tweet_video_thumb/ECUC-2AXsAUhmL8.jpg" TargetMode="External" /><Relationship Id="rId121" Type="http://schemas.openxmlformats.org/officeDocument/2006/relationships/hyperlink" Target="https://pbs.twimg.com/media/ECjmIjjXsAAg7Ls.jpg" TargetMode="External" /><Relationship Id="rId122" Type="http://schemas.openxmlformats.org/officeDocument/2006/relationships/hyperlink" Target="https://pbs.twimg.com/media/ECjlEZTXYAAz8fa.jpg" TargetMode="External" /><Relationship Id="rId123" Type="http://schemas.openxmlformats.org/officeDocument/2006/relationships/hyperlink" Target="https://pbs.twimg.com/media/ECBZRF2X4AAGEpF.jpg" TargetMode="External" /><Relationship Id="rId124" Type="http://schemas.openxmlformats.org/officeDocument/2006/relationships/hyperlink" Target="https://pbs.twimg.com/media/ECen6s5XsAEtqk3.jpg" TargetMode="External" /><Relationship Id="rId125" Type="http://schemas.openxmlformats.org/officeDocument/2006/relationships/hyperlink" Target="https://pbs.twimg.com/media/ECBbRbvXkAEzCC3.jpg" TargetMode="External" /><Relationship Id="rId126" Type="http://schemas.openxmlformats.org/officeDocument/2006/relationships/hyperlink" Target="https://pbs.twimg.com/media/ECjl1F_X4AIjUJs.jpg" TargetMode="External" /><Relationship Id="rId127" Type="http://schemas.openxmlformats.org/officeDocument/2006/relationships/hyperlink" Target="https://pbs.twimg.com/media/ECkTVa4X4AAg3p_.jpg" TargetMode="External" /><Relationship Id="rId128" Type="http://schemas.openxmlformats.org/officeDocument/2006/relationships/hyperlink" Target="https://pbs.twimg.com/media/ECkTVa4X4AAg3p_.jpg" TargetMode="External" /><Relationship Id="rId129" Type="http://schemas.openxmlformats.org/officeDocument/2006/relationships/hyperlink" Target="https://pbs.twimg.com/media/ECk5fWEXsAADk03.jpg" TargetMode="External" /><Relationship Id="rId130" Type="http://schemas.openxmlformats.org/officeDocument/2006/relationships/hyperlink" Target="https://pbs.twimg.com/media/ECk5fWEXsAADk03.jpg" TargetMode="External" /><Relationship Id="rId131" Type="http://schemas.openxmlformats.org/officeDocument/2006/relationships/hyperlink" Target="https://pbs.twimg.com/tweet_video_thumb/ECeypuvXsAAEnwh.jpg" TargetMode="External" /><Relationship Id="rId132" Type="http://schemas.openxmlformats.org/officeDocument/2006/relationships/hyperlink" Target="https://pbs.twimg.com/media/ECjhIB9WsAEXfpI.jpg" TargetMode="External" /><Relationship Id="rId133" Type="http://schemas.openxmlformats.org/officeDocument/2006/relationships/hyperlink" Target="http://pbs.twimg.com/profile_images/1116284770219167744/wgtJm7SP_normal.png" TargetMode="External" /><Relationship Id="rId134" Type="http://schemas.openxmlformats.org/officeDocument/2006/relationships/hyperlink" Target="http://pbs.twimg.com/profile_images/1116284770219167744/wgtJm7SP_normal.png" TargetMode="External" /><Relationship Id="rId135" Type="http://schemas.openxmlformats.org/officeDocument/2006/relationships/hyperlink" Target="http://pbs.twimg.com/profile_images/829354583004700672/p1g0YoIH_normal.jpg" TargetMode="External" /><Relationship Id="rId136" Type="http://schemas.openxmlformats.org/officeDocument/2006/relationships/hyperlink" Target="http://pbs.twimg.com/profile_images/1142847247878672384/02aaeUVE_normal.jpg" TargetMode="External" /><Relationship Id="rId137" Type="http://schemas.openxmlformats.org/officeDocument/2006/relationships/hyperlink" Target="http://pbs.twimg.com/profile_images/876205989590171648/k_FWUT5A_normal.jpg" TargetMode="External" /><Relationship Id="rId138" Type="http://schemas.openxmlformats.org/officeDocument/2006/relationships/hyperlink" Target="http://pbs.twimg.com/profile_images/1153654191358976000/zFAxZ2hV_normal.jpg" TargetMode="External" /><Relationship Id="rId139" Type="http://schemas.openxmlformats.org/officeDocument/2006/relationships/hyperlink" Target="http://pbs.twimg.com/profile_images/765800282215317508/0XoENpps_normal.jpg" TargetMode="External" /><Relationship Id="rId140" Type="http://schemas.openxmlformats.org/officeDocument/2006/relationships/hyperlink" Target="http://pbs.twimg.com/profile_images/1153658779889733634/2Je11WrI_normal.png" TargetMode="External" /><Relationship Id="rId141" Type="http://schemas.openxmlformats.org/officeDocument/2006/relationships/hyperlink" Target="http://pbs.twimg.com/profile_images/905796674794258432/CkrfwaaK_normal.jpg" TargetMode="External" /><Relationship Id="rId142" Type="http://schemas.openxmlformats.org/officeDocument/2006/relationships/hyperlink" Target="http://pbs.twimg.com/profile_images/905796674794258432/CkrfwaaK_normal.jpg" TargetMode="External" /><Relationship Id="rId143" Type="http://schemas.openxmlformats.org/officeDocument/2006/relationships/hyperlink" Target="http://pbs.twimg.com/profile_images/905796674794258432/CkrfwaaK_normal.jpg" TargetMode="External" /><Relationship Id="rId144" Type="http://schemas.openxmlformats.org/officeDocument/2006/relationships/hyperlink" Target="http://pbs.twimg.com/profile_images/905796674794258432/CkrfwaaK_normal.jpg" TargetMode="External" /><Relationship Id="rId145" Type="http://schemas.openxmlformats.org/officeDocument/2006/relationships/hyperlink" Target="http://pbs.twimg.com/profile_images/905796674794258432/CkrfwaaK_normal.jpg" TargetMode="External" /><Relationship Id="rId146" Type="http://schemas.openxmlformats.org/officeDocument/2006/relationships/hyperlink" Target="http://pbs.twimg.com/profile_images/905796674794258432/CkrfwaaK_normal.jpg" TargetMode="External" /><Relationship Id="rId147" Type="http://schemas.openxmlformats.org/officeDocument/2006/relationships/hyperlink" Target="http://pbs.twimg.com/profile_images/905796674794258432/CkrfwaaK_normal.jpg" TargetMode="External" /><Relationship Id="rId148" Type="http://schemas.openxmlformats.org/officeDocument/2006/relationships/hyperlink" Target="http://pbs.twimg.com/profile_images/887426296015458306/5QpKj46u_normal.jpg" TargetMode="External" /><Relationship Id="rId149" Type="http://schemas.openxmlformats.org/officeDocument/2006/relationships/hyperlink" Target="http://pbs.twimg.com/profile_images/834520673166954496/SWCVjRPX_normal.jpg" TargetMode="External" /><Relationship Id="rId150" Type="http://schemas.openxmlformats.org/officeDocument/2006/relationships/hyperlink" Target="http://pbs.twimg.com/profile_images/834520673166954496/SWCVjRPX_normal.jpg" TargetMode="External" /><Relationship Id="rId151" Type="http://schemas.openxmlformats.org/officeDocument/2006/relationships/hyperlink" Target="http://pbs.twimg.com/profile_images/834520673166954496/SWCVjRPX_normal.jpg" TargetMode="External" /><Relationship Id="rId152" Type="http://schemas.openxmlformats.org/officeDocument/2006/relationships/hyperlink" Target="http://pbs.twimg.com/profile_images/834520673166954496/SWCVjRPX_normal.jpg" TargetMode="External" /><Relationship Id="rId153" Type="http://schemas.openxmlformats.org/officeDocument/2006/relationships/hyperlink" Target="http://pbs.twimg.com/profile_images/834520673166954496/SWCVjRPX_normal.jpg" TargetMode="External" /><Relationship Id="rId154" Type="http://schemas.openxmlformats.org/officeDocument/2006/relationships/hyperlink" Target="http://pbs.twimg.com/profile_images/834520673166954496/SWCVjRPX_normal.jpg" TargetMode="External" /><Relationship Id="rId155" Type="http://schemas.openxmlformats.org/officeDocument/2006/relationships/hyperlink" Target="http://pbs.twimg.com/profile_images/834520673166954496/SWCVjRPX_normal.jpg" TargetMode="External" /><Relationship Id="rId156" Type="http://schemas.openxmlformats.org/officeDocument/2006/relationships/hyperlink" Target="http://pbs.twimg.com/profile_images/773529405490618370/jQJG19l4_normal.jpg" TargetMode="External" /><Relationship Id="rId157" Type="http://schemas.openxmlformats.org/officeDocument/2006/relationships/hyperlink" Target="http://pbs.twimg.com/profile_images/773529405490618370/jQJG19l4_normal.jpg" TargetMode="External" /><Relationship Id="rId158" Type="http://schemas.openxmlformats.org/officeDocument/2006/relationships/hyperlink" Target="http://pbs.twimg.com/profile_images/773529405490618370/jQJG19l4_normal.jpg" TargetMode="External" /><Relationship Id="rId159" Type="http://schemas.openxmlformats.org/officeDocument/2006/relationships/hyperlink" Target="http://pbs.twimg.com/profile_images/773529405490618370/jQJG19l4_normal.jpg" TargetMode="External" /><Relationship Id="rId160" Type="http://schemas.openxmlformats.org/officeDocument/2006/relationships/hyperlink" Target="http://pbs.twimg.com/profile_images/773529405490618370/jQJG19l4_normal.jpg" TargetMode="External" /><Relationship Id="rId161" Type="http://schemas.openxmlformats.org/officeDocument/2006/relationships/hyperlink" Target="http://pbs.twimg.com/profile_images/773529405490618370/jQJG19l4_normal.jpg" TargetMode="External" /><Relationship Id="rId162" Type="http://schemas.openxmlformats.org/officeDocument/2006/relationships/hyperlink" Target="http://pbs.twimg.com/profile_images/773529405490618370/jQJG19l4_normal.jpg" TargetMode="External" /><Relationship Id="rId163" Type="http://schemas.openxmlformats.org/officeDocument/2006/relationships/hyperlink" Target="http://pbs.twimg.com/profile_images/907608918637117441/3cFMu3DN_normal.jpg" TargetMode="External" /><Relationship Id="rId164" Type="http://schemas.openxmlformats.org/officeDocument/2006/relationships/hyperlink" Target="http://pbs.twimg.com/profile_images/726711839762059264/TQcCfWe-_normal.jpg" TargetMode="External" /><Relationship Id="rId165" Type="http://schemas.openxmlformats.org/officeDocument/2006/relationships/hyperlink" Target="http://pbs.twimg.com/profile_images/726711839762059264/TQcCfWe-_normal.jpg" TargetMode="External" /><Relationship Id="rId166" Type="http://schemas.openxmlformats.org/officeDocument/2006/relationships/hyperlink" Target="http://pbs.twimg.com/profile_images/726711839762059264/TQcCfWe-_normal.jpg" TargetMode="External" /><Relationship Id="rId167" Type="http://schemas.openxmlformats.org/officeDocument/2006/relationships/hyperlink" Target="http://pbs.twimg.com/profile_images/726711839762059264/TQcCfWe-_normal.jpg" TargetMode="External" /><Relationship Id="rId168" Type="http://schemas.openxmlformats.org/officeDocument/2006/relationships/hyperlink" Target="http://pbs.twimg.com/profile_images/726711839762059264/TQcCfWe-_normal.jpg" TargetMode="External" /><Relationship Id="rId169" Type="http://schemas.openxmlformats.org/officeDocument/2006/relationships/hyperlink" Target="http://pbs.twimg.com/profile_images/726711839762059264/TQcCfWe-_normal.jpg" TargetMode="External" /><Relationship Id="rId170" Type="http://schemas.openxmlformats.org/officeDocument/2006/relationships/hyperlink" Target="http://pbs.twimg.com/profile_images/726711839762059264/TQcCfWe-_normal.jpg" TargetMode="External" /><Relationship Id="rId171" Type="http://schemas.openxmlformats.org/officeDocument/2006/relationships/hyperlink" Target="http://pbs.twimg.com/profile_images/777234928643739649/RjOmt3sQ_normal.jpg" TargetMode="External" /><Relationship Id="rId172" Type="http://schemas.openxmlformats.org/officeDocument/2006/relationships/hyperlink" Target="http://pbs.twimg.com/profile_images/1134669603551031296/RZVIom6V_normal.jpg" TargetMode="External" /><Relationship Id="rId173" Type="http://schemas.openxmlformats.org/officeDocument/2006/relationships/hyperlink" Target="http://pbs.twimg.com/profile_images/1134669603551031296/RZVIom6V_normal.jpg" TargetMode="External" /><Relationship Id="rId174" Type="http://schemas.openxmlformats.org/officeDocument/2006/relationships/hyperlink" Target="http://pbs.twimg.com/profile_images/995990747987042304/h1o4m3-B_normal.jpg" TargetMode="External" /><Relationship Id="rId175" Type="http://schemas.openxmlformats.org/officeDocument/2006/relationships/hyperlink" Target="http://pbs.twimg.com/profile_images/1155456462619119617/83ONsgRR_normal.jpg" TargetMode="External" /><Relationship Id="rId176" Type="http://schemas.openxmlformats.org/officeDocument/2006/relationships/hyperlink" Target="http://pbs.twimg.com/profile_images/1155456462619119617/83ONsgRR_normal.jpg" TargetMode="External" /><Relationship Id="rId177" Type="http://schemas.openxmlformats.org/officeDocument/2006/relationships/hyperlink" Target="http://pbs.twimg.com/profile_images/1155456462619119617/83ONsgRR_normal.jpg" TargetMode="External" /><Relationship Id="rId178" Type="http://schemas.openxmlformats.org/officeDocument/2006/relationships/hyperlink" Target="http://pbs.twimg.com/profile_images/1028300264846098432/M51rTf8m_normal.jpg" TargetMode="External" /><Relationship Id="rId179" Type="http://schemas.openxmlformats.org/officeDocument/2006/relationships/hyperlink" Target="http://pbs.twimg.com/profile_images/1028300264846098432/M51rTf8m_normal.jpg" TargetMode="External" /><Relationship Id="rId180" Type="http://schemas.openxmlformats.org/officeDocument/2006/relationships/hyperlink" Target="http://pbs.twimg.com/profile_images/1028300264846098432/M51rTf8m_normal.jpg" TargetMode="External" /><Relationship Id="rId181" Type="http://schemas.openxmlformats.org/officeDocument/2006/relationships/hyperlink" Target="http://pbs.twimg.com/profile_images/1028300264846098432/M51rTf8m_normal.jpg" TargetMode="External" /><Relationship Id="rId182" Type="http://schemas.openxmlformats.org/officeDocument/2006/relationships/hyperlink" Target="http://pbs.twimg.com/profile_images/1028300264846098432/M51rTf8m_normal.jpg" TargetMode="External" /><Relationship Id="rId183" Type="http://schemas.openxmlformats.org/officeDocument/2006/relationships/hyperlink" Target="http://pbs.twimg.com/profile_images/948105042095230978/qdNw2xMH_normal.jpg" TargetMode="External" /><Relationship Id="rId184" Type="http://schemas.openxmlformats.org/officeDocument/2006/relationships/hyperlink" Target="http://pbs.twimg.com/profile_images/1135857707112681473/sc9F9WrK_normal.jpg" TargetMode="External" /><Relationship Id="rId185" Type="http://schemas.openxmlformats.org/officeDocument/2006/relationships/hyperlink" Target="https://pbs.twimg.com/tweet_video_thumb/ECUC-2AXsAUhmL8.jpg" TargetMode="External" /><Relationship Id="rId186" Type="http://schemas.openxmlformats.org/officeDocument/2006/relationships/hyperlink" Target="http://pbs.twimg.com/profile_images/1135857707112681473/sc9F9WrK_normal.jpg" TargetMode="External" /><Relationship Id="rId187" Type="http://schemas.openxmlformats.org/officeDocument/2006/relationships/hyperlink" Target="https://pbs.twimg.com/tweet_video_thumb/ECUC-2AXsAUhmL8.jpg" TargetMode="External" /><Relationship Id="rId188" Type="http://schemas.openxmlformats.org/officeDocument/2006/relationships/hyperlink" Target="http://pbs.twimg.com/profile_images/1135857707112681473/sc9F9WrK_normal.jpg" TargetMode="External" /><Relationship Id="rId189" Type="http://schemas.openxmlformats.org/officeDocument/2006/relationships/hyperlink" Target="http://pbs.twimg.com/profile_images/1135857707112681473/sc9F9WrK_normal.jpg" TargetMode="External" /><Relationship Id="rId190" Type="http://schemas.openxmlformats.org/officeDocument/2006/relationships/hyperlink" Target="http://pbs.twimg.com/profile_images/1135857707112681473/sc9F9WrK_normal.jpg" TargetMode="External" /><Relationship Id="rId191" Type="http://schemas.openxmlformats.org/officeDocument/2006/relationships/hyperlink" Target="http://pbs.twimg.com/profile_images/1135857707112681473/sc9F9WrK_normal.jpg" TargetMode="External" /><Relationship Id="rId192" Type="http://schemas.openxmlformats.org/officeDocument/2006/relationships/hyperlink" Target="http://pbs.twimg.com/profile_images/1135857707112681473/sc9F9WrK_normal.jpg" TargetMode="External" /><Relationship Id="rId193" Type="http://schemas.openxmlformats.org/officeDocument/2006/relationships/hyperlink" Target="https://pbs.twimg.com/tweet_video_thumb/ECUC-2AXsAUhmL8.jpg" TargetMode="External" /><Relationship Id="rId194" Type="http://schemas.openxmlformats.org/officeDocument/2006/relationships/hyperlink" Target="http://pbs.twimg.com/profile_images/1166313381/b54e9380-dce0-45e4-a5b8-d62940dc5a0a_normal.jpg" TargetMode="External" /><Relationship Id="rId195" Type="http://schemas.openxmlformats.org/officeDocument/2006/relationships/hyperlink" Target="http://pbs.twimg.com/profile_images/1166313381/b54e9380-dce0-45e4-a5b8-d62940dc5a0a_normal.jpg" TargetMode="External" /><Relationship Id="rId196" Type="http://schemas.openxmlformats.org/officeDocument/2006/relationships/hyperlink" Target="http://pbs.twimg.com/profile_images/1166313381/b54e9380-dce0-45e4-a5b8-d62940dc5a0a_normal.jpg" TargetMode="External" /><Relationship Id="rId197" Type="http://schemas.openxmlformats.org/officeDocument/2006/relationships/hyperlink" Target="http://pbs.twimg.com/profile_images/1057152344297758721/CyBMAwxa_normal.jpg" TargetMode="External" /><Relationship Id="rId198" Type="http://schemas.openxmlformats.org/officeDocument/2006/relationships/hyperlink" Target="http://pbs.twimg.com/profile_images/1161507224637886465/GBQPxK6X_normal.jpg" TargetMode="External" /><Relationship Id="rId199" Type="http://schemas.openxmlformats.org/officeDocument/2006/relationships/hyperlink" Target="https://pbs.twimg.com/media/ECB-rbSXoAEb2iL.jpg" TargetMode="External" /><Relationship Id="rId200" Type="http://schemas.openxmlformats.org/officeDocument/2006/relationships/hyperlink" Target="https://pbs.twimg.com/media/ECB-rbSXoAEb2iL.jpg" TargetMode="External" /><Relationship Id="rId201" Type="http://schemas.openxmlformats.org/officeDocument/2006/relationships/hyperlink" Target="https://pbs.twimg.com/media/ECB-rbSXoAEb2iL.jpg" TargetMode="External" /><Relationship Id="rId202" Type="http://schemas.openxmlformats.org/officeDocument/2006/relationships/hyperlink" Target="https://pbs.twimg.com/media/ECB-rbSXoAEb2iL.jpg" TargetMode="External" /><Relationship Id="rId203" Type="http://schemas.openxmlformats.org/officeDocument/2006/relationships/hyperlink" Target="https://pbs.twimg.com/media/ECB-rbSXoAEb2iL.jpg" TargetMode="External" /><Relationship Id="rId204" Type="http://schemas.openxmlformats.org/officeDocument/2006/relationships/hyperlink" Target="https://pbs.twimg.com/media/ECB-rbSXoAEb2iL.jpg" TargetMode="External" /><Relationship Id="rId205" Type="http://schemas.openxmlformats.org/officeDocument/2006/relationships/hyperlink" Target="https://pbs.twimg.com/media/ECB-rbSXoAEb2iL.jpg" TargetMode="External" /><Relationship Id="rId206" Type="http://schemas.openxmlformats.org/officeDocument/2006/relationships/hyperlink" Target="https://pbs.twimg.com/media/ECB-rbSXoAEb2iL.jpg" TargetMode="External" /><Relationship Id="rId207" Type="http://schemas.openxmlformats.org/officeDocument/2006/relationships/hyperlink" Target="https://pbs.twimg.com/media/ECB-rbSXoAEb2iL.jpg" TargetMode="External" /><Relationship Id="rId208" Type="http://schemas.openxmlformats.org/officeDocument/2006/relationships/hyperlink" Target="https://pbs.twimg.com/media/ECB-rbSXoAEb2iL.jpg" TargetMode="External" /><Relationship Id="rId209" Type="http://schemas.openxmlformats.org/officeDocument/2006/relationships/hyperlink" Target="https://pbs.twimg.com/media/ECB-rbSXoAEb2iL.jpg" TargetMode="External" /><Relationship Id="rId210" Type="http://schemas.openxmlformats.org/officeDocument/2006/relationships/hyperlink" Target="https://pbs.twimg.com/media/ECB-rbSXoAEb2iL.jpg" TargetMode="External" /><Relationship Id="rId211" Type="http://schemas.openxmlformats.org/officeDocument/2006/relationships/hyperlink" Target="https://pbs.twimg.com/media/ECB-rbSXoAEb2iL.jpg" TargetMode="External" /><Relationship Id="rId212" Type="http://schemas.openxmlformats.org/officeDocument/2006/relationships/hyperlink" Target="https://pbs.twimg.com/media/ECB-rbSXoAEb2iL.jpg" TargetMode="External" /><Relationship Id="rId213" Type="http://schemas.openxmlformats.org/officeDocument/2006/relationships/hyperlink" Target="https://pbs.twimg.com/media/ECB-rbSXoAEb2iL.jpg" TargetMode="External" /><Relationship Id="rId214" Type="http://schemas.openxmlformats.org/officeDocument/2006/relationships/hyperlink" Target="https://pbs.twimg.com/media/ECB-rbSXoAEb2iL.jpg" TargetMode="External" /><Relationship Id="rId215" Type="http://schemas.openxmlformats.org/officeDocument/2006/relationships/hyperlink" Target="https://pbs.twimg.com/media/ECB-rbSXoAEb2iL.jpg" TargetMode="External" /><Relationship Id="rId216" Type="http://schemas.openxmlformats.org/officeDocument/2006/relationships/hyperlink" Target="http://pbs.twimg.com/profile_images/1091800585643397124/NgKR_87T_normal.jpg" TargetMode="External" /><Relationship Id="rId217" Type="http://schemas.openxmlformats.org/officeDocument/2006/relationships/hyperlink" Target="http://pbs.twimg.com/profile_images/1076862445057163265/-3DSRxla_normal.jpg" TargetMode="External" /><Relationship Id="rId218" Type="http://schemas.openxmlformats.org/officeDocument/2006/relationships/hyperlink" Target="http://pbs.twimg.com/profile_images/726711839762059264/TQcCfWe-_normal.jpg" TargetMode="External" /><Relationship Id="rId219" Type="http://schemas.openxmlformats.org/officeDocument/2006/relationships/hyperlink" Target="http://pbs.twimg.com/profile_images/1114630226989002753/x1H-TeLP_normal.png" TargetMode="External" /><Relationship Id="rId220" Type="http://schemas.openxmlformats.org/officeDocument/2006/relationships/hyperlink" Target="http://pbs.twimg.com/profile_images/1091800585643397124/NgKR_87T_normal.jpg" TargetMode="External" /><Relationship Id="rId221" Type="http://schemas.openxmlformats.org/officeDocument/2006/relationships/hyperlink" Target="http://pbs.twimg.com/profile_images/1076862445057163265/-3DSRxla_normal.jpg" TargetMode="External" /><Relationship Id="rId222" Type="http://schemas.openxmlformats.org/officeDocument/2006/relationships/hyperlink" Target="http://pbs.twimg.com/profile_images/726711839762059264/TQcCfWe-_normal.jpg" TargetMode="External" /><Relationship Id="rId223" Type="http://schemas.openxmlformats.org/officeDocument/2006/relationships/hyperlink" Target="http://pbs.twimg.com/profile_images/1114630226989002753/x1H-TeLP_normal.png" TargetMode="External" /><Relationship Id="rId224" Type="http://schemas.openxmlformats.org/officeDocument/2006/relationships/hyperlink" Target="http://pbs.twimg.com/profile_images/1091800585643397124/NgKR_87T_normal.jpg" TargetMode="External" /><Relationship Id="rId225" Type="http://schemas.openxmlformats.org/officeDocument/2006/relationships/hyperlink" Target="http://pbs.twimg.com/profile_images/1076862445057163265/-3DSRxla_normal.jpg" TargetMode="External" /><Relationship Id="rId226" Type="http://schemas.openxmlformats.org/officeDocument/2006/relationships/hyperlink" Target="http://pbs.twimg.com/profile_images/726711839762059264/TQcCfWe-_normal.jpg" TargetMode="External" /><Relationship Id="rId227" Type="http://schemas.openxmlformats.org/officeDocument/2006/relationships/hyperlink" Target="http://pbs.twimg.com/profile_images/1114630226989002753/x1H-TeLP_normal.png" TargetMode="External" /><Relationship Id="rId228" Type="http://schemas.openxmlformats.org/officeDocument/2006/relationships/hyperlink" Target="http://pbs.twimg.com/profile_images/1091800585643397124/NgKR_87T_normal.jpg" TargetMode="External" /><Relationship Id="rId229" Type="http://schemas.openxmlformats.org/officeDocument/2006/relationships/hyperlink" Target="http://pbs.twimg.com/profile_images/1076862445057163265/-3DSRxla_normal.jpg" TargetMode="External" /><Relationship Id="rId230" Type="http://schemas.openxmlformats.org/officeDocument/2006/relationships/hyperlink" Target="http://pbs.twimg.com/profile_images/726711839762059264/TQcCfWe-_normal.jpg" TargetMode="External" /><Relationship Id="rId231" Type="http://schemas.openxmlformats.org/officeDocument/2006/relationships/hyperlink" Target="http://pbs.twimg.com/profile_images/1114630226989002753/x1H-TeLP_normal.png" TargetMode="External" /><Relationship Id="rId232" Type="http://schemas.openxmlformats.org/officeDocument/2006/relationships/hyperlink" Target="http://pbs.twimg.com/profile_images/1091800585643397124/NgKR_87T_normal.jpg" TargetMode="External" /><Relationship Id="rId233" Type="http://schemas.openxmlformats.org/officeDocument/2006/relationships/hyperlink" Target="http://pbs.twimg.com/profile_images/1076862445057163265/-3DSRxla_normal.jpg" TargetMode="External" /><Relationship Id="rId234" Type="http://schemas.openxmlformats.org/officeDocument/2006/relationships/hyperlink" Target="http://pbs.twimg.com/profile_images/1076862445057163265/-3DSRxla_normal.jpg" TargetMode="External" /><Relationship Id="rId235" Type="http://schemas.openxmlformats.org/officeDocument/2006/relationships/hyperlink" Target="http://pbs.twimg.com/profile_images/1076862445057163265/-3DSRxla_normal.jpg" TargetMode="External" /><Relationship Id="rId236" Type="http://schemas.openxmlformats.org/officeDocument/2006/relationships/hyperlink" Target="http://pbs.twimg.com/profile_images/1076862445057163265/-3DSRxla_normal.jpg" TargetMode="External" /><Relationship Id="rId237" Type="http://schemas.openxmlformats.org/officeDocument/2006/relationships/hyperlink" Target="http://pbs.twimg.com/profile_images/1076862445057163265/-3DSRxla_normal.jpg" TargetMode="External" /><Relationship Id="rId238" Type="http://schemas.openxmlformats.org/officeDocument/2006/relationships/hyperlink" Target="http://pbs.twimg.com/profile_images/1076862445057163265/-3DSRxla_normal.jpg" TargetMode="External" /><Relationship Id="rId239" Type="http://schemas.openxmlformats.org/officeDocument/2006/relationships/hyperlink" Target="http://pbs.twimg.com/profile_images/1076862445057163265/-3DSRxla_normal.jpg" TargetMode="External" /><Relationship Id="rId240" Type="http://schemas.openxmlformats.org/officeDocument/2006/relationships/hyperlink" Target="http://pbs.twimg.com/profile_images/1076862445057163265/-3DSRxla_normal.jpg" TargetMode="External" /><Relationship Id="rId241" Type="http://schemas.openxmlformats.org/officeDocument/2006/relationships/hyperlink" Target="http://pbs.twimg.com/profile_images/1076862445057163265/-3DSRxla_normal.jpg" TargetMode="External" /><Relationship Id="rId242" Type="http://schemas.openxmlformats.org/officeDocument/2006/relationships/hyperlink" Target="http://pbs.twimg.com/profile_images/1076862445057163265/-3DSRxla_normal.jpg" TargetMode="External" /><Relationship Id="rId243" Type="http://schemas.openxmlformats.org/officeDocument/2006/relationships/hyperlink" Target="http://pbs.twimg.com/profile_images/1076862445057163265/-3DSRxla_normal.jpg" TargetMode="External" /><Relationship Id="rId244" Type="http://schemas.openxmlformats.org/officeDocument/2006/relationships/hyperlink" Target="http://pbs.twimg.com/profile_images/1076862445057163265/-3DSRxla_normal.jpg" TargetMode="External" /><Relationship Id="rId245" Type="http://schemas.openxmlformats.org/officeDocument/2006/relationships/hyperlink" Target="http://pbs.twimg.com/profile_images/1076862445057163265/-3DSRxla_normal.jpg" TargetMode="External" /><Relationship Id="rId246" Type="http://schemas.openxmlformats.org/officeDocument/2006/relationships/hyperlink" Target="http://pbs.twimg.com/profile_images/726711839762059264/TQcCfWe-_normal.jpg" TargetMode="External" /><Relationship Id="rId247" Type="http://schemas.openxmlformats.org/officeDocument/2006/relationships/hyperlink" Target="http://pbs.twimg.com/profile_images/1114630226989002753/x1H-TeLP_normal.png" TargetMode="External" /><Relationship Id="rId248" Type="http://schemas.openxmlformats.org/officeDocument/2006/relationships/hyperlink" Target="http://pbs.twimg.com/profile_images/1091800585643397124/NgKR_87T_normal.jpg" TargetMode="External" /><Relationship Id="rId249" Type="http://schemas.openxmlformats.org/officeDocument/2006/relationships/hyperlink" Target="http://pbs.twimg.com/profile_images/726711839762059264/TQcCfWe-_normal.jpg" TargetMode="External" /><Relationship Id="rId250" Type="http://schemas.openxmlformats.org/officeDocument/2006/relationships/hyperlink" Target="http://pbs.twimg.com/profile_images/1114630226989002753/x1H-TeLP_normal.png" TargetMode="External" /><Relationship Id="rId251" Type="http://schemas.openxmlformats.org/officeDocument/2006/relationships/hyperlink" Target="http://pbs.twimg.com/profile_images/1091800585643397124/NgKR_87T_normal.jpg" TargetMode="External" /><Relationship Id="rId252" Type="http://schemas.openxmlformats.org/officeDocument/2006/relationships/hyperlink" Target="http://pbs.twimg.com/profile_images/726711839762059264/TQcCfWe-_normal.jpg" TargetMode="External" /><Relationship Id="rId253" Type="http://schemas.openxmlformats.org/officeDocument/2006/relationships/hyperlink" Target="http://pbs.twimg.com/profile_images/1114630226989002753/x1H-TeLP_normal.png" TargetMode="External" /><Relationship Id="rId254" Type="http://schemas.openxmlformats.org/officeDocument/2006/relationships/hyperlink" Target="http://pbs.twimg.com/profile_images/1091800585643397124/NgKR_87T_normal.jpg" TargetMode="External" /><Relationship Id="rId255" Type="http://schemas.openxmlformats.org/officeDocument/2006/relationships/hyperlink" Target="http://pbs.twimg.com/profile_images/726711839762059264/TQcCfWe-_normal.jpg" TargetMode="External" /><Relationship Id="rId256" Type="http://schemas.openxmlformats.org/officeDocument/2006/relationships/hyperlink" Target="http://pbs.twimg.com/profile_images/1114630226989002753/x1H-TeLP_normal.png" TargetMode="External" /><Relationship Id="rId257" Type="http://schemas.openxmlformats.org/officeDocument/2006/relationships/hyperlink" Target="http://pbs.twimg.com/profile_images/1091800585643397124/NgKR_87T_normal.jpg" TargetMode="External" /><Relationship Id="rId258" Type="http://schemas.openxmlformats.org/officeDocument/2006/relationships/hyperlink" Target="http://pbs.twimg.com/profile_images/726711839762059264/TQcCfWe-_normal.jpg" TargetMode="External" /><Relationship Id="rId259" Type="http://schemas.openxmlformats.org/officeDocument/2006/relationships/hyperlink" Target="http://pbs.twimg.com/profile_images/1114630226989002753/x1H-TeLP_normal.png" TargetMode="External" /><Relationship Id="rId260" Type="http://schemas.openxmlformats.org/officeDocument/2006/relationships/hyperlink" Target="http://pbs.twimg.com/profile_images/1091800585643397124/NgKR_87T_normal.jpg" TargetMode="External" /><Relationship Id="rId261" Type="http://schemas.openxmlformats.org/officeDocument/2006/relationships/hyperlink" Target="http://pbs.twimg.com/profile_images/726711839762059264/TQcCfWe-_normal.jpg" TargetMode="External" /><Relationship Id="rId262" Type="http://schemas.openxmlformats.org/officeDocument/2006/relationships/hyperlink" Target="http://pbs.twimg.com/profile_images/1114630226989002753/x1H-TeLP_normal.png" TargetMode="External" /><Relationship Id="rId263" Type="http://schemas.openxmlformats.org/officeDocument/2006/relationships/hyperlink" Target="http://pbs.twimg.com/profile_images/1091800585643397124/NgKR_87T_normal.jpg" TargetMode="External" /><Relationship Id="rId264" Type="http://schemas.openxmlformats.org/officeDocument/2006/relationships/hyperlink" Target="http://pbs.twimg.com/profile_images/726711839762059264/TQcCfWe-_normal.jpg" TargetMode="External" /><Relationship Id="rId265" Type="http://schemas.openxmlformats.org/officeDocument/2006/relationships/hyperlink" Target="http://pbs.twimg.com/profile_images/1114630226989002753/x1H-TeLP_normal.png" TargetMode="External" /><Relationship Id="rId266" Type="http://schemas.openxmlformats.org/officeDocument/2006/relationships/hyperlink" Target="http://pbs.twimg.com/profile_images/1091800585643397124/NgKR_87T_normal.jpg" TargetMode="External" /><Relationship Id="rId267" Type="http://schemas.openxmlformats.org/officeDocument/2006/relationships/hyperlink" Target="http://pbs.twimg.com/profile_images/1091800585643397124/NgKR_87T_normal.jpg" TargetMode="External" /><Relationship Id="rId268" Type="http://schemas.openxmlformats.org/officeDocument/2006/relationships/hyperlink" Target="http://pbs.twimg.com/profile_images/1091800585643397124/NgKR_87T_normal.jpg" TargetMode="External" /><Relationship Id="rId269" Type="http://schemas.openxmlformats.org/officeDocument/2006/relationships/hyperlink" Target="http://pbs.twimg.com/profile_images/1091800585643397124/NgKR_87T_normal.jpg" TargetMode="External" /><Relationship Id="rId270" Type="http://schemas.openxmlformats.org/officeDocument/2006/relationships/hyperlink" Target="http://pbs.twimg.com/profile_images/1091800585643397124/NgKR_87T_normal.jpg" TargetMode="External" /><Relationship Id="rId271" Type="http://schemas.openxmlformats.org/officeDocument/2006/relationships/hyperlink" Target="http://pbs.twimg.com/profile_images/1091800585643397124/NgKR_87T_normal.jpg" TargetMode="External" /><Relationship Id="rId272" Type="http://schemas.openxmlformats.org/officeDocument/2006/relationships/hyperlink" Target="http://pbs.twimg.com/profile_images/726711839762059264/TQcCfWe-_normal.jpg" TargetMode="External" /><Relationship Id="rId273" Type="http://schemas.openxmlformats.org/officeDocument/2006/relationships/hyperlink" Target="http://pbs.twimg.com/profile_images/1114630226989002753/x1H-TeLP_normal.png" TargetMode="External" /><Relationship Id="rId274" Type="http://schemas.openxmlformats.org/officeDocument/2006/relationships/hyperlink" Target="http://pbs.twimg.com/profile_images/726711839762059264/TQcCfWe-_normal.jpg" TargetMode="External" /><Relationship Id="rId275" Type="http://schemas.openxmlformats.org/officeDocument/2006/relationships/hyperlink" Target="http://pbs.twimg.com/profile_images/1114630226989002753/x1H-TeLP_normal.png" TargetMode="External" /><Relationship Id="rId276" Type="http://schemas.openxmlformats.org/officeDocument/2006/relationships/hyperlink" Target="http://pbs.twimg.com/profile_images/726711839762059264/TQcCfWe-_normal.jpg" TargetMode="External" /><Relationship Id="rId277" Type="http://schemas.openxmlformats.org/officeDocument/2006/relationships/hyperlink" Target="http://pbs.twimg.com/profile_images/1114630226989002753/x1H-TeLP_normal.png" TargetMode="External" /><Relationship Id="rId278" Type="http://schemas.openxmlformats.org/officeDocument/2006/relationships/hyperlink" Target="http://pbs.twimg.com/profile_images/726711839762059264/TQcCfWe-_normal.jpg" TargetMode="External" /><Relationship Id="rId279" Type="http://schemas.openxmlformats.org/officeDocument/2006/relationships/hyperlink" Target="http://pbs.twimg.com/profile_images/1114630226989002753/x1H-TeLP_normal.png" TargetMode="External" /><Relationship Id="rId280" Type="http://schemas.openxmlformats.org/officeDocument/2006/relationships/hyperlink" Target="http://pbs.twimg.com/profile_images/726711839762059264/TQcCfWe-_normal.jpg" TargetMode="External" /><Relationship Id="rId281" Type="http://schemas.openxmlformats.org/officeDocument/2006/relationships/hyperlink" Target="http://pbs.twimg.com/profile_images/1114630226989002753/x1H-TeLP_normal.png" TargetMode="External" /><Relationship Id="rId282" Type="http://schemas.openxmlformats.org/officeDocument/2006/relationships/hyperlink" Target="http://pbs.twimg.com/profile_images/726711839762059264/TQcCfWe-_normal.jpg" TargetMode="External" /><Relationship Id="rId283" Type="http://schemas.openxmlformats.org/officeDocument/2006/relationships/hyperlink" Target="http://pbs.twimg.com/profile_images/726711839762059264/TQcCfWe-_normal.jpg" TargetMode="External" /><Relationship Id="rId284" Type="http://schemas.openxmlformats.org/officeDocument/2006/relationships/hyperlink" Target="http://pbs.twimg.com/profile_images/726711839762059264/TQcCfWe-_normal.jpg" TargetMode="External" /><Relationship Id="rId285" Type="http://schemas.openxmlformats.org/officeDocument/2006/relationships/hyperlink" Target="http://pbs.twimg.com/profile_images/726711839762059264/TQcCfWe-_normal.jpg" TargetMode="External" /><Relationship Id="rId286" Type="http://schemas.openxmlformats.org/officeDocument/2006/relationships/hyperlink" Target="http://pbs.twimg.com/profile_images/726711839762059264/TQcCfWe-_normal.jpg" TargetMode="External" /><Relationship Id="rId287" Type="http://schemas.openxmlformats.org/officeDocument/2006/relationships/hyperlink" Target="http://pbs.twimg.com/profile_images/1114630226989002753/x1H-TeLP_normal.png" TargetMode="External" /><Relationship Id="rId288" Type="http://schemas.openxmlformats.org/officeDocument/2006/relationships/hyperlink" Target="http://pbs.twimg.com/profile_images/1114630226989002753/x1H-TeLP_normal.png" TargetMode="External" /><Relationship Id="rId289" Type="http://schemas.openxmlformats.org/officeDocument/2006/relationships/hyperlink" Target="http://pbs.twimg.com/profile_images/875997056149671936/MyTNlhLc_normal.jpg" TargetMode="External" /><Relationship Id="rId290" Type="http://schemas.openxmlformats.org/officeDocument/2006/relationships/hyperlink" Target="http://pbs.twimg.com/profile_images/875997056149671936/MyTNlhLc_normal.jpg" TargetMode="External" /><Relationship Id="rId291" Type="http://schemas.openxmlformats.org/officeDocument/2006/relationships/hyperlink" Target="http://pbs.twimg.com/profile_images/875997056149671936/MyTNlhLc_normal.jpg" TargetMode="External" /><Relationship Id="rId292" Type="http://schemas.openxmlformats.org/officeDocument/2006/relationships/hyperlink" Target="http://pbs.twimg.com/profile_images/672374610332110848/LWcX97q2_normal.png" TargetMode="External" /><Relationship Id="rId293" Type="http://schemas.openxmlformats.org/officeDocument/2006/relationships/hyperlink" Target="http://pbs.twimg.com/profile_images/672374610332110848/LWcX97q2_normal.png" TargetMode="External" /><Relationship Id="rId294" Type="http://schemas.openxmlformats.org/officeDocument/2006/relationships/hyperlink" Target="http://pbs.twimg.com/profile_images/672374610332110848/LWcX97q2_normal.png" TargetMode="External" /><Relationship Id="rId295" Type="http://schemas.openxmlformats.org/officeDocument/2006/relationships/hyperlink" Target="http://pbs.twimg.com/profile_images/1145590710944575492/PYG9GWrf_normal.png" TargetMode="External" /><Relationship Id="rId296" Type="http://schemas.openxmlformats.org/officeDocument/2006/relationships/hyperlink" Target="http://pbs.twimg.com/profile_images/816293006198325248/FlTaZPBO_normal.jpg" TargetMode="External" /><Relationship Id="rId297" Type="http://schemas.openxmlformats.org/officeDocument/2006/relationships/hyperlink" Target="http://pbs.twimg.com/profile_images/816293006198325248/FlTaZPBO_normal.jpg" TargetMode="External" /><Relationship Id="rId298" Type="http://schemas.openxmlformats.org/officeDocument/2006/relationships/hyperlink" Target="http://pbs.twimg.com/profile_images/816293006198325248/FlTaZPBO_normal.jpg" TargetMode="External" /><Relationship Id="rId299" Type="http://schemas.openxmlformats.org/officeDocument/2006/relationships/hyperlink" Target="http://pbs.twimg.com/profile_images/816293006198325248/FlTaZPBO_normal.jpg" TargetMode="External" /><Relationship Id="rId300" Type="http://schemas.openxmlformats.org/officeDocument/2006/relationships/hyperlink" Target="http://pbs.twimg.com/profile_images/816293006198325248/FlTaZPBO_normal.jpg" TargetMode="External" /><Relationship Id="rId301" Type="http://schemas.openxmlformats.org/officeDocument/2006/relationships/hyperlink" Target="http://pbs.twimg.com/profile_images/816293006198325248/FlTaZPBO_normal.jpg" TargetMode="External" /><Relationship Id="rId302" Type="http://schemas.openxmlformats.org/officeDocument/2006/relationships/hyperlink" Target="http://pbs.twimg.com/profile_images/1850681547/course_wordle_normal.PNG" TargetMode="External" /><Relationship Id="rId303" Type="http://schemas.openxmlformats.org/officeDocument/2006/relationships/hyperlink" Target="http://pbs.twimg.com/profile_images/707234049144840195/oOSySzdy_normal.jpg" TargetMode="External" /><Relationship Id="rId304" Type="http://schemas.openxmlformats.org/officeDocument/2006/relationships/hyperlink" Target="https://pbs.twimg.com/tweet_video_thumb/ECUC-2AXsAUhmL8.jpg" TargetMode="External" /><Relationship Id="rId305" Type="http://schemas.openxmlformats.org/officeDocument/2006/relationships/hyperlink" Target="http://pbs.twimg.com/profile_images/1106936493849886726/Q5ItOAv2_normal.png" TargetMode="External" /><Relationship Id="rId306" Type="http://schemas.openxmlformats.org/officeDocument/2006/relationships/hyperlink" Target="http://pbs.twimg.com/profile_images/1145590710944575492/PYG9GWrf_normal.png" TargetMode="External" /><Relationship Id="rId307" Type="http://schemas.openxmlformats.org/officeDocument/2006/relationships/hyperlink" Target="http://pbs.twimg.com/profile_images/1850681547/course_wordle_normal.PNG" TargetMode="External" /><Relationship Id="rId308" Type="http://schemas.openxmlformats.org/officeDocument/2006/relationships/hyperlink" Target="http://pbs.twimg.com/profile_images/707234049144840195/oOSySzdy_normal.jpg" TargetMode="External" /><Relationship Id="rId309" Type="http://schemas.openxmlformats.org/officeDocument/2006/relationships/hyperlink" Target="http://pbs.twimg.com/profile_images/1146358079656726528/SZyRZy9h_normal.png" TargetMode="External" /><Relationship Id="rId310" Type="http://schemas.openxmlformats.org/officeDocument/2006/relationships/hyperlink" Target="http://pbs.twimg.com/profile_images/1146358079656726528/SZyRZy9h_normal.png" TargetMode="External" /><Relationship Id="rId311" Type="http://schemas.openxmlformats.org/officeDocument/2006/relationships/hyperlink" Target="http://pbs.twimg.com/profile_images/1106936493849886726/Q5ItOAv2_normal.png" TargetMode="External" /><Relationship Id="rId312" Type="http://schemas.openxmlformats.org/officeDocument/2006/relationships/hyperlink" Target="http://pbs.twimg.com/profile_images/991564853725802498/Loqm-06P_normal.jpg" TargetMode="External" /><Relationship Id="rId313" Type="http://schemas.openxmlformats.org/officeDocument/2006/relationships/hyperlink" Target="http://pbs.twimg.com/profile_images/991564853725802498/Loqm-06P_normal.jpg" TargetMode="External" /><Relationship Id="rId314" Type="http://schemas.openxmlformats.org/officeDocument/2006/relationships/hyperlink" Target="http://pbs.twimg.com/profile_images/1106936493849886726/Q5ItOAv2_normal.png" TargetMode="External" /><Relationship Id="rId315" Type="http://schemas.openxmlformats.org/officeDocument/2006/relationships/hyperlink" Target="http://pbs.twimg.com/profile_images/1106936493849886726/Q5ItOAv2_normal.png" TargetMode="External" /><Relationship Id="rId316" Type="http://schemas.openxmlformats.org/officeDocument/2006/relationships/hyperlink" Target="http://pbs.twimg.com/profile_images/1106936493849886726/Q5ItOAv2_normal.png" TargetMode="External" /><Relationship Id="rId317" Type="http://schemas.openxmlformats.org/officeDocument/2006/relationships/hyperlink" Target="http://pbs.twimg.com/profile_images/1145590710944575492/PYG9GWrf_normal.png" TargetMode="External" /><Relationship Id="rId318" Type="http://schemas.openxmlformats.org/officeDocument/2006/relationships/hyperlink" Target="http://pbs.twimg.com/profile_images/1850681547/course_wordle_normal.PNG" TargetMode="External" /><Relationship Id="rId319" Type="http://schemas.openxmlformats.org/officeDocument/2006/relationships/hyperlink" Target="http://pbs.twimg.com/profile_images/707234049144840195/oOSySzdy_normal.jpg" TargetMode="External" /><Relationship Id="rId320" Type="http://schemas.openxmlformats.org/officeDocument/2006/relationships/hyperlink" Target="http://pbs.twimg.com/profile_images/707234049144840195/oOSySzdy_normal.jpg" TargetMode="External" /><Relationship Id="rId321" Type="http://schemas.openxmlformats.org/officeDocument/2006/relationships/hyperlink" Target="http://pbs.twimg.com/profile_images/707234049144840195/oOSySzdy_normal.jpg" TargetMode="External" /><Relationship Id="rId322" Type="http://schemas.openxmlformats.org/officeDocument/2006/relationships/hyperlink" Target="http://pbs.twimg.com/profile_images/707234049144840195/oOSySzdy_normal.jpg" TargetMode="External" /><Relationship Id="rId323" Type="http://schemas.openxmlformats.org/officeDocument/2006/relationships/hyperlink" Target="http://pbs.twimg.com/profile_images/707234049144840195/oOSySzdy_normal.jpg" TargetMode="External" /><Relationship Id="rId324" Type="http://schemas.openxmlformats.org/officeDocument/2006/relationships/hyperlink" Target="http://pbs.twimg.com/profile_images/707234049144840195/oOSySzdy_normal.jpg" TargetMode="External" /><Relationship Id="rId325" Type="http://schemas.openxmlformats.org/officeDocument/2006/relationships/hyperlink" Target="http://pbs.twimg.com/profile_images/707234049144840195/oOSySzdy_normal.jpg" TargetMode="External" /><Relationship Id="rId326" Type="http://schemas.openxmlformats.org/officeDocument/2006/relationships/hyperlink" Target="http://pbs.twimg.com/profile_images/707234049144840195/oOSySzdy_normal.jpg" TargetMode="External" /><Relationship Id="rId327" Type="http://schemas.openxmlformats.org/officeDocument/2006/relationships/hyperlink" Target="http://pbs.twimg.com/profile_images/707234049144840195/oOSySzdy_normal.jpg" TargetMode="External" /><Relationship Id="rId328" Type="http://schemas.openxmlformats.org/officeDocument/2006/relationships/hyperlink" Target="http://pbs.twimg.com/profile_images/707234049144840195/oOSySzdy_normal.jpg" TargetMode="External" /><Relationship Id="rId329" Type="http://schemas.openxmlformats.org/officeDocument/2006/relationships/hyperlink" Target="http://pbs.twimg.com/profile_images/707234049144840195/oOSySzdy_normal.jpg" TargetMode="External" /><Relationship Id="rId330" Type="http://schemas.openxmlformats.org/officeDocument/2006/relationships/hyperlink" Target="http://pbs.twimg.com/profile_images/707234049144840195/oOSySzdy_normal.jpg" TargetMode="External" /><Relationship Id="rId331" Type="http://schemas.openxmlformats.org/officeDocument/2006/relationships/hyperlink" Target="http://pbs.twimg.com/profile_images/707234049144840195/oOSySzdy_normal.jpg" TargetMode="External" /><Relationship Id="rId332" Type="http://schemas.openxmlformats.org/officeDocument/2006/relationships/hyperlink" Target="http://pbs.twimg.com/profile_images/707234049144840195/oOSySzdy_normal.jpg" TargetMode="External" /><Relationship Id="rId333" Type="http://schemas.openxmlformats.org/officeDocument/2006/relationships/hyperlink" Target="http://pbs.twimg.com/profile_images/707234049144840195/oOSySzdy_normal.jpg" TargetMode="External" /><Relationship Id="rId334" Type="http://schemas.openxmlformats.org/officeDocument/2006/relationships/hyperlink" Target="http://pbs.twimg.com/profile_images/707234049144840195/oOSySzdy_normal.jpg" TargetMode="External" /><Relationship Id="rId335" Type="http://schemas.openxmlformats.org/officeDocument/2006/relationships/hyperlink" Target="http://pbs.twimg.com/profile_images/707234049144840195/oOSySzdy_normal.jpg" TargetMode="External" /><Relationship Id="rId336" Type="http://schemas.openxmlformats.org/officeDocument/2006/relationships/hyperlink" Target="https://pbs.twimg.com/tweet_video_thumb/ECUC-2AXsAUhmL8.jpg" TargetMode="External" /><Relationship Id="rId337" Type="http://schemas.openxmlformats.org/officeDocument/2006/relationships/hyperlink" Target="https://pbs.twimg.com/tweet_video_thumb/ECUC-2AXsAUhmL8.jpg" TargetMode="External" /><Relationship Id="rId338" Type="http://schemas.openxmlformats.org/officeDocument/2006/relationships/hyperlink" Target="https://pbs.twimg.com/tweet_video_thumb/ECUC-2AXsAUhmL8.jpg" TargetMode="External" /><Relationship Id="rId339" Type="http://schemas.openxmlformats.org/officeDocument/2006/relationships/hyperlink" Target="http://pbs.twimg.com/profile_images/707234049144840195/oOSySzdy_normal.jpg" TargetMode="External" /><Relationship Id="rId340" Type="http://schemas.openxmlformats.org/officeDocument/2006/relationships/hyperlink" Target="http://pbs.twimg.com/profile_images/707234049144840195/oOSySzdy_normal.jpg" TargetMode="External" /><Relationship Id="rId341" Type="http://schemas.openxmlformats.org/officeDocument/2006/relationships/hyperlink" Target="http://pbs.twimg.com/profile_images/707234049144840195/oOSySzdy_normal.jpg" TargetMode="External" /><Relationship Id="rId342" Type="http://schemas.openxmlformats.org/officeDocument/2006/relationships/hyperlink" Target="http://pbs.twimg.com/profile_images/707234049144840195/oOSySzdy_normal.jpg" TargetMode="External" /><Relationship Id="rId343" Type="http://schemas.openxmlformats.org/officeDocument/2006/relationships/hyperlink" Target="http://pbs.twimg.com/profile_images/1106936493849886726/Q5ItOAv2_normal.png" TargetMode="External" /><Relationship Id="rId344" Type="http://schemas.openxmlformats.org/officeDocument/2006/relationships/hyperlink" Target="http://pbs.twimg.com/profile_images/1129310171740745728/Cq5beQrO_normal.jpg" TargetMode="External" /><Relationship Id="rId345" Type="http://schemas.openxmlformats.org/officeDocument/2006/relationships/hyperlink" Target="http://pbs.twimg.com/profile_images/1042390059989852161/jil1a3_6_normal.jpg" TargetMode="External" /><Relationship Id="rId346" Type="http://schemas.openxmlformats.org/officeDocument/2006/relationships/hyperlink" Target="http://pbs.twimg.com/profile_images/1159107404845527042/Azhz0y0m_normal.jpg" TargetMode="External" /><Relationship Id="rId347" Type="http://schemas.openxmlformats.org/officeDocument/2006/relationships/hyperlink" Target="http://pbs.twimg.com/profile_images/1159107404845527042/Azhz0y0m_normal.jpg" TargetMode="External" /><Relationship Id="rId348" Type="http://schemas.openxmlformats.org/officeDocument/2006/relationships/hyperlink" Target="https://pbs.twimg.com/media/ECjmIjjXsAAg7Ls.jpg" TargetMode="External" /><Relationship Id="rId349" Type="http://schemas.openxmlformats.org/officeDocument/2006/relationships/hyperlink" Target="http://pbs.twimg.com/profile_images/1135657495647703042/Hsc-weZL_normal.jpg" TargetMode="External" /><Relationship Id="rId350" Type="http://schemas.openxmlformats.org/officeDocument/2006/relationships/hyperlink" Target="http://pbs.twimg.com/profile_images/1135657495647703042/Hsc-weZL_normal.jpg" TargetMode="External" /><Relationship Id="rId351" Type="http://schemas.openxmlformats.org/officeDocument/2006/relationships/hyperlink" Target="http://pbs.twimg.com/profile_images/1135657495647703042/Hsc-weZL_normal.jpg" TargetMode="External" /><Relationship Id="rId352" Type="http://schemas.openxmlformats.org/officeDocument/2006/relationships/hyperlink" Target="http://pbs.twimg.com/profile_images/1110564638813577216/OakjtPgI_normal.jpg" TargetMode="External" /><Relationship Id="rId353" Type="http://schemas.openxmlformats.org/officeDocument/2006/relationships/hyperlink" Target="http://pbs.twimg.com/profile_images/1110564638813577216/OakjtPgI_normal.jpg" TargetMode="External" /><Relationship Id="rId354" Type="http://schemas.openxmlformats.org/officeDocument/2006/relationships/hyperlink" Target="http://pbs.twimg.com/profile_images/1106992802163056640/i6p9rjC7_normal.jpg" TargetMode="External" /><Relationship Id="rId355" Type="http://schemas.openxmlformats.org/officeDocument/2006/relationships/hyperlink" Target="http://pbs.twimg.com/profile_images/1106992802163056640/i6p9rjC7_normal.jpg" TargetMode="External" /><Relationship Id="rId356" Type="http://schemas.openxmlformats.org/officeDocument/2006/relationships/hyperlink" Target="http://pbs.twimg.com/profile_images/1106992802163056640/i6p9rjC7_normal.jpg" TargetMode="External" /><Relationship Id="rId357" Type="http://schemas.openxmlformats.org/officeDocument/2006/relationships/hyperlink" Target="http://pbs.twimg.com/profile_images/1106992802163056640/i6p9rjC7_normal.jpg" TargetMode="External" /><Relationship Id="rId358" Type="http://schemas.openxmlformats.org/officeDocument/2006/relationships/hyperlink" Target="http://pbs.twimg.com/profile_images/1106992802163056640/i6p9rjC7_normal.jpg" TargetMode="External" /><Relationship Id="rId359" Type="http://schemas.openxmlformats.org/officeDocument/2006/relationships/hyperlink" Target="https://pbs.twimg.com/media/ECjlEZTXYAAz8fa.jpg" TargetMode="External" /><Relationship Id="rId360" Type="http://schemas.openxmlformats.org/officeDocument/2006/relationships/hyperlink" Target="http://pbs.twimg.com/profile_images/1032459978/Logo_normal.jpg" TargetMode="External" /><Relationship Id="rId361" Type="http://schemas.openxmlformats.org/officeDocument/2006/relationships/hyperlink" Target="http://pbs.twimg.com/profile_images/515825198302380033/bz-WDtnV_normal.jpeg" TargetMode="External" /><Relationship Id="rId362" Type="http://schemas.openxmlformats.org/officeDocument/2006/relationships/hyperlink" Target="http://pbs.twimg.com/profile_images/515825198302380033/bz-WDtnV_normal.jpeg" TargetMode="External" /><Relationship Id="rId363" Type="http://schemas.openxmlformats.org/officeDocument/2006/relationships/hyperlink" Target="http://pbs.twimg.com/profile_images/515825198302380033/bz-WDtnV_normal.jpeg" TargetMode="External" /><Relationship Id="rId364" Type="http://schemas.openxmlformats.org/officeDocument/2006/relationships/hyperlink" Target="http://pbs.twimg.com/profile_images/515825198302380033/bz-WDtnV_normal.jpeg" TargetMode="External" /><Relationship Id="rId365" Type="http://schemas.openxmlformats.org/officeDocument/2006/relationships/hyperlink" Target="http://pbs.twimg.com/profile_images/515825198302380033/bz-WDtnV_normal.jpeg" TargetMode="External" /><Relationship Id="rId366" Type="http://schemas.openxmlformats.org/officeDocument/2006/relationships/hyperlink" Target="http://pbs.twimg.com/profile_images/515825198302380033/bz-WDtnV_normal.jpeg" TargetMode="External" /><Relationship Id="rId367" Type="http://schemas.openxmlformats.org/officeDocument/2006/relationships/hyperlink" Target="http://pbs.twimg.com/profile_images/515825198302380033/bz-WDtnV_normal.jpeg" TargetMode="External" /><Relationship Id="rId368" Type="http://schemas.openxmlformats.org/officeDocument/2006/relationships/hyperlink" Target="http://pbs.twimg.com/profile_images/515825198302380033/bz-WDtnV_normal.jpeg" TargetMode="External" /><Relationship Id="rId369" Type="http://schemas.openxmlformats.org/officeDocument/2006/relationships/hyperlink" Target="http://pbs.twimg.com/profile_images/515825198302380033/bz-WDtnV_normal.jpeg" TargetMode="External" /><Relationship Id="rId370" Type="http://schemas.openxmlformats.org/officeDocument/2006/relationships/hyperlink" Target="http://pbs.twimg.com/profile_images/515825198302380033/bz-WDtnV_normal.jpeg" TargetMode="External" /><Relationship Id="rId371" Type="http://schemas.openxmlformats.org/officeDocument/2006/relationships/hyperlink" Target="http://pbs.twimg.com/profile_images/515825198302380033/bz-WDtnV_normal.jpeg" TargetMode="External" /><Relationship Id="rId372" Type="http://schemas.openxmlformats.org/officeDocument/2006/relationships/hyperlink" Target="http://pbs.twimg.com/profile_images/515825198302380033/bz-WDtnV_normal.jpeg" TargetMode="External" /><Relationship Id="rId373" Type="http://schemas.openxmlformats.org/officeDocument/2006/relationships/hyperlink" Target="http://pbs.twimg.com/profile_images/515825198302380033/bz-WDtnV_normal.jpeg" TargetMode="External" /><Relationship Id="rId374" Type="http://schemas.openxmlformats.org/officeDocument/2006/relationships/hyperlink" Target="http://pbs.twimg.com/profile_images/515825198302380033/bz-WDtnV_normal.jpeg" TargetMode="External" /><Relationship Id="rId375" Type="http://schemas.openxmlformats.org/officeDocument/2006/relationships/hyperlink" Target="http://pbs.twimg.com/profile_images/978264018803679232/aoJFwBxR_normal.jpg" TargetMode="External" /><Relationship Id="rId376" Type="http://schemas.openxmlformats.org/officeDocument/2006/relationships/hyperlink" Target="http://pbs.twimg.com/profile_images/1125119551182655498/iUwDRqKg_normal.jpg" TargetMode="External" /><Relationship Id="rId377" Type="http://schemas.openxmlformats.org/officeDocument/2006/relationships/hyperlink" Target="http://pbs.twimg.com/profile_images/452021455354474496/ICBsTyfs_normal.jpeg" TargetMode="External" /><Relationship Id="rId378" Type="http://schemas.openxmlformats.org/officeDocument/2006/relationships/hyperlink" Target="http://pbs.twimg.com/profile_images/1085864563373998080/v-UEDF7m_normal.jpg" TargetMode="External" /><Relationship Id="rId379" Type="http://schemas.openxmlformats.org/officeDocument/2006/relationships/hyperlink" Target="http://pbs.twimg.com/profile_images/1121375942264393728/EWUenwua_normal.png" TargetMode="External" /><Relationship Id="rId380" Type="http://schemas.openxmlformats.org/officeDocument/2006/relationships/hyperlink" Target="http://pbs.twimg.com/profile_images/978264018803679232/aoJFwBxR_normal.jpg" TargetMode="External" /><Relationship Id="rId381" Type="http://schemas.openxmlformats.org/officeDocument/2006/relationships/hyperlink" Target="http://pbs.twimg.com/profile_images/1125119551182655498/iUwDRqKg_normal.jpg" TargetMode="External" /><Relationship Id="rId382" Type="http://schemas.openxmlformats.org/officeDocument/2006/relationships/hyperlink" Target="http://pbs.twimg.com/profile_images/452021455354474496/ICBsTyfs_normal.jpeg" TargetMode="External" /><Relationship Id="rId383" Type="http://schemas.openxmlformats.org/officeDocument/2006/relationships/hyperlink" Target="http://pbs.twimg.com/profile_images/1085864563373998080/v-UEDF7m_normal.jpg" TargetMode="External" /><Relationship Id="rId384" Type="http://schemas.openxmlformats.org/officeDocument/2006/relationships/hyperlink" Target="http://pbs.twimg.com/profile_images/1121375942264393728/EWUenwua_normal.png" TargetMode="External" /><Relationship Id="rId385" Type="http://schemas.openxmlformats.org/officeDocument/2006/relationships/hyperlink" Target="http://pbs.twimg.com/profile_images/978264018803679232/aoJFwBxR_normal.jpg" TargetMode="External" /><Relationship Id="rId386" Type="http://schemas.openxmlformats.org/officeDocument/2006/relationships/hyperlink" Target="http://pbs.twimg.com/profile_images/1125119551182655498/iUwDRqKg_normal.jpg" TargetMode="External" /><Relationship Id="rId387" Type="http://schemas.openxmlformats.org/officeDocument/2006/relationships/hyperlink" Target="http://pbs.twimg.com/profile_images/452021455354474496/ICBsTyfs_normal.jpeg" TargetMode="External" /><Relationship Id="rId388" Type="http://schemas.openxmlformats.org/officeDocument/2006/relationships/hyperlink" Target="http://pbs.twimg.com/profile_images/1085864563373998080/v-UEDF7m_normal.jpg" TargetMode="External" /><Relationship Id="rId389" Type="http://schemas.openxmlformats.org/officeDocument/2006/relationships/hyperlink" Target="http://pbs.twimg.com/profile_images/1121375942264393728/EWUenwua_normal.png" TargetMode="External" /><Relationship Id="rId390" Type="http://schemas.openxmlformats.org/officeDocument/2006/relationships/hyperlink" Target="http://pbs.twimg.com/profile_images/978264018803679232/aoJFwBxR_normal.jpg" TargetMode="External" /><Relationship Id="rId391" Type="http://schemas.openxmlformats.org/officeDocument/2006/relationships/hyperlink" Target="http://pbs.twimg.com/profile_images/1125119551182655498/iUwDRqKg_normal.jpg" TargetMode="External" /><Relationship Id="rId392" Type="http://schemas.openxmlformats.org/officeDocument/2006/relationships/hyperlink" Target="http://pbs.twimg.com/profile_images/452021455354474496/ICBsTyfs_normal.jpeg" TargetMode="External" /><Relationship Id="rId393" Type="http://schemas.openxmlformats.org/officeDocument/2006/relationships/hyperlink" Target="http://pbs.twimg.com/profile_images/1085864563373998080/v-UEDF7m_normal.jpg" TargetMode="External" /><Relationship Id="rId394" Type="http://schemas.openxmlformats.org/officeDocument/2006/relationships/hyperlink" Target="http://pbs.twimg.com/profile_images/1121375942264393728/EWUenwua_normal.png" TargetMode="External" /><Relationship Id="rId395" Type="http://schemas.openxmlformats.org/officeDocument/2006/relationships/hyperlink" Target="http://pbs.twimg.com/profile_images/978264018803679232/aoJFwBxR_normal.jpg" TargetMode="External" /><Relationship Id="rId396" Type="http://schemas.openxmlformats.org/officeDocument/2006/relationships/hyperlink" Target="http://pbs.twimg.com/profile_images/1125119551182655498/iUwDRqKg_normal.jpg" TargetMode="External" /><Relationship Id="rId397" Type="http://schemas.openxmlformats.org/officeDocument/2006/relationships/hyperlink" Target="http://pbs.twimg.com/profile_images/452021455354474496/ICBsTyfs_normal.jpeg" TargetMode="External" /><Relationship Id="rId398" Type="http://schemas.openxmlformats.org/officeDocument/2006/relationships/hyperlink" Target="http://pbs.twimg.com/profile_images/1085864563373998080/v-UEDF7m_normal.jpg" TargetMode="External" /><Relationship Id="rId399" Type="http://schemas.openxmlformats.org/officeDocument/2006/relationships/hyperlink" Target="http://pbs.twimg.com/profile_images/1085864563373998080/v-UEDF7m_normal.jpg" TargetMode="External" /><Relationship Id="rId400" Type="http://schemas.openxmlformats.org/officeDocument/2006/relationships/hyperlink" Target="http://pbs.twimg.com/profile_images/1085864563373998080/v-UEDF7m_normal.jpg" TargetMode="External" /><Relationship Id="rId401" Type="http://schemas.openxmlformats.org/officeDocument/2006/relationships/hyperlink" Target="http://pbs.twimg.com/profile_images/1085864563373998080/v-UEDF7m_normal.jpg" TargetMode="External" /><Relationship Id="rId402" Type="http://schemas.openxmlformats.org/officeDocument/2006/relationships/hyperlink" Target="http://pbs.twimg.com/profile_images/1085864563373998080/v-UEDF7m_normal.jpg" TargetMode="External" /><Relationship Id="rId403" Type="http://schemas.openxmlformats.org/officeDocument/2006/relationships/hyperlink" Target="http://pbs.twimg.com/profile_images/1085864563373998080/v-UEDF7m_normal.jpg" TargetMode="External" /><Relationship Id="rId404" Type="http://schemas.openxmlformats.org/officeDocument/2006/relationships/hyperlink" Target="http://pbs.twimg.com/profile_images/1085864563373998080/v-UEDF7m_normal.jpg" TargetMode="External" /><Relationship Id="rId405" Type="http://schemas.openxmlformats.org/officeDocument/2006/relationships/hyperlink" Target="http://pbs.twimg.com/profile_images/1085864563373998080/v-UEDF7m_normal.jpg" TargetMode="External" /><Relationship Id="rId406" Type="http://schemas.openxmlformats.org/officeDocument/2006/relationships/hyperlink" Target="http://pbs.twimg.com/profile_images/1085864563373998080/v-UEDF7m_normal.jpg" TargetMode="External" /><Relationship Id="rId407" Type="http://schemas.openxmlformats.org/officeDocument/2006/relationships/hyperlink" Target="http://pbs.twimg.com/profile_images/1085864563373998080/v-UEDF7m_normal.jpg" TargetMode="External" /><Relationship Id="rId408" Type="http://schemas.openxmlformats.org/officeDocument/2006/relationships/hyperlink" Target="http://pbs.twimg.com/profile_images/1121375942264393728/EWUenwua_normal.png" TargetMode="External" /><Relationship Id="rId409" Type="http://schemas.openxmlformats.org/officeDocument/2006/relationships/hyperlink" Target="http://pbs.twimg.com/profile_images/978264018803679232/aoJFwBxR_normal.jpg" TargetMode="External" /><Relationship Id="rId410" Type="http://schemas.openxmlformats.org/officeDocument/2006/relationships/hyperlink" Target="http://pbs.twimg.com/profile_images/978264018803679232/aoJFwBxR_normal.jpg" TargetMode="External" /><Relationship Id="rId411" Type="http://schemas.openxmlformats.org/officeDocument/2006/relationships/hyperlink" Target="http://pbs.twimg.com/profile_images/978264018803679232/aoJFwBxR_normal.jpg" TargetMode="External" /><Relationship Id="rId412" Type="http://schemas.openxmlformats.org/officeDocument/2006/relationships/hyperlink" Target="http://pbs.twimg.com/profile_images/978264018803679232/aoJFwBxR_normal.jpg" TargetMode="External" /><Relationship Id="rId413" Type="http://schemas.openxmlformats.org/officeDocument/2006/relationships/hyperlink" Target="http://pbs.twimg.com/profile_images/978264018803679232/aoJFwBxR_normal.jpg" TargetMode="External" /><Relationship Id="rId414" Type="http://schemas.openxmlformats.org/officeDocument/2006/relationships/hyperlink" Target="http://pbs.twimg.com/profile_images/978264018803679232/aoJFwBxR_normal.jpg" TargetMode="External" /><Relationship Id="rId415" Type="http://schemas.openxmlformats.org/officeDocument/2006/relationships/hyperlink" Target="http://pbs.twimg.com/profile_images/978264018803679232/aoJFwBxR_normal.jpg" TargetMode="External" /><Relationship Id="rId416" Type="http://schemas.openxmlformats.org/officeDocument/2006/relationships/hyperlink" Target="http://pbs.twimg.com/profile_images/978264018803679232/aoJFwBxR_normal.jpg" TargetMode="External" /><Relationship Id="rId417" Type="http://schemas.openxmlformats.org/officeDocument/2006/relationships/hyperlink" Target="http://pbs.twimg.com/profile_images/978264018803679232/aoJFwBxR_normal.jpg" TargetMode="External" /><Relationship Id="rId418" Type="http://schemas.openxmlformats.org/officeDocument/2006/relationships/hyperlink" Target="http://pbs.twimg.com/profile_images/1125119551182655498/iUwDRqKg_normal.jpg" TargetMode="External" /><Relationship Id="rId419" Type="http://schemas.openxmlformats.org/officeDocument/2006/relationships/hyperlink" Target="http://pbs.twimg.com/profile_images/452021455354474496/ICBsTyfs_normal.jpeg" TargetMode="External" /><Relationship Id="rId420" Type="http://schemas.openxmlformats.org/officeDocument/2006/relationships/hyperlink" Target="http://pbs.twimg.com/profile_images/1121375942264393728/EWUenwua_normal.png" TargetMode="External" /><Relationship Id="rId421" Type="http://schemas.openxmlformats.org/officeDocument/2006/relationships/hyperlink" Target="http://pbs.twimg.com/profile_images/1125119551182655498/iUwDRqKg_normal.jpg" TargetMode="External" /><Relationship Id="rId422" Type="http://schemas.openxmlformats.org/officeDocument/2006/relationships/hyperlink" Target="http://pbs.twimg.com/profile_images/452021455354474496/ICBsTyfs_normal.jpeg" TargetMode="External" /><Relationship Id="rId423" Type="http://schemas.openxmlformats.org/officeDocument/2006/relationships/hyperlink" Target="http://pbs.twimg.com/profile_images/452021455354474496/ICBsTyfs_normal.jpeg" TargetMode="External" /><Relationship Id="rId424" Type="http://schemas.openxmlformats.org/officeDocument/2006/relationships/hyperlink" Target="http://pbs.twimg.com/profile_images/452021455354474496/ICBsTyfs_normal.jpeg" TargetMode="External" /><Relationship Id="rId425" Type="http://schemas.openxmlformats.org/officeDocument/2006/relationships/hyperlink" Target="http://pbs.twimg.com/profile_images/452021455354474496/ICBsTyfs_normal.jpeg" TargetMode="External" /><Relationship Id="rId426" Type="http://schemas.openxmlformats.org/officeDocument/2006/relationships/hyperlink" Target="http://pbs.twimg.com/profile_images/452021455354474496/ICBsTyfs_normal.jpeg" TargetMode="External" /><Relationship Id="rId427" Type="http://schemas.openxmlformats.org/officeDocument/2006/relationships/hyperlink" Target="http://pbs.twimg.com/profile_images/452021455354474496/ICBsTyfs_normal.jpeg" TargetMode="External" /><Relationship Id="rId428" Type="http://schemas.openxmlformats.org/officeDocument/2006/relationships/hyperlink" Target="http://pbs.twimg.com/profile_images/452021455354474496/ICBsTyfs_normal.jpeg" TargetMode="External" /><Relationship Id="rId429" Type="http://schemas.openxmlformats.org/officeDocument/2006/relationships/hyperlink" Target="http://pbs.twimg.com/profile_images/452021455354474496/ICBsTyfs_normal.jpeg" TargetMode="External" /><Relationship Id="rId430" Type="http://schemas.openxmlformats.org/officeDocument/2006/relationships/hyperlink" Target="http://pbs.twimg.com/profile_images/1121375942264393728/EWUenwua_normal.png" TargetMode="External" /><Relationship Id="rId431" Type="http://schemas.openxmlformats.org/officeDocument/2006/relationships/hyperlink" Target="http://pbs.twimg.com/profile_images/1125119551182655498/iUwDRqKg_normal.jpg" TargetMode="External" /><Relationship Id="rId432" Type="http://schemas.openxmlformats.org/officeDocument/2006/relationships/hyperlink" Target="http://pbs.twimg.com/profile_images/1121375942264393728/EWUenwua_normal.png" TargetMode="External" /><Relationship Id="rId433" Type="http://schemas.openxmlformats.org/officeDocument/2006/relationships/hyperlink" Target="http://pbs.twimg.com/profile_images/1125119551182655498/iUwDRqKg_normal.jpg" TargetMode="External" /><Relationship Id="rId434" Type="http://schemas.openxmlformats.org/officeDocument/2006/relationships/hyperlink" Target="http://pbs.twimg.com/profile_images/1121375942264393728/EWUenwua_normal.png" TargetMode="External" /><Relationship Id="rId435" Type="http://schemas.openxmlformats.org/officeDocument/2006/relationships/hyperlink" Target="http://pbs.twimg.com/profile_images/1125119551182655498/iUwDRqKg_normal.jpg" TargetMode="External" /><Relationship Id="rId436" Type="http://schemas.openxmlformats.org/officeDocument/2006/relationships/hyperlink" Target="http://pbs.twimg.com/profile_images/1121375942264393728/EWUenwua_normal.png" TargetMode="External" /><Relationship Id="rId437" Type="http://schemas.openxmlformats.org/officeDocument/2006/relationships/hyperlink" Target="http://pbs.twimg.com/profile_images/1125119551182655498/iUwDRqKg_normal.jpg" TargetMode="External" /><Relationship Id="rId438" Type="http://schemas.openxmlformats.org/officeDocument/2006/relationships/hyperlink" Target="http://pbs.twimg.com/profile_images/1125119551182655498/iUwDRqKg_normal.jpg" TargetMode="External" /><Relationship Id="rId439" Type="http://schemas.openxmlformats.org/officeDocument/2006/relationships/hyperlink" Target="http://pbs.twimg.com/profile_images/1125119551182655498/iUwDRqKg_normal.jpg" TargetMode="External" /><Relationship Id="rId440" Type="http://schemas.openxmlformats.org/officeDocument/2006/relationships/hyperlink" Target="http://pbs.twimg.com/profile_images/1125119551182655498/iUwDRqKg_normal.jpg" TargetMode="External" /><Relationship Id="rId441" Type="http://schemas.openxmlformats.org/officeDocument/2006/relationships/hyperlink" Target="http://pbs.twimg.com/profile_images/1121375942264393728/EWUenwua_normal.png" TargetMode="External" /><Relationship Id="rId442" Type="http://schemas.openxmlformats.org/officeDocument/2006/relationships/hyperlink" Target="http://pbs.twimg.com/profile_images/1121375942264393728/EWUenwua_normal.png" TargetMode="External" /><Relationship Id="rId443" Type="http://schemas.openxmlformats.org/officeDocument/2006/relationships/hyperlink" Target="http://pbs.twimg.com/profile_images/1121375942264393728/EWUenwua_normal.png" TargetMode="External" /><Relationship Id="rId444" Type="http://schemas.openxmlformats.org/officeDocument/2006/relationships/hyperlink" Target="http://pbs.twimg.com/profile_images/1121375942264393728/EWUenwua_normal.png" TargetMode="External" /><Relationship Id="rId445" Type="http://schemas.openxmlformats.org/officeDocument/2006/relationships/hyperlink" Target="http://pbs.twimg.com/profile_images/949363975917133824/jsObd5Hx_normal.jpg" TargetMode="External" /><Relationship Id="rId446" Type="http://schemas.openxmlformats.org/officeDocument/2006/relationships/hyperlink" Target="http://pbs.twimg.com/profile_images/1129310171740745728/Cq5beQrO_normal.jpg" TargetMode="External" /><Relationship Id="rId447" Type="http://schemas.openxmlformats.org/officeDocument/2006/relationships/hyperlink" Target="http://pbs.twimg.com/profile_images/949363975917133824/jsObd5Hx_normal.jpg" TargetMode="External" /><Relationship Id="rId448" Type="http://schemas.openxmlformats.org/officeDocument/2006/relationships/hyperlink" Target="http://pbs.twimg.com/profile_images/949363975917133824/jsObd5Hx_normal.jpg" TargetMode="External" /><Relationship Id="rId449" Type="http://schemas.openxmlformats.org/officeDocument/2006/relationships/hyperlink" Target="http://pbs.twimg.com/profile_images/949363975917133824/jsObd5Hx_normal.jpg" TargetMode="External" /><Relationship Id="rId450" Type="http://schemas.openxmlformats.org/officeDocument/2006/relationships/hyperlink" Target="http://pbs.twimg.com/profile_images/949363975917133824/jsObd5Hx_normal.jpg" TargetMode="External" /><Relationship Id="rId451" Type="http://schemas.openxmlformats.org/officeDocument/2006/relationships/hyperlink" Target="http://pbs.twimg.com/profile_images/949363975917133824/jsObd5Hx_normal.jpg" TargetMode="External" /><Relationship Id="rId452" Type="http://schemas.openxmlformats.org/officeDocument/2006/relationships/hyperlink" Target="http://pbs.twimg.com/profile_images/949363975917133824/jsObd5Hx_normal.jpg" TargetMode="External" /><Relationship Id="rId453" Type="http://schemas.openxmlformats.org/officeDocument/2006/relationships/hyperlink" Target="http://pbs.twimg.com/profile_images/949363975917133824/jsObd5Hx_normal.jpg" TargetMode="External" /><Relationship Id="rId454" Type="http://schemas.openxmlformats.org/officeDocument/2006/relationships/hyperlink" Target="http://pbs.twimg.com/profile_images/949363975917133824/jsObd5Hx_normal.jpg" TargetMode="External" /><Relationship Id="rId455" Type="http://schemas.openxmlformats.org/officeDocument/2006/relationships/hyperlink" Target="http://pbs.twimg.com/profile_images/949363975917133824/jsObd5Hx_normal.jpg" TargetMode="External" /><Relationship Id="rId456" Type="http://schemas.openxmlformats.org/officeDocument/2006/relationships/hyperlink" Target="http://pbs.twimg.com/profile_images/949363975917133824/jsObd5Hx_normal.jpg" TargetMode="External" /><Relationship Id="rId457" Type="http://schemas.openxmlformats.org/officeDocument/2006/relationships/hyperlink" Target="http://pbs.twimg.com/profile_images/949363975917133824/jsObd5Hx_normal.jpg" TargetMode="External" /><Relationship Id="rId458" Type="http://schemas.openxmlformats.org/officeDocument/2006/relationships/hyperlink" Target="http://pbs.twimg.com/profile_images/949363975917133824/jsObd5Hx_normal.jpg" TargetMode="External" /><Relationship Id="rId459" Type="http://schemas.openxmlformats.org/officeDocument/2006/relationships/hyperlink" Target="http://pbs.twimg.com/profile_images/949363975917133824/jsObd5Hx_normal.jpg" TargetMode="External" /><Relationship Id="rId460" Type="http://schemas.openxmlformats.org/officeDocument/2006/relationships/hyperlink" Target="http://pbs.twimg.com/profile_images/949363975917133824/jsObd5Hx_normal.jpg" TargetMode="External" /><Relationship Id="rId461" Type="http://schemas.openxmlformats.org/officeDocument/2006/relationships/hyperlink" Target="http://pbs.twimg.com/profile_images/949363975917133824/jsObd5Hx_normal.jpg" TargetMode="External" /><Relationship Id="rId462" Type="http://schemas.openxmlformats.org/officeDocument/2006/relationships/hyperlink" Target="http://pbs.twimg.com/profile_images/949363975917133824/jsObd5Hx_normal.jpg" TargetMode="External" /><Relationship Id="rId463" Type="http://schemas.openxmlformats.org/officeDocument/2006/relationships/hyperlink" Target="http://pbs.twimg.com/profile_images/484270011813351424/5ILHWaq__normal.jpeg" TargetMode="External" /><Relationship Id="rId464" Type="http://schemas.openxmlformats.org/officeDocument/2006/relationships/hyperlink" Target="http://pbs.twimg.com/profile_images/1081171630016159745/2iNZS4kj_normal.jpg" TargetMode="External" /><Relationship Id="rId465" Type="http://schemas.openxmlformats.org/officeDocument/2006/relationships/hyperlink" Target="http://pbs.twimg.com/profile_images/1145590710944575492/PYG9GWrf_normal.png" TargetMode="External" /><Relationship Id="rId466" Type="http://schemas.openxmlformats.org/officeDocument/2006/relationships/hyperlink" Target="http://pbs.twimg.com/profile_images/1850681547/course_wordle_normal.PNG" TargetMode="External" /><Relationship Id="rId467" Type="http://schemas.openxmlformats.org/officeDocument/2006/relationships/hyperlink" Target="http://pbs.twimg.com/profile_images/1850681547/course_wordle_normal.PNG" TargetMode="External" /><Relationship Id="rId468" Type="http://schemas.openxmlformats.org/officeDocument/2006/relationships/hyperlink" Target="http://pbs.twimg.com/profile_images/1850681547/course_wordle_normal.PNG" TargetMode="External" /><Relationship Id="rId469" Type="http://schemas.openxmlformats.org/officeDocument/2006/relationships/hyperlink" Target="http://pbs.twimg.com/profile_images/1850681547/course_wordle_normal.PNG" TargetMode="External" /><Relationship Id="rId470" Type="http://schemas.openxmlformats.org/officeDocument/2006/relationships/hyperlink" Target="http://pbs.twimg.com/profile_images/1850681547/course_wordle_normal.PNG" TargetMode="External" /><Relationship Id="rId471" Type="http://schemas.openxmlformats.org/officeDocument/2006/relationships/hyperlink" Target="http://pbs.twimg.com/profile_images/1850681547/course_wordle_normal.PNG" TargetMode="External" /><Relationship Id="rId472" Type="http://schemas.openxmlformats.org/officeDocument/2006/relationships/hyperlink" Target="http://pbs.twimg.com/profile_images/1850681547/course_wordle_normal.PNG" TargetMode="External" /><Relationship Id="rId473" Type="http://schemas.openxmlformats.org/officeDocument/2006/relationships/hyperlink" Target="http://pbs.twimg.com/profile_images/1106936493849886726/Q5ItOAv2_normal.png" TargetMode="External" /><Relationship Id="rId474" Type="http://schemas.openxmlformats.org/officeDocument/2006/relationships/hyperlink" Target="http://pbs.twimg.com/profile_images/1081171630016159745/2iNZS4kj_normal.jpg" TargetMode="External" /><Relationship Id="rId475" Type="http://schemas.openxmlformats.org/officeDocument/2006/relationships/hyperlink" Target="http://pbs.twimg.com/profile_images/1145590710944575492/PYG9GWrf_normal.png" TargetMode="External" /><Relationship Id="rId476" Type="http://schemas.openxmlformats.org/officeDocument/2006/relationships/hyperlink" Target="http://pbs.twimg.com/profile_images/1106936493849886726/Q5ItOAv2_normal.png" TargetMode="External" /><Relationship Id="rId477" Type="http://schemas.openxmlformats.org/officeDocument/2006/relationships/hyperlink" Target="http://pbs.twimg.com/profile_images/1106936493849886726/Q5ItOAv2_normal.png" TargetMode="External" /><Relationship Id="rId478" Type="http://schemas.openxmlformats.org/officeDocument/2006/relationships/hyperlink" Target="http://pbs.twimg.com/profile_images/1106936493849886726/Q5ItOAv2_normal.png" TargetMode="External" /><Relationship Id="rId479" Type="http://schemas.openxmlformats.org/officeDocument/2006/relationships/hyperlink" Target="http://pbs.twimg.com/profile_images/1106936493849886726/Q5ItOAv2_normal.png" TargetMode="External" /><Relationship Id="rId480" Type="http://schemas.openxmlformats.org/officeDocument/2006/relationships/hyperlink" Target="http://pbs.twimg.com/profile_images/1106936493849886726/Q5ItOAv2_normal.png" TargetMode="External" /><Relationship Id="rId481" Type="http://schemas.openxmlformats.org/officeDocument/2006/relationships/hyperlink" Target="http://pbs.twimg.com/profile_images/1106936493849886726/Q5ItOAv2_normal.png" TargetMode="External" /><Relationship Id="rId482" Type="http://schemas.openxmlformats.org/officeDocument/2006/relationships/hyperlink" Target="http://pbs.twimg.com/profile_images/1106936493849886726/Q5ItOAv2_normal.png" TargetMode="External" /><Relationship Id="rId483" Type="http://schemas.openxmlformats.org/officeDocument/2006/relationships/hyperlink" Target="http://pbs.twimg.com/profile_images/1106936493849886726/Q5ItOAv2_normal.png" TargetMode="External" /><Relationship Id="rId484" Type="http://schemas.openxmlformats.org/officeDocument/2006/relationships/hyperlink" Target="http://pbs.twimg.com/profile_images/1106936493849886726/Q5ItOAv2_normal.png" TargetMode="External" /><Relationship Id="rId485" Type="http://schemas.openxmlformats.org/officeDocument/2006/relationships/hyperlink" Target="http://pbs.twimg.com/profile_images/1081171630016159745/2iNZS4kj_normal.jpg" TargetMode="External" /><Relationship Id="rId486" Type="http://schemas.openxmlformats.org/officeDocument/2006/relationships/hyperlink" Target="http://pbs.twimg.com/profile_images/1129310171740745728/Cq5beQrO_normal.jpg" TargetMode="External" /><Relationship Id="rId487" Type="http://schemas.openxmlformats.org/officeDocument/2006/relationships/hyperlink" Target="http://pbs.twimg.com/profile_images/1129310171740745728/Cq5beQrO_normal.jpg" TargetMode="External" /><Relationship Id="rId488" Type="http://schemas.openxmlformats.org/officeDocument/2006/relationships/hyperlink" Target="http://pbs.twimg.com/profile_images/1129310171740745728/Cq5beQrO_normal.jpg" TargetMode="External" /><Relationship Id="rId489" Type="http://schemas.openxmlformats.org/officeDocument/2006/relationships/hyperlink" Target="http://pbs.twimg.com/profile_images/1129310171740745728/Cq5beQrO_normal.jpg" TargetMode="External" /><Relationship Id="rId490" Type="http://schemas.openxmlformats.org/officeDocument/2006/relationships/hyperlink" Target="http://pbs.twimg.com/profile_images/1129310171740745728/Cq5beQrO_normal.jpg" TargetMode="External" /><Relationship Id="rId491" Type="http://schemas.openxmlformats.org/officeDocument/2006/relationships/hyperlink" Target="http://pbs.twimg.com/profile_images/1129310171740745728/Cq5beQrO_normal.jpg" TargetMode="External" /><Relationship Id="rId492" Type="http://schemas.openxmlformats.org/officeDocument/2006/relationships/hyperlink" Target="http://pbs.twimg.com/profile_images/1129310171740745728/Cq5beQrO_normal.jpg" TargetMode="External" /><Relationship Id="rId493" Type="http://schemas.openxmlformats.org/officeDocument/2006/relationships/hyperlink" Target="http://pbs.twimg.com/profile_images/1129310171740745728/Cq5beQrO_normal.jpg" TargetMode="External" /><Relationship Id="rId494" Type="http://schemas.openxmlformats.org/officeDocument/2006/relationships/hyperlink" Target="http://pbs.twimg.com/profile_images/1129310171740745728/Cq5beQrO_normal.jpg" TargetMode="External" /><Relationship Id="rId495" Type="http://schemas.openxmlformats.org/officeDocument/2006/relationships/hyperlink" Target="http://pbs.twimg.com/profile_images/949363975917133824/jsObd5Hx_normal.jpg" TargetMode="External" /><Relationship Id="rId496" Type="http://schemas.openxmlformats.org/officeDocument/2006/relationships/hyperlink" Target="http://pbs.twimg.com/profile_images/1081171630016159745/2iNZS4kj_normal.jpg" TargetMode="External" /><Relationship Id="rId497" Type="http://schemas.openxmlformats.org/officeDocument/2006/relationships/hyperlink" Target="http://pbs.twimg.com/profile_images/1148151001750392832/vt5LEU1l_normal.png" TargetMode="External" /><Relationship Id="rId498" Type="http://schemas.openxmlformats.org/officeDocument/2006/relationships/hyperlink" Target="https://pbs.twimg.com/media/ECBZRF2X4AAGEpF.jpg" TargetMode="External" /><Relationship Id="rId499" Type="http://schemas.openxmlformats.org/officeDocument/2006/relationships/hyperlink" Target="http://pbs.twimg.com/profile_images/1081171630016159745/2iNZS4kj_normal.jpg" TargetMode="External" /><Relationship Id="rId500" Type="http://schemas.openxmlformats.org/officeDocument/2006/relationships/hyperlink" Target="http://pbs.twimg.com/profile_images/1081171630016159745/2iNZS4kj_normal.jpg" TargetMode="External" /><Relationship Id="rId501" Type="http://schemas.openxmlformats.org/officeDocument/2006/relationships/hyperlink" Target="http://pbs.twimg.com/profile_images/1081171630016159745/2iNZS4kj_normal.jpg" TargetMode="External" /><Relationship Id="rId502" Type="http://schemas.openxmlformats.org/officeDocument/2006/relationships/hyperlink" Target="http://pbs.twimg.com/profile_images/1146414828216606720/TddCvi3X_normal.png" TargetMode="External" /><Relationship Id="rId503" Type="http://schemas.openxmlformats.org/officeDocument/2006/relationships/hyperlink" Target="http://pbs.twimg.com/profile_images/1081171630016159745/2iNZS4kj_normal.jpg" TargetMode="External" /><Relationship Id="rId504" Type="http://schemas.openxmlformats.org/officeDocument/2006/relationships/hyperlink" Target="http://pbs.twimg.com/profile_images/1081171630016159745/2iNZS4kj_normal.jpg" TargetMode="External" /><Relationship Id="rId505" Type="http://schemas.openxmlformats.org/officeDocument/2006/relationships/hyperlink" Target="http://pbs.twimg.com/profile_images/949363975917133824/jsObd5Hx_normal.jpg" TargetMode="External" /><Relationship Id="rId506" Type="http://schemas.openxmlformats.org/officeDocument/2006/relationships/hyperlink" Target="https://pbs.twimg.com/media/ECen6s5XsAEtqk3.jpg" TargetMode="External" /><Relationship Id="rId507" Type="http://schemas.openxmlformats.org/officeDocument/2006/relationships/hyperlink" Target="http://pbs.twimg.com/profile_images/1151144798004400129/6QArmuFU_normal.png" TargetMode="External" /><Relationship Id="rId508" Type="http://schemas.openxmlformats.org/officeDocument/2006/relationships/hyperlink" Target="http://pbs.twimg.com/profile_images/949363975917133824/jsObd5Hx_normal.jpg" TargetMode="External" /><Relationship Id="rId509" Type="http://schemas.openxmlformats.org/officeDocument/2006/relationships/hyperlink" Target="http://pbs.twimg.com/profile_images/1081171630016159745/2iNZS4kj_normal.jpg" TargetMode="External" /><Relationship Id="rId510" Type="http://schemas.openxmlformats.org/officeDocument/2006/relationships/hyperlink" Target="http://pbs.twimg.com/profile_images/1083397667265413122/tVwUF6Ru_normal.jpg" TargetMode="External" /><Relationship Id="rId511" Type="http://schemas.openxmlformats.org/officeDocument/2006/relationships/hyperlink" Target="http://pbs.twimg.com/profile_images/1151144798004400129/6QArmuFU_normal.png" TargetMode="External" /><Relationship Id="rId512" Type="http://schemas.openxmlformats.org/officeDocument/2006/relationships/hyperlink" Target="http://pbs.twimg.com/profile_images/959058647769931777/fof194Jf_normal.jpg" TargetMode="External" /><Relationship Id="rId513" Type="http://schemas.openxmlformats.org/officeDocument/2006/relationships/hyperlink" Target="http://pbs.twimg.com/profile_images/949363975917133824/jsObd5Hx_normal.jpg" TargetMode="External" /><Relationship Id="rId514" Type="http://schemas.openxmlformats.org/officeDocument/2006/relationships/hyperlink" Target="http://pbs.twimg.com/profile_images/949363975917133824/jsObd5Hx_normal.jpg" TargetMode="External" /><Relationship Id="rId515" Type="http://schemas.openxmlformats.org/officeDocument/2006/relationships/hyperlink" Target="http://pbs.twimg.com/profile_images/949363975917133824/jsObd5Hx_normal.jpg" TargetMode="External" /><Relationship Id="rId516" Type="http://schemas.openxmlformats.org/officeDocument/2006/relationships/hyperlink" Target="http://pbs.twimg.com/profile_images/949363975917133824/jsObd5Hx_normal.jpg" TargetMode="External" /><Relationship Id="rId517" Type="http://schemas.openxmlformats.org/officeDocument/2006/relationships/hyperlink" Target="http://pbs.twimg.com/profile_images/949363975917133824/jsObd5Hx_normal.jpg" TargetMode="External" /><Relationship Id="rId518" Type="http://schemas.openxmlformats.org/officeDocument/2006/relationships/hyperlink" Target="http://pbs.twimg.com/profile_images/949363975917133824/jsObd5Hx_normal.jpg" TargetMode="External" /><Relationship Id="rId519" Type="http://schemas.openxmlformats.org/officeDocument/2006/relationships/hyperlink" Target="http://pbs.twimg.com/profile_images/949363975917133824/jsObd5Hx_normal.jpg" TargetMode="External" /><Relationship Id="rId520" Type="http://schemas.openxmlformats.org/officeDocument/2006/relationships/hyperlink" Target="http://pbs.twimg.com/profile_images/949363975917133824/jsObd5Hx_normal.jpg" TargetMode="External" /><Relationship Id="rId521" Type="http://schemas.openxmlformats.org/officeDocument/2006/relationships/hyperlink" Target="http://pbs.twimg.com/profile_images/1081171630016159745/2iNZS4kj_normal.jpg" TargetMode="External" /><Relationship Id="rId522" Type="http://schemas.openxmlformats.org/officeDocument/2006/relationships/hyperlink" Target="http://pbs.twimg.com/profile_images/1081171630016159745/2iNZS4kj_normal.jpg" TargetMode="External" /><Relationship Id="rId523" Type="http://schemas.openxmlformats.org/officeDocument/2006/relationships/hyperlink" Target="http://pbs.twimg.com/profile_images/1151144798004400129/6QArmuFU_normal.png" TargetMode="External" /><Relationship Id="rId524" Type="http://schemas.openxmlformats.org/officeDocument/2006/relationships/hyperlink" Target="http://pbs.twimg.com/profile_images/1151144798004400129/6QArmuFU_normal.png" TargetMode="External" /><Relationship Id="rId525" Type="http://schemas.openxmlformats.org/officeDocument/2006/relationships/hyperlink" Target="http://pbs.twimg.com/profile_images/1151144798004400129/6QArmuFU_normal.png" TargetMode="External" /><Relationship Id="rId526" Type="http://schemas.openxmlformats.org/officeDocument/2006/relationships/hyperlink" Target="http://pbs.twimg.com/profile_images/1151144798004400129/6QArmuFU_normal.png" TargetMode="External" /><Relationship Id="rId527" Type="http://schemas.openxmlformats.org/officeDocument/2006/relationships/hyperlink" Target="http://pbs.twimg.com/profile_images/1151144798004400129/6QArmuFU_normal.png" TargetMode="External" /><Relationship Id="rId528" Type="http://schemas.openxmlformats.org/officeDocument/2006/relationships/hyperlink" Target="http://pbs.twimg.com/profile_images/1151144798004400129/6QArmuFU_normal.png" TargetMode="External" /><Relationship Id="rId529" Type="http://schemas.openxmlformats.org/officeDocument/2006/relationships/hyperlink" Target="http://pbs.twimg.com/profile_images/1151144798004400129/6QArmuFU_normal.png" TargetMode="External" /><Relationship Id="rId530" Type="http://schemas.openxmlformats.org/officeDocument/2006/relationships/hyperlink" Target="http://pbs.twimg.com/profile_images/1081171630016159745/2iNZS4kj_normal.jpg" TargetMode="External" /><Relationship Id="rId531" Type="http://schemas.openxmlformats.org/officeDocument/2006/relationships/hyperlink" Target="http://pbs.twimg.com/profile_images/1083397667265413122/tVwUF6Ru_normal.jpg" TargetMode="External" /><Relationship Id="rId532" Type="http://schemas.openxmlformats.org/officeDocument/2006/relationships/hyperlink" Target="http://pbs.twimg.com/profile_images/1083397667265413122/tVwUF6Ru_normal.jpg" TargetMode="External" /><Relationship Id="rId533" Type="http://schemas.openxmlformats.org/officeDocument/2006/relationships/hyperlink" Target="http://pbs.twimg.com/profile_images/1083397667265413122/tVwUF6Ru_normal.jpg" TargetMode="External" /><Relationship Id="rId534" Type="http://schemas.openxmlformats.org/officeDocument/2006/relationships/hyperlink" Target="http://pbs.twimg.com/profile_images/1081171630016159745/2iNZS4kj_normal.jpg" TargetMode="External" /><Relationship Id="rId535" Type="http://schemas.openxmlformats.org/officeDocument/2006/relationships/hyperlink" Target="http://pbs.twimg.com/profile_images/1145590710944575492/PYG9GWrf_normal.png" TargetMode="External" /><Relationship Id="rId536" Type="http://schemas.openxmlformats.org/officeDocument/2006/relationships/hyperlink" Target="http://pbs.twimg.com/profile_images/1145590710944575492/PYG9GWrf_normal.png" TargetMode="External" /><Relationship Id="rId537" Type="http://schemas.openxmlformats.org/officeDocument/2006/relationships/hyperlink" Target="http://pbs.twimg.com/profile_images/1081171630016159745/2iNZS4kj_normal.jpg" TargetMode="External" /><Relationship Id="rId538" Type="http://schemas.openxmlformats.org/officeDocument/2006/relationships/hyperlink" Target="http://pbs.twimg.com/profile_images/1081171630016159745/2iNZS4kj_normal.jpg" TargetMode="External" /><Relationship Id="rId539" Type="http://schemas.openxmlformats.org/officeDocument/2006/relationships/hyperlink" Target="http://pbs.twimg.com/profile_images/1081171630016159745/2iNZS4kj_normal.jpg" TargetMode="External" /><Relationship Id="rId540" Type="http://schemas.openxmlformats.org/officeDocument/2006/relationships/hyperlink" Target="http://pbs.twimg.com/profile_images/1081171630016159745/2iNZS4kj_normal.jpg" TargetMode="External" /><Relationship Id="rId541" Type="http://schemas.openxmlformats.org/officeDocument/2006/relationships/hyperlink" Target="http://pbs.twimg.com/profile_images/1081171630016159745/2iNZS4kj_normal.jpg" TargetMode="External" /><Relationship Id="rId542" Type="http://schemas.openxmlformats.org/officeDocument/2006/relationships/hyperlink" Target="http://pbs.twimg.com/profile_images/1081171630016159745/2iNZS4kj_normal.jpg" TargetMode="External" /><Relationship Id="rId543" Type="http://schemas.openxmlformats.org/officeDocument/2006/relationships/hyperlink" Target="http://pbs.twimg.com/profile_images/674576687284117504/WgTamGDP_normal.jpg" TargetMode="External" /><Relationship Id="rId544" Type="http://schemas.openxmlformats.org/officeDocument/2006/relationships/hyperlink" Target="http://pbs.twimg.com/profile_images/674576687284117504/WgTamGDP_normal.jpg" TargetMode="External" /><Relationship Id="rId545" Type="http://schemas.openxmlformats.org/officeDocument/2006/relationships/hyperlink" Target="http://pbs.twimg.com/profile_images/1081171630016159745/2iNZS4kj_normal.jpg" TargetMode="External" /><Relationship Id="rId546" Type="http://schemas.openxmlformats.org/officeDocument/2006/relationships/hyperlink" Target="http://pbs.twimg.com/profile_images/959058647769931777/fof194Jf_normal.jpg" TargetMode="External" /><Relationship Id="rId547" Type="http://schemas.openxmlformats.org/officeDocument/2006/relationships/hyperlink" Target="http://pbs.twimg.com/profile_images/959058647769931777/fof194Jf_normal.jpg" TargetMode="External" /><Relationship Id="rId548" Type="http://schemas.openxmlformats.org/officeDocument/2006/relationships/hyperlink" Target="http://pbs.twimg.com/profile_images/959058647769931777/fof194Jf_normal.jpg" TargetMode="External" /><Relationship Id="rId549" Type="http://schemas.openxmlformats.org/officeDocument/2006/relationships/hyperlink" Target="https://pbs.twimg.com/media/ECBbRbvXkAEzCC3.jpg" TargetMode="External" /><Relationship Id="rId550" Type="http://schemas.openxmlformats.org/officeDocument/2006/relationships/hyperlink" Target="http://pbs.twimg.com/profile_images/959058647769931777/fof194Jf_normal.jpg" TargetMode="External" /><Relationship Id="rId551" Type="http://schemas.openxmlformats.org/officeDocument/2006/relationships/hyperlink" Target="http://pbs.twimg.com/profile_images/959058647769931777/fof194Jf_normal.jpg" TargetMode="External" /><Relationship Id="rId552" Type="http://schemas.openxmlformats.org/officeDocument/2006/relationships/hyperlink" Target="http://pbs.twimg.com/profile_images/959058647769931777/fof194Jf_normal.jpg" TargetMode="External" /><Relationship Id="rId553" Type="http://schemas.openxmlformats.org/officeDocument/2006/relationships/hyperlink" Target="http://pbs.twimg.com/profile_images/959058647769931777/fof194Jf_normal.jpg" TargetMode="External" /><Relationship Id="rId554" Type="http://schemas.openxmlformats.org/officeDocument/2006/relationships/hyperlink" Target="https://pbs.twimg.com/media/ECjl1F_X4AIjUJs.jpg" TargetMode="External" /><Relationship Id="rId555" Type="http://schemas.openxmlformats.org/officeDocument/2006/relationships/hyperlink" Target="http://pbs.twimg.com/profile_images/959058647769931777/fof194Jf_normal.jpg" TargetMode="External" /><Relationship Id="rId556" Type="http://schemas.openxmlformats.org/officeDocument/2006/relationships/hyperlink" Target="https://pbs.twimg.com/media/ECkTVa4X4AAg3p_.jpg" TargetMode="External" /><Relationship Id="rId557" Type="http://schemas.openxmlformats.org/officeDocument/2006/relationships/hyperlink" Target="https://pbs.twimg.com/media/ECkTVa4X4AAg3p_.jpg" TargetMode="External" /><Relationship Id="rId558" Type="http://schemas.openxmlformats.org/officeDocument/2006/relationships/hyperlink" Target="http://pbs.twimg.com/profile_images/1081171630016159745/2iNZS4kj_normal.jpg" TargetMode="External" /><Relationship Id="rId559" Type="http://schemas.openxmlformats.org/officeDocument/2006/relationships/hyperlink" Target="http://pbs.twimg.com/profile_images/1081171630016159745/2iNZS4kj_normal.jpg" TargetMode="External" /><Relationship Id="rId560" Type="http://schemas.openxmlformats.org/officeDocument/2006/relationships/hyperlink" Target="http://pbs.twimg.com/profile_images/1081171630016159745/2iNZS4kj_normal.jpg" TargetMode="External" /><Relationship Id="rId561" Type="http://schemas.openxmlformats.org/officeDocument/2006/relationships/hyperlink" Target="http://pbs.twimg.com/profile_images/743895297923878912/9QizjcZu_normal.jpg" TargetMode="External" /><Relationship Id="rId562" Type="http://schemas.openxmlformats.org/officeDocument/2006/relationships/hyperlink" Target="http://pbs.twimg.com/profile_images/743895297923878912/9QizjcZu_normal.jpg" TargetMode="External" /><Relationship Id="rId563" Type="http://schemas.openxmlformats.org/officeDocument/2006/relationships/hyperlink" Target="http://pbs.twimg.com/profile_images/743895297923878912/9QizjcZu_normal.jpg" TargetMode="External" /><Relationship Id="rId564" Type="http://schemas.openxmlformats.org/officeDocument/2006/relationships/hyperlink" Target="http://pbs.twimg.com/profile_images/743895297923878912/9QizjcZu_normal.jpg" TargetMode="External" /><Relationship Id="rId565" Type="http://schemas.openxmlformats.org/officeDocument/2006/relationships/hyperlink" Target="http://pbs.twimg.com/profile_images/743895297923878912/9QizjcZu_normal.jpg" TargetMode="External" /><Relationship Id="rId566" Type="http://schemas.openxmlformats.org/officeDocument/2006/relationships/hyperlink" Target="http://pbs.twimg.com/profile_images/1081171630016159745/2iNZS4kj_normal.jpg" TargetMode="External" /><Relationship Id="rId567" Type="http://schemas.openxmlformats.org/officeDocument/2006/relationships/hyperlink" Target="http://pbs.twimg.com/profile_images/1081171630016159745/2iNZS4kj_normal.jpg" TargetMode="External" /><Relationship Id="rId568" Type="http://schemas.openxmlformats.org/officeDocument/2006/relationships/hyperlink" Target="http://pbs.twimg.com/profile_images/1081171630016159745/2iNZS4kj_normal.jpg" TargetMode="External" /><Relationship Id="rId569" Type="http://schemas.openxmlformats.org/officeDocument/2006/relationships/hyperlink" Target="https://pbs.twimg.com/media/ECk5fWEXsAADk03.jpg" TargetMode="External" /><Relationship Id="rId570" Type="http://schemas.openxmlformats.org/officeDocument/2006/relationships/hyperlink" Target="https://pbs.twimg.com/media/ECk5fWEXsAADk03.jpg" TargetMode="External" /><Relationship Id="rId571" Type="http://schemas.openxmlformats.org/officeDocument/2006/relationships/hyperlink" Target="http://pbs.twimg.com/profile_images/1081171630016159745/2iNZS4kj_normal.jpg" TargetMode="External" /><Relationship Id="rId572" Type="http://schemas.openxmlformats.org/officeDocument/2006/relationships/hyperlink" Target="http://pbs.twimg.com/profile_images/1081171630016159745/2iNZS4kj_normal.jpg" TargetMode="External" /><Relationship Id="rId573" Type="http://schemas.openxmlformats.org/officeDocument/2006/relationships/hyperlink" Target="http://pbs.twimg.com/profile_images/1081171630016159745/2iNZS4kj_normal.jpg" TargetMode="External" /><Relationship Id="rId574" Type="http://schemas.openxmlformats.org/officeDocument/2006/relationships/hyperlink" Target="http://pbs.twimg.com/profile_images/1081171630016159745/2iNZS4kj_normal.jpg" TargetMode="External" /><Relationship Id="rId575" Type="http://schemas.openxmlformats.org/officeDocument/2006/relationships/hyperlink" Target="http://pbs.twimg.com/profile_images/1081171630016159745/2iNZS4kj_normal.jpg" TargetMode="External" /><Relationship Id="rId576" Type="http://schemas.openxmlformats.org/officeDocument/2006/relationships/hyperlink" Target="http://pbs.twimg.com/profile_images/1081171630016159745/2iNZS4kj_normal.jpg" TargetMode="External" /><Relationship Id="rId577" Type="http://schemas.openxmlformats.org/officeDocument/2006/relationships/hyperlink" Target="http://pbs.twimg.com/profile_images/1081171630016159745/2iNZS4kj_normal.jpg" TargetMode="External" /><Relationship Id="rId578" Type="http://schemas.openxmlformats.org/officeDocument/2006/relationships/hyperlink" Target="http://pbs.twimg.com/profile_images/1081171630016159745/2iNZS4kj_normal.jpg" TargetMode="External" /><Relationship Id="rId579" Type="http://schemas.openxmlformats.org/officeDocument/2006/relationships/hyperlink" Target="https://pbs.twimg.com/tweet_video_thumb/ECeypuvXsAAEnwh.jpg" TargetMode="External" /><Relationship Id="rId580" Type="http://schemas.openxmlformats.org/officeDocument/2006/relationships/hyperlink" Target="https://pbs.twimg.com/media/ECjhIB9WsAEXfpI.jpg" TargetMode="External" /><Relationship Id="rId581" Type="http://schemas.openxmlformats.org/officeDocument/2006/relationships/hyperlink" Target="http://pbs.twimg.com/profile_images/1081171630016159745/2iNZS4kj_normal.jpg" TargetMode="External" /><Relationship Id="rId582" Type="http://schemas.openxmlformats.org/officeDocument/2006/relationships/hyperlink" Target="https://twitter.com/miswachemicals/status/1161293537129959424" TargetMode="External" /><Relationship Id="rId583" Type="http://schemas.openxmlformats.org/officeDocument/2006/relationships/hyperlink" Target="https://twitter.com/miswachemicals/status/1161293537129959424" TargetMode="External" /><Relationship Id="rId584" Type="http://schemas.openxmlformats.org/officeDocument/2006/relationships/hyperlink" Target="https://twitter.com/logistics_forum/status/1161621188034138113" TargetMode="External" /><Relationship Id="rId585" Type="http://schemas.openxmlformats.org/officeDocument/2006/relationships/hyperlink" Target="https://twitter.com/cafe_matchbox/status/1161654598274310147" TargetMode="External" /><Relationship Id="rId586" Type="http://schemas.openxmlformats.org/officeDocument/2006/relationships/hyperlink" Target="https://twitter.com/jeaned70/status/1161690567551721478" TargetMode="External" /><Relationship Id="rId587" Type="http://schemas.openxmlformats.org/officeDocument/2006/relationships/hyperlink" Target="https://twitter.com/star_classroom/status/1161714540171747329" TargetMode="External" /><Relationship Id="rId588" Type="http://schemas.openxmlformats.org/officeDocument/2006/relationships/hyperlink" Target="https://twitter.com/samantha_read_/status/1161731161418358785" TargetMode="External" /><Relationship Id="rId589" Type="http://schemas.openxmlformats.org/officeDocument/2006/relationships/hyperlink" Target="https://twitter.com/itteamdret/status/1161926721349836800" TargetMode="External" /><Relationship Id="rId590" Type="http://schemas.openxmlformats.org/officeDocument/2006/relationships/hyperlink" Target="https://twitter.com/learntechuon/status/1161951303142191105" TargetMode="External" /><Relationship Id="rId591" Type="http://schemas.openxmlformats.org/officeDocument/2006/relationships/hyperlink" Target="https://twitter.com/learntechuon/status/1161951303142191105" TargetMode="External" /><Relationship Id="rId592" Type="http://schemas.openxmlformats.org/officeDocument/2006/relationships/hyperlink" Target="https://twitter.com/learntechuon/status/1161951303142191105" TargetMode="External" /><Relationship Id="rId593" Type="http://schemas.openxmlformats.org/officeDocument/2006/relationships/hyperlink" Target="https://twitter.com/learntechuon/status/1161951303142191105" TargetMode="External" /><Relationship Id="rId594" Type="http://schemas.openxmlformats.org/officeDocument/2006/relationships/hyperlink" Target="https://twitter.com/learntechuon/status/1161951303142191105" TargetMode="External" /><Relationship Id="rId595" Type="http://schemas.openxmlformats.org/officeDocument/2006/relationships/hyperlink" Target="https://twitter.com/learntechuon/status/1161951303142191105" TargetMode="External" /><Relationship Id="rId596" Type="http://schemas.openxmlformats.org/officeDocument/2006/relationships/hyperlink" Target="https://twitter.com/learntechuon/status/1161951303142191105" TargetMode="External" /><Relationship Id="rId597" Type="http://schemas.openxmlformats.org/officeDocument/2006/relationships/hyperlink" Target="https://twitter.com/maaprincipal/status/1161953851316027393" TargetMode="External" /><Relationship Id="rId598" Type="http://schemas.openxmlformats.org/officeDocument/2006/relationships/hyperlink" Target="https://twitter.com/thenenequirer/status/1161968242623225857" TargetMode="External" /><Relationship Id="rId599" Type="http://schemas.openxmlformats.org/officeDocument/2006/relationships/hyperlink" Target="https://twitter.com/thenenequirer/status/1161968242623225857" TargetMode="External" /><Relationship Id="rId600" Type="http://schemas.openxmlformats.org/officeDocument/2006/relationships/hyperlink" Target="https://twitter.com/thenenequirer/status/1161968242623225857" TargetMode="External" /><Relationship Id="rId601" Type="http://schemas.openxmlformats.org/officeDocument/2006/relationships/hyperlink" Target="https://twitter.com/thenenequirer/status/1161968242623225857" TargetMode="External" /><Relationship Id="rId602" Type="http://schemas.openxmlformats.org/officeDocument/2006/relationships/hyperlink" Target="https://twitter.com/thenenequirer/status/1161968242623225857" TargetMode="External" /><Relationship Id="rId603" Type="http://schemas.openxmlformats.org/officeDocument/2006/relationships/hyperlink" Target="https://twitter.com/thenenequirer/status/1161968242623225857" TargetMode="External" /><Relationship Id="rId604" Type="http://schemas.openxmlformats.org/officeDocument/2006/relationships/hyperlink" Target="https://twitter.com/thenenequirer/status/1161968242623225857" TargetMode="External" /><Relationship Id="rId605" Type="http://schemas.openxmlformats.org/officeDocument/2006/relationships/hyperlink" Target="https://twitter.com/wastereader/status/1161988684759085056" TargetMode="External" /><Relationship Id="rId606" Type="http://schemas.openxmlformats.org/officeDocument/2006/relationships/hyperlink" Target="https://twitter.com/wastereader/status/1161988684759085056" TargetMode="External" /><Relationship Id="rId607" Type="http://schemas.openxmlformats.org/officeDocument/2006/relationships/hyperlink" Target="https://twitter.com/wastereader/status/1161988684759085056" TargetMode="External" /><Relationship Id="rId608" Type="http://schemas.openxmlformats.org/officeDocument/2006/relationships/hyperlink" Target="https://twitter.com/wastereader/status/1161988684759085056" TargetMode="External" /><Relationship Id="rId609" Type="http://schemas.openxmlformats.org/officeDocument/2006/relationships/hyperlink" Target="https://twitter.com/wastereader/status/1161988684759085056" TargetMode="External" /><Relationship Id="rId610" Type="http://schemas.openxmlformats.org/officeDocument/2006/relationships/hyperlink" Target="https://twitter.com/wastereader/status/1161988684759085056" TargetMode="External" /><Relationship Id="rId611" Type="http://schemas.openxmlformats.org/officeDocument/2006/relationships/hyperlink" Target="https://twitter.com/wastereader/status/1161988684759085056" TargetMode="External" /><Relationship Id="rId612" Type="http://schemas.openxmlformats.org/officeDocument/2006/relationships/hyperlink" Target="https://twitter.com/zigguratxyz/status/1162029964591603712" TargetMode="External" /><Relationship Id="rId613" Type="http://schemas.openxmlformats.org/officeDocument/2006/relationships/hyperlink" Target="https://twitter.com/northantshouruk/status/1161890783336849408" TargetMode="External" /><Relationship Id="rId614" Type="http://schemas.openxmlformats.org/officeDocument/2006/relationships/hyperlink" Target="https://twitter.com/northantshouruk/status/1161890783336849408" TargetMode="External" /><Relationship Id="rId615" Type="http://schemas.openxmlformats.org/officeDocument/2006/relationships/hyperlink" Target="https://twitter.com/northantshouruk/status/1161890783336849408" TargetMode="External" /><Relationship Id="rId616" Type="http://schemas.openxmlformats.org/officeDocument/2006/relationships/hyperlink" Target="https://twitter.com/northantshouruk/status/1161890783336849408" TargetMode="External" /><Relationship Id="rId617" Type="http://schemas.openxmlformats.org/officeDocument/2006/relationships/hyperlink" Target="https://twitter.com/northantshouruk/status/1161890783336849408" TargetMode="External" /><Relationship Id="rId618" Type="http://schemas.openxmlformats.org/officeDocument/2006/relationships/hyperlink" Target="https://twitter.com/northantshouruk/status/1161890783336849408" TargetMode="External" /><Relationship Id="rId619" Type="http://schemas.openxmlformats.org/officeDocument/2006/relationships/hyperlink" Target="https://twitter.com/northantshouruk/status/1161890783336849408" TargetMode="External" /><Relationship Id="rId620" Type="http://schemas.openxmlformats.org/officeDocument/2006/relationships/hyperlink" Target="https://twitter.com/alpaka_io/status/1162081148115333120" TargetMode="External" /><Relationship Id="rId621" Type="http://schemas.openxmlformats.org/officeDocument/2006/relationships/hyperlink" Target="https://twitter.com/angrynorthernuk/status/1162277105406636032" TargetMode="External" /><Relationship Id="rId622" Type="http://schemas.openxmlformats.org/officeDocument/2006/relationships/hyperlink" Target="https://twitter.com/angrynorthernuk/status/1162277105406636032" TargetMode="External" /><Relationship Id="rId623" Type="http://schemas.openxmlformats.org/officeDocument/2006/relationships/hyperlink" Target="https://twitter.com/spokeseducation/status/1162305789832388608" TargetMode="External" /><Relationship Id="rId624" Type="http://schemas.openxmlformats.org/officeDocument/2006/relationships/hyperlink" Target="https://twitter.com/marcwebber/status/1162091542682767360" TargetMode="External" /><Relationship Id="rId625" Type="http://schemas.openxmlformats.org/officeDocument/2006/relationships/hyperlink" Target="https://twitter.com/marcwebber/status/1162416176078696448" TargetMode="External" /><Relationship Id="rId626" Type="http://schemas.openxmlformats.org/officeDocument/2006/relationships/hyperlink" Target="https://twitter.com/marcwebber/status/1162416176078696448" TargetMode="External" /><Relationship Id="rId627" Type="http://schemas.openxmlformats.org/officeDocument/2006/relationships/hyperlink" Target="https://twitter.com/futurefocusedg1/status/1163093533949136898" TargetMode="External" /><Relationship Id="rId628" Type="http://schemas.openxmlformats.org/officeDocument/2006/relationships/hyperlink" Target="https://twitter.com/futurefocusedg1/status/1163094186985439234" TargetMode="External" /><Relationship Id="rId629" Type="http://schemas.openxmlformats.org/officeDocument/2006/relationships/hyperlink" Target="https://twitter.com/futurefocusedg1/status/1163094186985439234" TargetMode="External" /><Relationship Id="rId630" Type="http://schemas.openxmlformats.org/officeDocument/2006/relationships/hyperlink" Target="https://twitter.com/futurefocusedg1/status/1163094186985439234" TargetMode="External" /><Relationship Id="rId631" Type="http://schemas.openxmlformats.org/officeDocument/2006/relationships/hyperlink" Target="https://twitter.com/futurefocusedg1/status/1163094186985439234" TargetMode="External" /><Relationship Id="rId632" Type="http://schemas.openxmlformats.org/officeDocument/2006/relationships/hyperlink" Target="https://twitter.com/thegrowthlawyer/status/1163744940804988929" TargetMode="External" /><Relationship Id="rId633" Type="http://schemas.openxmlformats.org/officeDocument/2006/relationships/hyperlink" Target="https://twitter.com/dr_alisherbaz/status/1163348829850284032" TargetMode="External" /><Relationship Id="rId634" Type="http://schemas.openxmlformats.org/officeDocument/2006/relationships/hyperlink" Target="https://twitter.com/scottturneruon/status/1163339365734604800" TargetMode="External" /><Relationship Id="rId635" Type="http://schemas.openxmlformats.org/officeDocument/2006/relationships/hyperlink" Target="https://twitter.com/dr_alisherbaz/status/1163348829850284032" TargetMode="External" /><Relationship Id="rId636" Type="http://schemas.openxmlformats.org/officeDocument/2006/relationships/hyperlink" Target="https://twitter.com/scottturneruon/status/1163339365734604800" TargetMode="External" /><Relationship Id="rId637" Type="http://schemas.openxmlformats.org/officeDocument/2006/relationships/hyperlink" Target="https://twitter.com/dr_alisherbaz/status/1163348829850284032" TargetMode="External" /><Relationship Id="rId638" Type="http://schemas.openxmlformats.org/officeDocument/2006/relationships/hyperlink" Target="https://twitter.com/dr_alisherbaz/status/1163348829850284032" TargetMode="External" /><Relationship Id="rId639" Type="http://schemas.openxmlformats.org/officeDocument/2006/relationships/hyperlink" Target="https://twitter.com/dr_alisherbaz/status/1163348829850284032" TargetMode="External" /><Relationship Id="rId640" Type="http://schemas.openxmlformats.org/officeDocument/2006/relationships/hyperlink" Target="https://twitter.com/dr_alisherbaz/status/1163348829850284032" TargetMode="External" /><Relationship Id="rId641" Type="http://schemas.openxmlformats.org/officeDocument/2006/relationships/hyperlink" Target="https://twitter.com/dr_alisherbaz/status/1163348829850284032" TargetMode="External" /><Relationship Id="rId642" Type="http://schemas.openxmlformats.org/officeDocument/2006/relationships/hyperlink" Target="https://twitter.com/scottturneruon/status/1163339365734604800" TargetMode="External" /><Relationship Id="rId643" Type="http://schemas.openxmlformats.org/officeDocument/2006/relationships/hyperlink" Target="https://twitter.com/nosylocaljourno/status/1164108090922418182" TargetMode="External" /><Relationship Id="rId644" Type="http://schemas.openxmlformats.org/officeDocument/2006/relationships/hyperlink" Target="https://twitter.com/nosylocaljourno/status/1164108090922418182" TargetMode="External" /><Relationship Id="rId645" Type="http://schemas.openxmlformats.org/officeDocument/2006/relationships/hyperlink" Target="https://twitter.com/nosylocaljourno/status/1164108090922418182" TargetMode="External" /><Relationship Id="rId646" Type="http://schemas.openxmlformats.org/officeDocument/2006/relationships/hyperlink" Target="https://twitter.com/barwaterside/status/1164126528680185856" TargetMode="External" /><Relationship Id="rId647" Type="http://schemas.openxmlformats.org/officeDocument/2006/relationships/hyperlink" Target="https://twitter.com/proudmurals/status/1164148321436479488" TargetMode="External" /><Relationship Id="rId648" Type="http://schemas.openxmlformats.org/officeDocument/2006/relationships/hyperlink" Target="https://twitter.com/6920steve/status/1162068181894291456" TargetMode="External" /><Relationship Id="rId649" Type="http://schemas.openxmlformats.org/officeDocument/2006/relationships/hyperlink" Target="https://twitter.com/6920steve/status/1162068181894291456" TargetMode="External" /><Relationship Id="rId650" Type="http://schemas.openxmlformats.org/officeDocument/2006/relationships/hyperlink" Target="https://twitter.com/6920steve/status/1162068181894291456" TargetMode="External" /><Relationship Id="rId651" Type="http://schemas.openxmlformats.org/officeDocument/2006/relationships/hyperlink" Target="https://twitter.com/6920steve/status/1162068181894291456" TargetMode="External" /><Relationship Id="rId652" Type="http://schemas.openxmlformats.org/officeDocument/2006/relationships/hyperlink" Target="https://twitter.com/6920steve/status/1162068181894291456" TargetMode="External" /><Relationship Id="rId653" Type="http://schemas.openxmlformats.org/officeDocument/2006/relationships/hyperlink" Target="https://twitter.com/6920steve/status/1162068181894291456" TargetMode="External" /><Relationship Id="rId654" Type="http://schemas.openxmlformats.org/officeDocument/2006/relationships/hyperlink" Target="https://twitter.com/6920steve/status/1162068181894291456" TargetMode="External" /><Relationship Id="rId655" Type="http://schemas.openxmlformats.org/officeDocument/2006/relationships/hyperlink" Target="https://twitter.com/6920steve/status/1162068181894291456" TargetMode="External" /><Relationship Id="rId656" Type="http://schemas.openxmlformats.org/officeDocument/2006/relationships/hyperlink" Target="https://twitter.com/6920steve/status/1162068181894291456" TargetMode="External" /><Relationship Id="rId657" Type="http://schemas.openxmlformats.org/officeDocument/2006/relationships/hyperlink" Target="https://twitter.com/6920steve/status/1162068181894291456" TargetMode="External" /><Relationship Id="rId658" Type="http://schemas.openxmlformats.org/officeDocument/2006/relationships/hyperlink" Target="https://twitter.com/6920steve/status/1162068181894291456" TargetMode="External" /><Relationship Id="rId659" Type="http://schemas.openxmlformats.org/officeDocument/2006/relationships/hyperlink" Target="https://twitter.com/6920steve/status/1162068181894291456" TargetMode="External" /><Relationship Id="rId660" Type="http://schemas.openxmlformats.org/officeDocument/2006/relationships/hyperlink" Target="https://twitter.com/6920steve/status/1162068181894291456" TargetMode="External" /><Relationship Id="rId661" Type="http://schemas.openxmlformats.org/officeDocument/2006/relationships/hyperlink" Target="https://twitter.com/6920steve/status/1162068181894291456" TargetMode="External" /><Relationship Id="rId662" Type="http://schemas.openxmlformats.org/officeDocument/2006/relationships/hyperlink" Target="https://twitter.com/6920steve/status/1162068181894291456" TargetMode="External" /><Relationship Id="rId663" Type="http://schemas.openxmlformats.org/officeDocument/2006/relationships/hyperlink" Target="https://twitter.com/6920steve/status/1162068181894291456" TargetMode="External" /><Relationship Id="rId664" Type="http://schemas.openxmlformats.org/officeDocument/2006/relationships/hyperlink" Target="https://twitter.com/6920steve/status/1162068181894291456" TargetMode="External" /><Relationship Id="rId665" Type="http://schemas.openxmlformats.org/officeDocument/2006/relationships/hyperlink" Target="https://twitter.com/becketsbuddies/status/1162068591887429634" TargetMode="External" /><Relationship Id="rId666" Type="http://schemas.openxmlformats.org/officeDocument/2006/relationships/hyperlink" Target="https://twitter.com/dutchdelightsuk/status/1162070534349303808" TargetMode="External" /><Relationship Id="rId667" Type="http://schemas.openxmlformats.org/officeDocument/2006/relationships/hyperlink" Target="https://twitter.com/northantshouruk/status/1162061701652647936" TargetMode="External" /><Relationship Id="rId668" Type="http://schemas.openxmlformats.org/officeDocument/2006/relationships/hyperlink" Target="https://twitter.com/jacksonjcooper/status/1164151174087499776" TargetMode="External" /><Relationship Id="rId669" Type="http://schemas.openxmlformats.org/officeDocument/2006/relationships/hyperlink" Target="https://twitter.com/becketsbuddies/status/1162068591887429634" TargetMode="External" /><Relationship Id="rId670" Type="http://schemas.openxmlformats.org/officeDocument/2006/relationships/hyperlink" Target="https://twitter.com/dutchdelightsuk/status/1162070534349303808" TargetMode="External" /><Relationship Id="rId671" Type="http://schemas.openxmlformats.org/officeDocument/2006/relationships/hyperlink" Target="https://twitter.com/northantshouruk/status/1162061701652647936" TargetMode="External" /><Relationship Id="rId672" Type="http://schemas.openxmlformats.org/officeDocument/2006/relationships/hyperlink" Target="https://twitter.com/jacksonjcooper/status/1164151174087499776" TargetMode="External" /><Relationship Id="rId673" Type="http://schemas.openxmlformats.org/officeDocument/2006/relationships/hyperlink" Target="https://twitter.com/becketsbuddies/status/1162068591887429634" TargetMode="External" /><Relationship Id="rId674" Type="http://schemas.openxmlformats.org/officeDocument/2006/relationships/hyperlink" Target="https://twitter.com/dutchdelightsuk/status/1162070534349303808" TargetMode="External" /><Relationship Id="rId675" Type="http://schemas.openxmlformats.org/officeDocument/2006/relationships/hyperlink" Target="https://twitter.com/northantshouruk/status/1162061701652647936" TargetMode="External" /><Relationship Id="rId676" Type="http://schemas.openxmlformats.org/officeDocument/2006/relationships/hyperlink" Target="https://twitter.com/jacksonjcooper/status/1164151174087499776" TargetMode="External" /><Relationship Id="rId677" Type="http://schemas.openxmlformats.org/officeDocument/2006/relationships/hyperlink" Target="https://twitter.com/becketsbuddies/status/1162068591887429634" TargetMode="External" /><Relationship Id="rId678" Type="http://schemas.openxmlformats.org/officeDocument/2006/relationships/hyperlink" Target="https://twitter.com/dutchdelightsuk/status/1162070534349303808" TargetMode="External" /><Relationship Id="rId679" Type="http://schemas.openxmlformats.org/officeDocument/2006/relationships/hyperlink" Target="https://twitter.com/northantshouruk/status/1162061701652647936" TargetMode="External" /><Relationship Id="rId680" Type="http://schemas.openxmlformats.org/officeDocument/2006/relationships/hyperlink" Target="https://twitter.com/jacksonjcooper/status/1164151174087499776" TargetMode="External" /><Relationship Id="rId681" Type="http://schemas.openxmlformats.org/officeDocument/2006/relationships/hyperlink" Target="https://twitter.com/becketsbuddies/status/1162068591887429634" TargetMode="External" /><Relationship Id="rId682" Type="http://schemas.openxmlformats.org/officeDocument/2006/relationships/hyperlink" Target="https://twitter.com/dutchdelightsuk/status/1162070534349303808" TargetMode="External" /><Relationship Id="rId683" Type="http://schemas.openxmlformats.org/officeDocument/2006/relationships/hyperlink" Target="https://twitter.com/dutchdelightsuk/status/1162070534349303808" TargetMode="External" /><Relationship Id="rId684" Type="http://schemas.openxmlformats.org/officeDocument/2006/relationships/hyperlink" Target="https://twitter.com/dutchdelightsuk/status/1162070534349303808" TargetMode="External" /><Relationship Id="rId685" Type="http://schemas.openxmlformats.org/officeDocument/2006/relationships/hyperlink" Target="https://twitter.com/dutchdelightsuk/status/1162070534349303808" TargetMode="External" /><Relationship Id="rId686" Type="http://schemas.openxmlformats.org/officeDocument/2006/relationships/hyperlink" Target="https://twitter.com/dutchdelightsuk/status/1162070534349303808" TargetMode="External" /><Relationship Id="rId687" Type="http://schemas.openxmlformats.org/officeDocument/2006/relationships/hyperlink" Target="https://twitter.com/dutchdelightsuk/status/1162070534349303808" TargetMode="External" /><Relationship Id="rId688" Type="http://schemas.openxmlformats.org/officeDocument/2006/relationships/hyperlink" Target="https://twitter.com/dutchdelightsuk/status/1162070534349303808" TargetMode="External" /><Relationship Id="rId689" Type="http://schemas.openxmlformats.org/officeDocument/2006/relationships/hyperlink" Target="https://twitter.com/dutchdelightsuk/status/1162070534349303808" TargetMode="External" /><Relationship Id="rId690" Type="http://schemas.openxmlformats.org/officeDocument/2006/relationships/hyperlink" Target="https://twitter.com/dutchdelightsuk/status/1162070534349303808" TargetMode="External" /><Relationship Id="rId691" Type="http://schemas.openxmlformats.org/officeDocument/2006/relationships/hyperlink" Target="https://twitter.com/dutchdelightsuk/status/1162070534349303808" TargetMode="External" /><Relationship Id="rId692" Type="http://schemas.openxmlformats.org/officeDocument/2006/relationships/hyperlink" Target="https://twitter.com/dutchdelightsuk/status/1162070534349303808" TargetMode="External" /><Relationship Id="rId693" Type="http://schemas.openxmlformats.org/officeDocument/2006/relationships/hyperlink" Target="https://twitter.com/dutchdelightsuk/status/1162070534349303808" TargetMode="External" /><Relationship Id="rId694" Type="http://schemas.openxmlformats.org/officeDocument/2006/relationships/hyperlink" Target="https://twitter.com/dutchdelightsuk/status/1162070534349303808" TargetMode="External" /><Relationship Id="rId695" Type="http://schemas.openxmlformats.org/officeDocument/2006/relationships/hyperlink" Target="https://twitter.com/northantshouruk/status/1162061701652647936" TargetMode="External" /><Relationship Id="rId696" Type="http://schemas.openxmlformats.org/officeDocument/2006/relationships/hyperlink" Target="https://twitter.com/jacksonjcooper/status/1164151174087499776" TargetMode="External" /><Relationship Id="rId697" Type="http://schemas.openxmlformats.org/officeDocument/2006/relationships/hyperlink" Target="https://twitter.com/becketsbuddies/status/1162068591887429634" TargetMode="External" /><Relationship Id="rId698" Type="http://schemas.openxmlformats.org/officeDocument/2006/relationships/hyperlink" Target="https://twitter.com/northantshouruk/status/1162061701652647936" TargetMode="External" /><Relationship Id="rId699" Type="http://schemas.openxmlformats.org/officeDocument/2006/relationships/hyperlink" Target="https://twitter.com/jacksonjcooper/status/1164151174087499776" TargetMode="External" /><Relationship Id="rId700" Type="http://schemas.openxmlformats.org/officeDocument/2006/relationships/hyperlink" Target="https://twitter.com/becketsbuddies/status/1162068591887429634" TargetMode="External" /><Relationship Id="rId701" Type="http://schemas.openxmlformats.org/officeDocument/2006/relationships/hyperlink" Target="https://twitter.com/northantshouruk/status/1162061701652647936" TargetMode="External" /><Relationship Id="rId702" Type="http://schemas.openxmlformats.org/officeDocument/2006/relationships/hyperlink" Target="https://twitter.com/jacksonjcooper/status/1164151174087499776" TargetMode="External" /><Relationship Id="rId703" Type="http://schemas.openxmlformats.org/officeDocument/2006/relationships/hyperlink" Target="https://twitter.com/becketsbuddies/status/1162068591887429634" TargetMode="External" /><Relationship Id="rId704" Type="http://schemas.openxmlformats.org/officeDocument/2006/relationships/hyperlink" Target="https://twitter.com/northantshouruk/status/1162061701652647936" TargetMode="External" /><Relationship Id="rId705" Type="http://schemas.openxmlformats.org/officeDocument/2006/relationships/hyperlink" Target="https://twitter.com/jacksonjcooper/status/1164151174087499776" TargetMode="External" /><Relationship Id="rId706" Type="http://schemas.openxmlformats.org/officeDocument/2006/relationships/hyperlink" Target="https://twitter.com/becketsbuddies/status/1162068591887429634" TargetMode="External" /><Relationship Id="rId707" Type="http://schemas.openxmlformats.org/officeDocument/2006/relationships/hyperlink" Target="https://twitter.com/northantshouruk/status/1162061701652647936" TargetMode="External" /><Relationship Id="rId708" Type="http://schemas.openxmlformats.org/officeDocument/2006/relationships/hyperlink" Target="https://twitter.com/jacksonjcooper/status/1164151174087499776" TargetMode="External" /><Relationship Id="rId709" Type="http://schemas.openxmlformats.org/officeDocument/2006/relationships/hyperlink" Target="https://twitter.com/becketsbuddies/status/1162068591887429634" TargetMode="External" /><Relationship Id="rId710" Type="http://schemas.openxmlformats.org/officeDocument/2006/relationships/hyperlink" Target="https://twitter.com/northantshouruk/status/1162061701652647936" TargetMode="External" /><Relationship Id="rId711" Type="http://schemas.openxmlformats.org/officeDocument/2006/relationships/hyperlink" Target="https://twitter.com/jacksonjcooper/status/1164151174087499776" TargetMode="External" /><Relationship Id="rId712" Type="http://schemas.openxmlformats.org/officeDocument/2006/relationships/hyperlink" Target="https://twitter.com/becketsbuddies/status/1162068591887429634" TargetMode="External" /><Relationship Id="rId713" Type="http://schemas.openxmlformats.org/officeDocument/2006/relationships/hyperlink" Target="https://twitter.com/northantshouruk/status/1162061701652647936" TargetMode="External" /><Relationship Id="rId714" Type="http://schemas.openxmlformats.org/officeDocument/2006/relationships/hyperlink" Target="https://twitter.com/jacksonjcooper/status/1164151174087499776" TargetMode="External" /><Relationship Id="rId715" Type="http://schemas.openxmlformats.org/officeDocument/2006/relationships/hyperlink" Target="https://twitter.com/becketsbuddies/status/1162068591887429634" TargetMode="External" /><Relationship Id="rId716" Type="http://schemas.openxmlformats.org/officeDocument/2006/relationships/hyperlink" Target="https://twitter.com/becketsbuddies/status/1162068591887429634" TargetMode="External" /><Relationship Id="rId717" Type="http://schemas.openxmlformats.org/officeDocument/2006/relationships/hyperlink" Target="https://twitter.com/becketsbuddies/status/1162068591887429634" TargetMode="External" /><Relationship Id="rId718" Type="http://schemas.openxmlformats.org/officeDocument/2006/relationships/hyperlink" Target="https://twitter.com/becketsbuddies/status/1162068591887429634" TargetMode="External" /><Relationship Id="rId719" Type="http://schemas.openxmlformats.org/officeDocument/2006/relationships/hyperlink" Target="https://twitter.com/becketsbuddies/status/1162068591887429634" TargetMode="External" /><Relationship Id="rId720" Type="http://schemas.openxmlformats.org/officeDocument/2006/relationships/hyperlink" Target="https://twitter.com/becketsbuddies/status/1162068591887429634" TargetMode="External" /><Relationship Id="rId721" Type="http://schemas.openxmlformats.org/officeDocument/2006/relationships/hyperlink" Target="https://twitter.com/northantshouruk/status/1162061701652647936" TargetMode="External" /><Relationship Id="rId722" Type="http://schemas.openxmlformats.org/officeDocument/2006/relationships/hyperlink" Target="https://twitter.com/jacksonjcooper/status/1164151174087499776" TargetMode="External" /><Relationship Id="rId723" Type="http://schemas.openxmlformats.org/officeDocument/2006/relationships/hyperlink" Target="https://twitter.com/northantshouruk/status/1162061701652647936" TargetMode="External" /><Relationship Id="rId724" Type="http://schemas.openxmlformats.org/officeDocument/2006/relationships/hyperlink" Target="https://twitter.com/jacksonjcooper/status/1164151174087499776" TargetMode="External" /><Relationship Id="rId725" Type="http://schemas.openxmlformats.org/officeDocument/2006/relationships/hyperlink" Target="https://twitter.com/northantshouruk/status/1162061701652647936" TargetMode="External" /><Relationship Id="rId726" Type="http://schemas.openxmlformats.org/officeDocument/2006/relationships/hyperlink" Target="https://twitter.com/jacksonjcooper/status/1164151174087499776" TargetMode="External" /><Relationship Id="rId727" Type="http://schemas.openxmlformats.org/officeDocument/2006/relationships/hyperlink" Target="https://twitter.com/northantshouruk/status/1162061701652647936" TargetMode="External" /><Relationship Id="rId728" Type="http://schemas.openxmlformats.org/officeDocument/2006/relationships/hyperlink" Target="https://twitter.com/jacksonjcooper/status/1164151174087499776" TargetMode="External" /><Relationship Id="rId729" Type="http://schemas.openxmlformats.org/officeDocument/2006/relationships/hyperlink" Target="https://twitter.com/northantshouruk/status/1162061701652647936" TargetMode="External" /><Relationship Id="rId730" Type="http://schemas.openxmlformats.org/officeDocument/2006/relationships/hyperlink" Target="https://twitter.com/jacksonjcooper/status/1164151174087499776" TargetMode="External" /><Relationship Id="rId731" Type="http://schemas.openxmlformats.org/officeDocument/2006/relationships/hyperlink" Target="https://twitter.com/northantshouruk/status/1161890783336849408" TargetMode="External" /><Relationship Id="rId732" Type="http://schemas.openxmlformats.org/officeDocument/2006/relationships/hyperlink" Target="https://twitter.com/northantshouruk/status/1161890783336849408" TargetMode="External" /><Relationship Id="rId733" Type="http://schemas.openxmlformats.org/officeDocument/2006/relationships/hyperlink" Target="https://twitter.com/northantshouruk/status/1161890783336849408" TargetMode="External" /><Relationship Id="rId734" Type="http://schemas.openxmlformats.org/officeDocument/2006/relationships/hyperlink" Target="https://twitter.com/northantshouruk/status/1162061701652647936" TargetMode="External" /><Relationship Id="rId735" Type="http://schemas.openxmlformats.org/officeDocument/2006/relationships/hyperlink" Target="https://twitter.com/northantshouruk/status/1162077685172133888" TargetMode="External" /><Relationship Id="rId736" Type="http://schemas.openxmlformats.org/officeDocument/2006/relationships/hyperlink" Target="https://twitter.com/jacksonjcooper/status/1164151174087499776" TargetMode="External" /><Relationship Id="rId737" Type="http://schemas.openxmlformats.org/officeDocument/2006/relationships/hyperlink" Target="https://twitter.com/jacksonjcooper/status/1164151174087499776" TargetMode="External" /><Relationship Id="rId738" Type="http://schemas.openxmlformats.org/officeDocument/2006/relationships/hyperlink" Target="https://twitter.com/kaysawbridge/status/1161972378001448960" TargetMode="External" /><Relationship Id="rId739" Type="http://schemas.openxmlformats.org/officeDocument/2006/relationships/hyperlink" Target="https://twitter.com/kaysawbridge/status/1164156231105335296" TargetMode="External" /><Relationship Id="rId740" Type="http://schemas.openxmlformats.org/officeDocument/2006/relationships/hyperlink" Target="https://twitter.com/kaysawbridge/status/1164156231105335296" TargetMode="External" /><Relationship Id="rId741" Type="http://schemas.openxmlformats.org/officeDocument/2006/relationships/hyperlink" Target="https://twitter.com/snc_webmaster/status/1164169386720137217" TargetMode="External" /><Relationship Id="rId742" Type="http://schemas.openxmlformats.org/officeDocument/2006/relationships/hyperlink" Target="https://twitter.com/snc_webmaster/status/1164169386720137217" TargetMode="External" /><Relationship Id="rId743" Type="http://schemas.openxmlformats.org/officeDocument/2006/relationships/hyperlink" Target="https://twitter.com/snc_webmaster/status/1164169386720137217" TargetMode="External" /><Relationship Id="rId744" Type="http://schemas.openxmlformats.org/officeDocument/2006/relationships/hyperlink" Target="https://twitter.com/uninorthants/status/1161894703291412480" TargetMode="External" /><Relationship Id="rId745" Type="http://schemas.openxmlformats.org/officeDocument/2006/relationships/hyperlink" Target="https://twitter.com/deanoffast/status/1161984468762136581" TargetMode="External" /><Relationship Id="rId746" Type="http://schemas.openxmlformats.org/officeDocument/2006/relationships/hyperlink" Target="https://twitter.com/deanoffast/status/1161984468762136581" TargetMode="External" /><Relationship Id="rId747" Type="http://schemas.openxmlformats.org/officeDocument/2006/relationships/hyperlink" Target="https://twitter.com/deanoffast/status/1161984468762136581" TargetMode="External" /><Relationship Id="rId748" Type="http://schemas.openxmlformats.org/officeDocument/2006/relationships/hyperlink" Target="https://twitter.com/deanoffast/status/1161984468762136581" TargetMode="External" /><Relationship Id="rId749" Type="http://schemas.openxmlformats.org/officeDocument/2006/relationships/hyperlink" Target="https://twitter.com/deanoffast/status/1161984468762136581" TargetMode="External" /><Relationship Id="rId750" Type="http://schemas.openxmlformats.org/officeDocument/2006/relationships/hyperlink" Target="https://twitter.com/deanoffast/status/1161984468762136581" TargetMode="External" /><Relationship Id="rId751" Type="http://schemas.openxmlformats.org/officeDocument/2006/relationships/hyperlink" Target="https://twitter.com/uoncomputing/status/1163091722810863617" TargetMode="External" /><Relationship Id="rId752" Type="http://schemas.openxmlformats.org/officeDocument/2006/relationships/hyperlink" Target="https://twitter.com/scottturneruon/status/1161968809038815233" TargetMode="External" /><Relationship Id="rId753" Type="http://schemas.openxmlformats.org/officeDocument/2006/relationships/hyperlink" Target="https://twitter.com/scottturneruon/status/1163339365734604800" TargetMode="External" /><Relationship Id="rId754" Type="http://schemas.openxmlformats.org/officeDocument/2006/relationships/hyperlink" Target="https://twitter.com/gameartacademic/status/1161894558604640256" TargetMode="External" /><Relationship Id="rId755" Type="http://schemas.openxmlformats.org/officeDocument/2006/relationships/hyperlink" Target="https://twitter.com/uninorthants/status/1161894703291412480" TargetMode="External" /><Relationship Id="rId756" Type="http://schemas.openxmlformats.org/officeDocument/2006/relationships/hyperlink" Target="https://twitter.com/uoncomputing/status/1163091722810863617" TargetMode="External" /><Relationship Id="rId757" Type="http://schemas.openxmlformats.org/officeDocument/2006/relationships/hyperlink" Target="https://twitter.com/scottturneruon/status/1161968809038815233" TargetMode="External" /><Relationship Id="rId758" Type="http://schemas.openxmlformats.org/officeDocument/2006/relationships/hyperlink" Target="https://twitter.com/uninhantsnews/status/1161657004622012416" TargetMode="External" /><Relationship Id="rId759" Type="http://schemas.openxmlformats.org/officeDocument/2006/relationships/hyperlink" Target="https://twitter.com/uninhantsnews/status/1164112050282467328" TargetMode="External" /><Relationship Id="rId760" Type="http://schemas.openxmlformats.org/officeDocument/2006/relationships/hyperlink" Target="https://twitter.com/gameartacademic/status/1161894558604640256" TargetMode="External" /><Relationship Id="rId761" Type="http://schemas.openxmlformats.org/officeDocument/2006/relationships/hyperlink" Target="https://twitter.com/kardisom/status/1164106401872003072" TargetMode="External" /><Relationship Id="rId762" Type="http://schemas.openxmlformats.org/officeDocument/2006/relationships/hyperlink" Target="https://twitter.com/kardisom/status/1164106401872003072" TargetMode="External" /><Relationship Id="rId763" Type="http://schemas.openxmlformats.org/officeDocument/2006/relationships/hyperlink" Target="https://twitter.com/gameartacademic/status/1164096480048799744" TargetMode="External" /><Relationship Id="rId764" Type="http://schemas.openxmlformats.org/officeDocument/2006/relationships/hyperlink" Target="https://twitter.com/gameartacademic/status/1164246334561509377" TargetMode="External" /><Relationship Id="rId765" Type="http://schemas.openxmlformats.org/officeDocument/2006/relationships/hyperlink" Target="https://twitter.com/gameartacademic/status/1164246334561509377" TargetMode="External" /><Relationship Id="rId766" Type="http://schemas.openxmlformats.org/officeDocument/2006/relationships/hyperlink" Target="https://twitter.com/uninorthants/status/1161894703291412480" TargetMode="External" /><Relationship Id="rId767" Type="http://schemas.openxmlformats.org/officeDocument/2006/relationships/hyperlink" Target="https://twitter.com/uoncomputing/status/1163091722810863617" TargetMode="External" /><Relationship Id="rId768" Type="http://schemas.openxmlformats.org/officeDocument/2006/relationships/hyperlink" Target="https://twitter.com/scottturneruon/status/1161591441216458752" TargetMode="External" /><Relationship Id="rId769" Type="http://schemas.openxmlformats.org/officeDocument/2006/relationships/hyperlink" Target="https://twitter.com/scottturneruon/status/1161591441216458752" TargetMode="External" /><Relationship Id="rId770" Type="http://schemas.openxmlformats.org/officeDocument/2006/relationships/hyperlink" Target="https://twitter.com/scottturneruon/status/1161591441216458752" TargetMode="External" /><Relationship Id="rId771" Type="http://schemas.openxmlformats.org/officeDocument/2006/relationships/hyperlink" Target="https://twitter.com/scottturneruon/status/1161882072455294976" TargetMode="External" /><Relationship Id="rId772" Type="http://schemas.openxmlformats.org/officeDocument/2006/relationships/hyperlink" Target="https://twitter.com/scottturneruon/status/1161882072455294976" TargetMode="External" /><Relationship Id="rId773" Type="http://schemas.openxmlformats.org/officeDocument/2006/relationships/hyperlink" Target="https://twitter.com/scottturneruon/status/1161882072455294976" TargetMode="External" /><Relationship Id="rId774" Type="http://schemas.openxmlformats.org/officeDocument/2006/relationships/hyperlink" Target="https://twitter.com/scottturneruon/status/1161882117900554240" TargetMode="External" /><Relationship Id="rId775" Type="http://schemas.openxmlformats.org/officeDocument/2006/relationships/hyperlink" Target="https://twitter.com/scottturneruon/status/1161882117900554240" TargetMode="External" /><Relationship Id="rId776" Type="http://schemas.openxmlformats.org/officeDocument/2006/relationships/hyperlink" Target="https://twitter.com/scottturneruon/status/1161882117900554240" TargetMode="External" /><Relationship Id="rId777" Type="http://schemas.openxmlformats.org/officeDocument/2006/relationships/hyperlink" Target="https://twitter.com/scottturneruon/status/1161968809038815233" TargetMode="External" /><Relationship Id="rId778" Type="http://schemas.openxmlformats.org/officeDocument/2006/relationships/hyperlink" Target="https://twitter.com/scottturneruon/status/1161968809038815233" TargetMode="External" /><Relationship Id="rId779" Type="http://schemas.openxmlformats.org/officeDocument/2006/relationships/hyperlink" Target="https://twitter.com/scottturneruon/status/1161968809038815233" TargetMode="External" /><Relationship Id="rId780" Type="http://schemas.openxmlformats.org/officeDocument/2006/relationships/hyperlink" Target="https://twitter.com/scottturneruon/status/1161968809038815233" TargetMode="External" /><Relationship Id="rId781" Type="http://schemas.openxmlformats.org/officeDocument/2006/relationships/hyperlink" Target="https://twitter.com/scottturneruon/status/1162093912162537472" TargetMode="External" /><Relationship Id="rId782" Type="http://schemas.openxmlformats.org/officeDocument/2006/relationships/hyperlink" Target="https://twitter.com/scottturneruon/status/1162278700831793152" TargetMode="External" /><Relationship Id="rId783" Type="http://schemas.openxmlformats.org/officeDocument/2006/relationships/hyperlink" Target="https://twitter.com/scottturneruon/status/1162278700831793152" TargetMode="External" /><Relationship Id="rId784" Type="http://schemas.openxmlformats.org/officeDocument/2006/relationships/hyperlink" Target="https://twitter.com/scottturneruon/status/1163094853238034432" TargetMode="External" /><Relationship Id="rId785" Type="http://schemas.openxmlformats.org/officeDocument/2006/relationships/hyperlink" Target="https://twitter.com/scottturneruon/status/1163339365734604800" TargetMode="External" /><Relationship Id="rId786" Type="http://schemas.openxmlformats.org/officeDocument/2006/relationships/hyperlink" Target="https://twitter.com/scottturneruon/status/1163339365734604800" TargetMode="External" /><Relationship Id="rId787" Type="http://schemas.openxmlformats.org/officeDocument/2006/relationships/hyperlink" Target="https://twitter.com/scottturneruon/status/1163339365734604800" TargetMode="External" /><Relationship Id="rId788" Type="http://schemas.openxmlformats.org/officeDocument/2006/relationships/hyperlink" Target="https://twitter.com/scottturneruon/status/1164066382251732992" TargetMode="External" /><Relationship Id="rId789" Type="http://schemas.openxmlformats.org/officeDocument/2006/relationships/hyperlink" Target="https://twitter.com/scottturneruon/status/1164066382251732992" TargetMode="External" /><Relationship Id="rId790" Type="http://schemas.openxmlformats.org/officeDocument/2006/relationships/hyperlink" Target="https://twitter.com/scottturneruon/status/1164066382251732992" TargetMode="External" /><Relationship Id="rId791" Type="http://schemas.openxmlformats.org/officeDocument/2006/relationships/hyperlink" Target="https://twitter.com/scottturneruon/status/1164066649827356672" TargetMode="External" /><Relationship Id="rId792" Type="http://schemas.openxmlformats.org/officeDocument/2006/relationships/hyperlink" Target="https://twitter.com/gameartacademic/status/1161894558604640256" TargetMode="External" /><Relationship Id="rId793" Type="http://schemas.openxmlformats.org/officeDocument/2006/relationships/hyperlink" Target="https://twitter.com/codeclubemids/status/1161562089871368193" TargetMode="External" /><Relationship Id="rId794" Type="http://schemas.openxmlformats.org/officeDocument/2006/relationships/hyperlink" Target="https://twitter.com/livi_uk/status/1163830585904828416" TargetMode="External" /><Relationship Id="rId795" Type="http://schemas.openxmlformats.org/officeDocument/2006/relationships/hyperlink" Target="https://twitter.com/karen_w_bach/status/1164276497802309635" TargetMode="External" /><Relationship Id="rId796" Type="http://schemas.openxmlformats.org/officeDocument/2006/relationships/hyperlink" Target="https://twitter.com/karen_w_bach/status/1164276497802309635" TargetMode="External" /><Relationship Id="rId797" Type="http://schemas.openxmlformats.org/officeDocument/2006/relationships/hyperlink" Target="https://twitter.com/rjhowe/status/1164433573098790912" TargetMode="External" /><Relationship Id="rId798" Type="http://schemas.openxmlformats.org/officeDocument/2006/relationships/hyperlink" Target="https://twitter.com/newskate/status/1164435123804262400" TargetMode="External" /><Relationship Id="rId799" Type="http://schemas.openxmlformats.org/officeDocument/2006/relationships/hyperlink" Target="https://twitter.com/newskate/status/1164435123804262400" TargetMode="External" /><Relationship Id="rId800" Type="http://schemas.openxmlformats.org/officeDocument/2006/relationships/hyperlink" Target="https://twitter.com/newskate/status/1164435123804262400" TargetMode="External" /><Relationship Id="rId801" Type="http://schemas.openxmlformats.org/officeDocument/2006/relationships/hyperlink" Target="https://twitter.com/fastresearchuon/status/1161883910957142017" TargetMode="External" /><Relationship Id="rId802" Type="http://schemas.openxmlformats.org/officeDocument/2006/relationships/hyperlink" Target="https://twitter.com/fastresearchuon/status/1164438348250976256" TargetMode="External" /><Relationship Id="rId803" Type="http://schemas.openxmlformats.org/officeDocument/2006/relationships/hyperlink" Target="https://twitter.com/louspolton/status/1164445481789005825" TargetMode="External" /><Relationship Id="rId804" Type="http://schemas.openxmlformats.org/officeDocument/2006/relationships/hyperlink" Target="https://twitter.com/louspolton/status/1164433821959380992" TargetMode="External" /><Relationship Id="rId805" Type="http://schemas.openxmlformats.org/officeDocument/2006/relationships/hyperlink" Target="https://twitter.com/louspolton/status/1164433821959380992" TargetMode="External" /><Relationship Id="rId806" Type="http://schemas.openxmlformats.org/officeDocument/2006/relationships/hyperlink" Target="https://twitter.com/louspolton/status/1164445481789005825" TargetMode="External" /><Relationship Id="rId807" Type="http://schemas.openxmlformats.org/officeDocument/2006/relationships/hyperlink" Target="https://twitter.com/louspolton/status/1164445481789005825" TargetMode="External" /><Relationship Id="rId808" Type="http://schemas.openxmlformats.org/officeDocument/2006/relationships/hyperlink" Target="https://twitter.com/elsbyandco/status/1164432388115574784" TargetMode="External" /><Relationship Id="rId809" Type="http://schemas.openxmlformats.org/officeDocument/2006/relationships/hyperlink" Target="https://twitter.com/elsbyandco/status/1164458119193382913" TargetMode="External" /><Relationship Id="rId810" Type="http://schemas.openxmlformats.org/officeDocument/2006/relationships/hyperlink" Target="https://twitter.com/ftsonline/status/1164439739182792709" TargetMode="External" /><Relationship Id="rId811" Type="http://schemas.openxmlformats.org/officeDocument/2006/relationships/hyperlink" Target="https://twitter.com/ftsonline/status/1164439739182792709" TargetMode="External" /><Relationship Id="rId812" Type="http://schemas.openxmlformats.org/officeDocument/2006/relationships/hyperlink" Target="https://twitter.com/ftsonline/status/1164439739182792709" TargetMode="External" /><Relationship Id="rId813" Type="http://schemas.openxmlformats.org/officeDocument/2006/relationships/hyperlink" Target="https://twitter.com/ftsonline/status/1164439739182792709" TargetMode="External" /><Relationship Id="rId814" Type="http://schemas.openxmlformats.org/officeDocument/2006/relationships/hyperlink" Target="https://twitter.com/ftsonline/status/1164439739182792709" TargetMode="External" /><Relationship Id="rId815" Type="http://schemas.openxmlformats.org/officeDocument/2006/relationships/hyperlink" Target="https://twitter.com/ftsonline/status/1164439739182792709" TargetMode="External" /><Relationship Id="rId816" Type="http://schemas.openxmlformats.org/officeDocument/2006/relationships/hyperlink" Target="https://twitter.com/ftsonline/status/1164439739182792709" TargetMode="External" /><Relationship Id="rId817" Type="http://schemas.openxmlformats.org/officeDocument/2006/relationships/hyperlink" Target="https://twitter.com/ftsonline/status/1164439739182792709" TargetMode="External" /><Relationship Id="rId818" Type="http://schemas.openxmlformats.org/officeDocument/2006/relationships/hyperlink" Target="https://twitter.com/ftsonline/status/1164439739182792709" TargetMode="External" /><Relationship Id="rId819" Type="http://schemas.openxmlformats.org/officeDocument/2006/relationships/hyperlink" Target="https://twitter.com/ftsonline/status/1164439739182792709" TargetMode="External" /><Relationship Id="rId820" Type="http://schemas.openxmlformats.org/officeDocument/2006/relationships/hyperlink" Target="https://twitter.com/ftsonline/status/1164439739182792709" TargetMode="External" /><Relationship Id="rId821" Type="http://schemas.openxmlformats.org/officeDocument/2006/relationships/hyperlink" Target="https://twitter.com/ftsonline/status/1164439739182792709" TargetMode="External" /><Relationship Id="rId822" Type="http://schemas.openxmlformats.org/officeDocument/2006/relationships/hyperlink" Target="https://twitter.com/ftsonline/status/1164439739182792709" TargetMode="External" /><Relationship Id="rId823" Type="http://schemas.openxmlformats.org/officeDocument/2006/relationships/hyperlink" Target="https://twitter.com/ftsonline/status/1164439739182792709" TargetMode="External" /><Relationship Id="rId824" Type="http://schemas.openxmlformats.org/officeDocument/2006/relationships/hyperlink" Target="https://twitter.com/nbsafety_/status/1164441614238015488" TargetMode="External" /><Relationship Id="rId825" Type="http://schemas.openxmlformats.org/officeDocument/2006/relationships/hyperlink" Target="https://twitter.com/garlandtraining/status/1164447439337721857" TargetMode="External" /><Relationship Id="rId826" Type="http://schemas.openxmlformats.org/officeDocument/2006/relationships/hyperlink" Target="https://twitter.com/labelsourceuk/status/1164464730683166725" TargetMode="External" /><Relationship Id="rId827" Type="http://schemas.openxmlformats.org/officeDocument/2006/relationships/hyperlink" Target="https://twitter.com/fullerslaw/status/1164490818155089920" TargetMode="External" /><Relationship Id="rId828" Type="http://schemas.openxmlformats.org/officeDocument/2006/relationships/hyperlink" Target="https://twitter.com/futurumg/status/1164491212881104896" TargetMode="External" /><Relationship Id="rId829" Type="http://schemas.openxmlformats.org/officeDocument/2006/relationships/hyperlink" Target="https://twitter.com/nbsafety_/status/1164441614238015488" TargetMode="External" /><Relationship Id="rId830" Type="http://schemas.openxmlformats.org/officeDocument/2006/relationships/hyperlink" Target="https://twitter.com/garlandtraining/status/1164447439337721857" TargetMode="External" /><Relationship Id="rId831" Type="http://schemas.openxmlformats.org/officeDocument/2006/relationships/hyperlink" Target="https://twitter.com/labelsourceuk/status/1164464730683166725" TargetMode="External" /><Relationship Id="rId832" Type="http://schemas.openxmlformats.org/officeDocument/2006/relationships/hyperlink" Target="https://twitter.com/fullerslaw/status/1164490818155089920" TargetMode="External" /><Relationship Id="rId833" Type="http://schemas.openxmlformats.org/officeDocument/2006/relationships/hyperlink" Target="https://twitter.com/futurumg/status/1164491212881104896" TargetMode="External" /><Relationship Id="rId834" Type="http://schemas.openxmlformats.org/officeDocument/2006/relationships/hyperlink" Target="https://twitter.com/nbsafety_/status/1164441614238015488" TargetMode="External" /><Relationship Id="rId835" Type="http://schemas.openxmlformats.org/officeDocument/2006/relationships/hyperlink" Target="https://twitter.com/garlandtraining/status/1164447439337721857" TargetMode="External" /><Relationship Id="rId836" Type="http://schemas.openxmlformats.org/officeDocument/2006/relationships/hyperlink" Target="https://twitter.com/labelsourceuk/status/1164464730683166725" TargetMode="External" /><Relationship Id="rId837" Type="http://schemas.openxmlformats.org/officeDocument/2006/relationships/hyperlink" Target="https://twitter.com/fullerslaw/status/1164490818155089920" TargetMode="External" /><Relationship Id="rId838" Type="http://schemas.openxmlformats.org/officeDocument/2006/relationships/hyperlink" Target="https://twitter.com/futurumg/status/1164491212881104896" TargetMode="External" /><Relationship Id="rId839" Type="http://schemas.openxmlformats.org/officeDocument/2006/relationships/hyperlink" Target="https://twitter.com/nbsafety_/status/1164441614238015488" TargetMode="External" /><Relationship Id="rId840" Type="http://schemas.openxmlformats.org/officeDocument/2006/relationships/hyperlink" Target="https://twitter.com/garlandtraining/status/1164447439337721857" TargetMode="External" /><Relationship Id="rId841" Type="http://schemas.openxmlformats.org/officeDocument/2006/relationships/hyperlink" Target="https://twitter.com/labelsourceuk/status/1164464730683166725" TargetMode="External" /><Relationship Id="rId842" Type="http://schemas.openxmlformats.org/officeDocument/2006/relationships/hyperlink" Target="https://twitter.com/fullerslaw/status/1164490818155089920" TargetMode="External" /><Relationship Id="rId843" Type="http://schemas.openxmlformats.org/officeDocument/2006/relationships/hyperlink" Target="https://twitter.com/futurumg/status/1164491212881104896" TargetMode="External" /><Relationship Id="rId844" Type="http://schemas.openxmlformats.org/officeDocument/2006/relationships/hyperlink" Target="https://twitter.com/nbsafety_/status/1164441614238015488" TargetMode="External" /><Relationship Id="rId845" Type="http://schemas.openxmlformats.org/officeDocument/2006/relationships/hyperlink" Target="https://twitter.com/garlandtraining/status/1164447439337721857" TargetMode="External" /><Relationship Id="rId846" Type="http://schemas.openxmlformats.org/officeDocument/2006/relationships/hyperlink" Target="https://twitter.com/labelsourceuk/status/1164464730683166725" TargetMode="External" /><Relationship Id="rId847" Type="http://schemas.openxmlformats.org/officeDocument/2006/relationships/hyperlink" Target="https://twitter.com/fullerslaw/status/1164490818155089920" TargetMode="External" /><Relationship Id="rId848" Type="http://schemas.openxmlformats.org/officeDocument/2006/relationships/hyperlink" Target="https://twitter.com/fullerslaw/status/1164490818155089920" TargetMode="External" /><Relationship Id="rId849" Type="http://schemas.openxmlformats.org/officeDocument/2006/relationships/hyperlink" Target="https://twitter.com/fullerslaw/status/1164490818155089920" TargetMode="External" /><Relationship Id="rId850" Type="http://schemas.openxmlformats.org/officeDocument/2006/relationships/hyperlink" Target="https://twitter.com/fullerslaw/status/1164490818155089920" TargetMode="External" /><Relationship Id="rId851" Type="http://schemas.openxmlformats.org/officeDocument/2006/relationships/hyperlink" Target="https://twitter.com/fullerslaw/status/1164490818155089920" TargetMode="External" /><Relationship Id="rId852" Type="http://schemas.openxmlformats.org/officeDocument/2006/relationships/hyperlink" Target="https://twitter.com/fullerslaw/status/1164490818155089920" TargetMode="External" /><Relationship Id="rId853" Type="http://schemas.openxmlformats.org/officeDocument/2006/relationships/hyperlink" Target="https://twitter.com/fullerslaw/status/1164490818155089920" TargetMode="External" /><Relationship Id="rId854" Type="http://schemas.openxmlformats.org/officeDocument/2006/relationships/hyperlink" Target="https://twitter.com/fullerslaw/status/1164490818155089920" TargetMode="External" /><Relationship Id="rId855" Type="http://schemas.openxmlformats.org/officeDocument/2006/relationships/hyperlink" Target="https://twitter.com/fullerslaw/status/1164490818155089920" TargetMode="External" /><Relationship Id="rId856" Type="http://schemas.openxmlformats.org/officeDocument/2006/relationships/hyperlink" Target="https://twitter.com/fullerslaw/status/1164490818155089920" TargetMode="External" /><Relationship Id="rId857" Type="http://schemas.openxmlformats.org/officeDocument/2006/relationships/hyperlink" Target="https://twitter.com/futurumg/status/1164491212881104896" TargetMode="External" /><Relationship Id="rId858" Type="http://schemas.openxmlformats.org/officeDocument/2006/relationships/hyperlink" Target="https://twitter.com/nbsafety_/status/1164441614238015488" TargetMode="External" /><Relationship Id="rId859" Type="http://schemas.openxmlformats.org/officeDocument/2006/relationships/hyperlink" Target="https://twitter.com/nbsafety_/status/1164441614238015488" TargetMode="External" /><Relationship Id="rId860" Type="http://schemas.openxmlformats.org/officeDocument/2006/relationships/hyperlink" Target="https://twitter.com/nbsafety_/status/1164441614238015488" TargetMode="External" /><Relationship Id="rId861" Type="http://schemas.openxmlformats.org/officeDocument/2006/relationships/hyperlink" Target="https://twitter.com/nbsafety_/status/1164441614238015488" TargetMode="External" /><Relationship Id="rId862" Type="http://schemas.openxmlformats.org/officeDocument/2006/relationships/hyperlink" Target="https://twitter.com/nbsafety_/status/1164441614238015488" TargetMode="External" /><Relationship Id="rId863" Type="http://schemas.openxmlformats.org/officeDocument/2006/relationships/hyperlink" Target="https://twitter.com/nbsafety_/status/1164441614238015488" TargetMode="External" /><Relationship Id="rId864" Type="http://schemas.openxmlformats.org/officeDocument/2006/relationships/hyperlink" Target="https://twitter.com/nbsafety_/status/1164441614238015488" TargetMode="External" /><Relationship Id="rId865" Type="http://schemas.openxmlformats.org/officeDocument/2006/relationships/hyperlink" Target="https://twitter.com/nbsafety_/status/1164441614238015488" TargetMode="External" /><Relationship Id="rId866" Type="http://schemas.openxmlformats.org/officeDocument/2006/relationships/hyperlink" Target="https://twitter.com/nbsafety_/status/1164441614238015488" TargetMode="External" /><Relationship Id="rId867" Type="http://schemas.openxmlformats.org/officeDocument/2006/relationships/hyperlink" Target="https://twitter.com/garlandtraining/status/1164447439337721857" TargetMode="External" /><Relationship Id="rId868" Type="http://schemas.openxmlformats.org/officeDocument/2006/relationships/hyperlink" Target="https://twitter.com/labelsourceuk/status/1164464730683166725" TargetMode="External" /><Relationship Id="rId869" Type="http://schemas.openxmlformats.org/officeDocument/2006/relationships/hyperlink" Target="https://twitter.com/futurumg/status/1164491212881104896" TargetMode="External" /><Relationship Id="rId870" Type="http://schemas.openxmlformats.org/officeDocument/2006/relationships/hyperlink" Target="https://twitter.com/garlandtraining/status/1164447439337721857" TargetMode="External" /><Relationship Id="rId871" Type="http://schemas.openxmlformats.org/officeDocument/2006/relationships/hyperlink" Target="https://twitter.com/labelsourceuk/status/1164464730683166725" TargetMode="External" /><Relationship Id="rId872" Type="http://schemas.openxmlformats.org/officeDocument/2006/relationships/hyperlink" Target="https://twitter.com/labelsourceuk/status/1164464730683166725" TargetMode="External" /><Relationship Id="rId873" Type="http://schemas.openxmlformats.org/officeDocument/2006/relationships/hyperlink" Target="https://twitter.com/labelsourceuk/status/1164464730683166725" TargetMode="External" /><Relationship Id="rId874" Type="http://schemas.openxmlformats.org/officeDocument/2006/relationships/hyperlink" Target="https://twitter.com/labelsourceuk/status/1164464730683166725" TargetMode="External" /><Relationship Id="rId875" Type="http://schemas.openxmlformats.org/officeDocument/2006/relationships/hyperlink" Target="https://twitter.com/labelsourceuk/status/1164464730683166725" TargetMode="External" /><Relationship Id="rId876" Type="http://schemas.openxmlformats.org/officeDocument/2006/relationships/hyperlink" Target="https://twitter.com/labelsourceuk/status/1164464730683166725" TargetMode="External" /><Relationship Id="rId877" Type="http://schemas.openxmlformats.org/officeDocument/2006/relationships/hyperlink" Target="https://twitter.com/labelsourceuk/status/1164464730683166725" TargetMode="External" /><Relationship Id="rId878" Type="http://schemas.openxmlformats.org/officeDocument/2006/relationships/hyperlink" Target="https://twitter.com/labelsourceuk/status/1164464730683166725" TargetMode="External" /><Relationship Id="rId879" Type="http://schemas.openxmlformats.org/officeDocument/2006/relationships/hyperlink" Target="https://twitter.com/futurumg/status/1164491212881104896" TargetMode="External" /><Relationship Id="rId880" Type="http://schemas.openxmlformats.org/officeDocument/2006/relationships/hyperlink" Target="https://twitter.com/garlandtraining/status/1164447439337721857" TargetMode="External" /><Relationship Id="rId881" Type="http://schemas.openxmlformats.org/officeDocument/2006/relationships/hyperlink" Target="https://twitter.com/futurumg/status/1164491212881104896" TargetMode="External" /><Relationship Id="rId882" Type="http://schemas.openxmlformats.org/officeDocument/2006/relationships/hyperlink" Target="https://twitter.com/garlandtraining/status/1164447439337721857" TargetMode="External" /><Relationship Id="rId883" Type="http://schemas.openxmlformats.org/officeDocument/2006/relationships/hyperlink" Target="https://twitter.com/futurumg/status/1164491212881104896" TargetMode="External" /><Relationship Id="rId884" Type="http://schemas.openxmlformats.org/officeDocument/2006/relationships/hyperlink" Target="https://twitter.com/garlandtraining/status/1164447439337721857" TargetMode="External" /><Relationship Id="rId885" Type="http://schemas.openxmlformats.org/officeDocument/2006/relationships/hyperlink" Target="https://twitter.com/futurumg/status/1164491212881104896" TargetMode="External" /><Relationship Id="rId886" Type="http://schemas.openxmlformats.org/officeDocument/2006/relationships/hyperlink" Target="https://twitter.com/garlandtraining/status/1164447439337721857" TargetMode="External" /><Relationship Id="rId887" Type="http://schemas.openxmlformats.org/officeDocument/2006/relationships/hyperlink" Target="https://twitter.com/garlandtraining/status/1164447439337721857" TargetMode="External" /><Relationship Id="rId888" Type="http://schemas.openxmlformats.org/officeDocument/2006/relationships/hyperlink" Target="https://twitter.com/garlandtraining/status/1164447439337721857" TargetMode="External" /><Relationship Id="rId889" Type="http://schemas.openxmlformats.org/officeDocument/2006/relationships/hyperlink" Target="https://twitter.com/garlandtraining/status/1164447439337721857" TargetMode="External" /><Relationship Id="rId890" Type="http://schemas.openxmlformats.org/officeDocument/2006/relationships/hyperlink" Target="https://twitter.com/futurumg/status/1164491212881104896" TargetMode="External" /><Relationship Id="rId891" Type="http://schemas.openxmlformats.org/officeDocument/2006/relationships/hyperlink" Target="https://twitter.com/futurumg/status/1164491212881104896" TargetMode="External" /><Relationship Id="rId892" Type="http://schemas.openxmlformats.org/officeDocument/2006/relationships/hyperlink" Target="https://twitter.com/futurumg/status/1164491212881104896" TargetMode="External" /><Relationship Id="rId893" Type="http://schemas.openxmlformats.org/officeDocument/2006/relationships/hyperlink" Target="https://twitter.com/futurumg/status/1164491212881104896" TargetMode="External" /><Relationship Id="rId894" Type="http://schemas.openxmlformats.org/officeDocument/2006/relationships/hyperlink" Target="https://twitter.com/richardbeards/status/1161746686374531073" TargetMode="External" /><Relationship Id="rId895" Type="http://schemas.openxmlformats.org/officeDocument/2006/relationships/hyperlink" Target="https://twitter.com/codeclubemids/status/1161562089871368193" TargetMode="External" /><Relationship Id="rId896" Type="http://schemas.openxmlformats.org/officeDocument/2006/relationships/hyperlink" Target="https://twitter.com/richardbeards/status/1164137346373214208" TargetMode="External" /><Relationship Id="rId897" Type="http://schemas.openxmlformats.org/officeDocument/2006/relationships/hyperlink" Target="https://twitter.com/richardbeards/status/1164506333632192512" TargetMode="External" /><Relationship Id="rId898" Type="http://schemas.openxmlformats.org/officeDocument/2006/relationships/hyperlink" Target="https://twitter.com/richardbeards/status/1164506333632192512" TargetMode="External" /><Relationship Id="rId899" Type="http://schemas.openxmlformats.org/officeDocument/2006/relationships/hyperlink" Target="https://twitter.com/richardbeards/status/1164506333632192512" TargetMode="External" /><Relationship Id="rId900" Type="http://schemas.openxmlformats.org/officeDocument/2006/relationships/hyperlink" Target="https://twitter.com/richardbeards/status/1164506333632192512" TargetMode="External" /><Relationship Id="rId901" Type="http://schemas.openxmlformats.org/officeDocument/2006/relationships/hyperlink" Target="https://twitter.com/richardbeards/status/1164506333632192512" TargetMode="External" /><Relationship Id="rId902" Type="http://schemas.openxmlformats.org/officeDocument/2006/relationships/hyperlink" Target="https://twitter.com/richardbeards/status/1164506333632192512" TargetMode="External" /><Relationship Id="rId903" Type="http://schemas.openxmlformats.org/officeDocument/2006/relationships/hyperlink" Target="https://twitter.com/richardbeards/status/1164506333632192512" TargetMode="External" /><Relationship Id="rId904" Type="http://schemas.openxmlformats.org/officeDocument/2006/relationships/hyperlink" Target="https://twitter.com/richardbeards/status/1164506333632192512" TargetMode="External" /><Relationship Id="rId905" Type="http://schemas.openxmlformats.org/officeDocument/2006/relationships/hyperlink" Target="https://twitter.com/richardbeards/status/1164506333632192512" TargetMode="External" /><Relationship Id="rId906" Type="http://schemas.openxmlformats.org/officeDocument/2006/relationships/hyperlink" Target="https://twitter.com/richardbeards/status/1164506333632192512" TargetMode="External" /><Relationship Id="rId907" Type="http://schemas.openxmlformats.org/officeDocument/2006/relationships/hyperlink" Target="https://twitter.com/richardbeards/status/1164506333632192512" TargetMode="External" /><Relationship Id="rId908" Type="http://schemas.openxmlformats.org/officeDocument/2006/relationships/hyperlink" Target="https://twitter.com/richardbeards/status/1164506333632192512" TargetMode="External" /><Relationship Id="rId909" Type="http://schemas.openxmlformats.org/officeDocument/2006/relationships/hyperlink" Target="https://twitter.com/richardbeards/status/1164506333632192512" TargetMode="External" /><Relationship Id="rId910" Type="http://schemas.openxmlformats.org/officeDocument/2006/relationships/hyperlink" Target="https://twitter.com/richardbeards/status/1164506333632192512" TargetMode="External" /><Relationship Id="rId911" Type="http://schemas.openxmlformats.org/officeDocument/2006/relationships/hyperlink" Target="https://twitter.com/richardbeards/status/1164506333632192512" TargetMode="External" /><Relationship Id="rId912" Type="http://schemas.openxmlformats.org/officeDocument/2006/relationships/hyperlink" Target="https://twitter.com/voluntaryimpact/status/1161305824037412864" TargetMode="External" /><Relationship Id="rId913" Type="http://schemas.openxmlformats.org/officeDocument/2006/relationships/hyperlink" Target="https://twitter.com/diginorthampton/status/1161287383758884865" TargetMode="External" /><Relationship Id="rId914" Type="http://schemas.openxmlformats.org/officeDocument/2006/relationships/hyperlink" Target="https://twitter.com/uninorthants/status/1161894703291412480" TargetMode="External" /><Relationship Id="rId915" Type="http://schemas.openxmlformats.org/officeDocument/2006/relationships/hyperlink" Target="https://twitter.com/uoncomputing/status/1163091722810863617" TargetMode="External" /><Relationship Id="rId916" Type="http://schemas.openxmlformats.org/officeDocument/2006/relationships/hyperlink" Target="https://twitter.com/uoncomputing/status/1163091722810863617" TargetMode="External" /><Relationship Id="rId917" Type="http://schemas.openxmlformats.org/officeDocument/2006/relationships/hyperlink" Target="https://twitter.com/uoncomputing/status/1163091722810863617" TargetMode="External" /><Relationship Id="rId918" Type="http://schemas.openxmlformats.org/officeDocument/2006/relationships/hyperlink" Target="https://twitter.com/uoncomputing/status/1163092608220090368" TargetMode="External" /><Relationship Id="rId919" Type="http://schemas.openxmlformats.org/officeDocument/2006/relationships/hyperlink" Target="https://twitter.com/uoncomputing/status/1163092608220090368" TargetMode="External" /><Relationship Id="rId920" Type="http://schemas.openxmlformats.org/officeDocument/2006/relationships/hyperlink" Target="https://twitter.com/uoncomputing/status/1163092608220090368" TargetMode="External" /><Relationship Id="rId921" Type="http://schemas.openxmlformats.org/officeDocument/2006/relationships/hyperlink" Target="https://twitter.com/uoncomputing/status/1163092608220090368" TargetMode="External" /><Relationship Id="rId922" Type="http://schemas.openxmlformats.org/officeDocument/2006/relationships/hyperlink" Target="https://twitter.com/gameartacademic/status/1161894558604640256" TargetMode="External" /><Relationship Id="rId923" Type="http://schemas.openxmlformats.org/officeDocument/2006/relationships/hyperlink" Target="https://twitter.com/diginorthampton/status/1161621265154740224" TargetMode="External" /><Relationship Id="rId924" Type="http://schemas.openxmlformats.org/officeDocument/2006/relationships/hyperlink" Target="https://twitter.com/uninorthants/status/1161894703291412480" TargetMode="External" /><Relationship Id="rId925" Type="http://schemas.openxmlformats.org/officeDocument/2006/relationships/hyperlink" Target="https://twitter.com/gameartacademic/status/1161541126911926272" TargetMode="External" /><Relationship Id="rId926" Type="http://schemas.openxmlformats.org/officeDocument/2006/relationships/hyperlink" Target="https://twitter.com/gameartacademic/status/1161541126911926272" TargetMode="External" /><Relationship Id="rId927" Type="http://schemas.openxmlformats.org/officeDocument/2006/relationships/hyperlink" Target="https://twitter.com/gameartacademic/status/1161638582639108096" TargetMode="External" /><Relationship Id="rId928" Type="http://schemas.openxmlformats.org/officeDocument/2006/relationships/hyperlink" Target="https://twitter.com/gameartacademic/status/1161638582639108096" TargetMode="External" /><Relationship Id="rId929" Type="http://schemas.openxmlformats.org/officeDocument/2006/relationships/hyperlink" Target="https://twitter.com/gameartacademic/status/1161894558604640256" TargetMode="External" /><Relationship Id="rId930" Type="http://schemas.openxmlformats.org/officeDocument/2006/relationships/hyperlink" Target="https://twitter.com/gameartacademic/status/1161894558604640256" TargetMode="External" /><Relationship Id="rId931" Type="http://schemas.openxmlformats.org/officeDocument/2006/relationships/hyperlink" Target="https://twitter.com/gameartacademic/status/1163898144935071745" TargetMode="External" /><Relationship Id="rId932" Type="http://schemas.openxmlformats.org/officeDocument/2006/relationships/hyperlink" Target="https://twitter.com/gameartacademic/status/1164096480048799744" TargetMode="External" /><Relationship Id="rId933" Type="http://schemas.openxmlformats.org/officeDocument/2006/relationships/hyperlink" Target="https://twitter.com/gameartacademic/status/1164246334561509377" TargetMode="External" /><Relationship Id="rId934" Type="http://schemas.openxmlformats.org/officeDocument/2006/relationships/hyperlink" Target="https://twitter.com/diginorthampton/status/1161621267604213760" TargetMode="External" /><Relationship Id="rId935" Type="http://schemas.openxmlformats.org/officeDocument/2006/relationships/hyperlink" Target="https://twitter.com/codeclubemids/status/1161562089871368193" TargetMode="External" /><Relationship Id="rId936" Type="http://schemas.openxmlformats.org/officeDocument/2006/relationships/hyperlink" Target="https://twitter.com/codeclubemids/status/1161914904254787584" TargetMode="External" /><Relationship Id="rId937" Type="http://schemas.openxmlformats.org/officeDocument/2006/relationships/hyperlink" Target="https://twitter.com/codeclubemids/status/1161914922311311360" TargetMode="External" /><Relationship Id="rId938" Type="http://schemas.openxmlformats.org/officeDocument/2006/relationships/hyperlink" Target="https://twitter.com/codeclubemids/status/1164135748603437056" TargetMode="External" /><Relationship Id="rId939" Type="http://schemas.openxmlformats.org/officeDocument/2006/relationships/hyperlink" Target="https://twitter.com/codeclubemids/status/1164135748603437056" TargetMode="External" /><Relationship Id="rId940" Type="http://schemas.openxmlformats.org/officeDocument/2006/relationships/hyperlink" Target="https://twitter.com/codeclubemids/status/1164135748603437056" TargetMode="External" /><Relationship Id="rId941" Type="http://schemas.openxmlformats.org/officeDocument/2006/relationships/hyperlink" Target="https://twitter.com/codeclubemids/status/1164258930337472521" TargetMode="External" /><Relationship Id="rId942" Type="http://schemas.openxmlformats.org/officeDocument/2006/relationships/hyperlink" Target="https://twitter.com/codeclubemids/status/1164258930337472521" TargetMode="External" /><Relationship Id="rId943" Type="http://schemas.openxmlformats.org/officeDocument/2006/relationships/hyperlink" Target="https://twitter.com/codeclubemids/status/1164258930337472521" TargetMode="External" /><Relationship Id="rId944" Type="http://schemas.openxmlformats.org/officeDocument/2006/relationships/hyperlink" Target="https://twitter.com/richardbeards/status/1164136508300890112" TargetMode="External" /><Relationship Id="rId945" Type="http://schemas.openxmlformats.org/officeDocument/2006/relationships/hyperlink" Target="https://twitter.com/diginorthampton/status/1161621280916983809" TargetMode="External" /><Relationship Id="rId946" Type="http://schemas.openxmlformats.org/officeDocument/2006/relationships/hyperlink" Target="https://twitter.com/gdsteam/status/1162276611011387394" TargetMode="External" /><Relationship Id="rId947" Type="http://schemas.openxmlformats.org/officeDocument/2006/relationships/hyperlink" Target="https://twitter.com/diginorthampton/status/1162026861838426112" TargetMode="External" /><Relationship Id="rId948" Type="http://schemas.openxmlformats.org/officeDocument/2006/relationships/hyperlink" Target="https://twitter.com/diginorthampton/status/1162274217326338050" TargetMode="External" /><Relationship Id="rId949" Type="http://schemas.openxmlformats.org/officeDocument/2006/relationships/hyperlink" Target="https://twitter.com/diginorthampton/status/1160822451569344513" TargetMode="External" /><Relationship Id="rId950" Type="http://schemas.openxmlformats.org/officeDocument/2006/relationships/hyperlink" Target="https://twitter.com/diginorthampton/status/1160822451569344513" TargetMode="External" /><Relationship Id="rId951" Type="http://schemas.openxmlformats.org/officeDocument/2006/relationships/hyperlink" Target="https://twitter.com/vrtherapiesltd/status/1162358982465511425" TargetMode="External" /><Relationship Id="rId952" Type="http://schemas.openxmlformats.org/officeDocument/2006/relationships/hyperlink" Target="https://twitter.com/diginorthampton/status/1162354430647427078" TargetMode="External" /><Relationship Id="rId953" Type="http://schemas.openxmlformats.org/officeDocument/2006/relationships/hyperlink" Target="https://twitter.com/diginorthampton/status/1160822451569344513" TargetMode="External" /><Relationship Id="rId954" Type="http://schemas.openxmlformats.org/officeDocument/2006/relationships/hyperlink" Target="https://twitter.com/richardbeards/status/1164136508300890112" TargetMode="External" /><Relationship Id="rId955" Type="http://schemas.openxmlformats.org/officeDocument/2006/relationships/hyperlink" Target="https://twitter.com/diginorthampton/status/1164083661207158786" TargetMode="External" /><Relationship Id="rId956" Type="http://schemas.openxmlformats.org/officeDocument/2006/relationships/hyperlink" Target="https://twitter.com/fsbeastmids/status/1164449727037022208" TargetMode="External" /><Relationship Id="rId957" Type="http://schemas.openxmlformats.org/officeDocument/2006/relationships/hyperlink" Target="https://twitter.com/richardbeards/status/1164506333632192512" TargetMode="External" /><Relationship Id="rId958" Type="http://schemas.openxmlformats.org/officeDocument/2006/relationships/hyperlink" Target="https://twitter.com/diginorthampton/status/1164434017191702529" TargetMode="External" /><Relationship Id="rId959" Type="http://schemas.openxmlformats.org/officeDocument/2006/relationships/hyperlink" Target="https://twitter.com/elsby_clare/status/1161163892720099328" TargetMode="External" /><Relationship Id="rId960" Type="http://schemas.openxmlformats.org/officeDocument/2006/relationships/hyperlink" Target="https://twitter.com/fsbeastmids/status/1164449727037022208" TargetMode="External" /><Relationship Id="rId961" Type="http://schemas.openxmlformats.org/officeDocument/2006/relationships/hyperlink" Target="https://twitter.com/ssarecruit/status/1162268835069566977" TargetMode="External" /><Relationship Id="rId962" Type="http://schemas.openxmlformats.org/officeDocument/2006/relationships/hyperlink" Target="https://twitter.com/richardbeards/status/1161158735932379136" TargetMode="External" /><Relationship Id="rId963" Type="http://schemas.openxmlformats.org/officeDocument/2006/relationships/hyperlink" Target="https://twitter.com/richardbeards/status/1161522592940998656" TargetMode="External" /><Relationship Id="rId964" Type="http://schemas.openxmlformats.org/officeDocument/2006/relationships/hyperlink" Target="https://twitter.com/richardbeards/status/1161746686374531073" TargetMode="External" /><Relationship Id="rId965" Type="http://schemas.openxmlformats.org/officeDocument/2006/relationships/hyperlink" Target="https://twitter.com/richardbeards/status/1162041229384790018" TargetMode="External" /><Relationship Id="rId966" Type="http://schemas.openxmlformats.org/officeDocument/2006/relationships/hyperlink" Target="https://twitter.com/richardbeards/status/1162041229384790018" TargetMode="External" /><Relationship Id="rId967" Type="http://schemas.openxmlformats.org/officeDocument/2006/relationships/hyperlink" Target="https://twitter.com/richardbeards/status/1164136508300890112" TargetMode="External" /><Relationship Id="rId968" Type="http://schemas.openxmlformats.org/officeDocument/2006/relationships/hyperlink" Target="https://twitter.com/richardbeards/status/1164137346373214208" TargetMode="External" /><Relationship Id="rId969" Type="http://schemas.openxmlformats.org/officeDocument/2006/relationships/hyperlink" Target="https://twitter.com/richardbeards/status/1164506333632192512" TargetMode="External" /><Relationship Id="rId970" Type="http://schemas.openxmlformats.org/officeDocument/2006/relationships/hyperlink" Target="https://twitter.com/diginorthampton/status/1164434017191702529" TargetMode="External" /><Relationship Id="rId971" Type="http://schemas.openxmlformats.org/officeDocument/2006/relationships/hyperlink" Target="https://twitter.com/diginorthampton/status/1161535944115261440" TargetMode="External" /><Relationship Id="rId972" Type="http://schemas.openxmlformats.org/officeDocument/2006/relationships/hyperlink" Target="https://twitter.com/fsbeastmids/status/1161332522787229697" TargetMode="External" /><Relationship Id="rId973" Type="http://schemas.openxmlformats.org/officeDocument/2006/relationships/hyperlink" Target="https://twitter.com/fsbeastmids/status/1161332522787229697" TargetMode="External" /><Relationship Id="rId974" Type="http://schemas.openxmlformats.org/officeDocument/2006/relationships/hyperlink" Target="https://twitter.com/fsbeastmids/status/1161332522787229697" TargetMode="External" /><Relationship Id="rId975" Type="http://schemas.openxmlformats.org/officeDocument/2006/relationships/hyperlink" Target="https://twitter.com/fsbeastmids/status/1161332522787229697" TargetMode="External" /><Relationship Id="rId976" Type="http://schemas.openxmlformats.org/officeDocument/2006/relationships/hyperlink" Target="https://twitter.com/fsbeastmids/status/1161332522787229697" TargetMode="External" /><Relationship Id="rId977" Type="http://schemas.openxmlformats.org/officeDocument/2006/relationships/hyperlink" Target="https://twitter.com/fsbeastmids/status/1161332522787229697" TargetMode="External" /><Relationship Id="rId978" Type="http://schemas.openxmlformats.org/officeDocument/2006/relationships/hyperlink" Target="https://twitter.com/fsbeastmids/status/1164449727037022208" TargetMode="External" /><Relationship Id="rId979" Type="http://schemas.openxmlformats.org/officeDocument/2006/relationships/hyperlink" Target="https://twitter.com/diginorthampton/status/1161536126131343366" TargetMode="External" /><Relationship Id="rId980" Type="http://schemas.openxmlformats.org/officeDocument/2006/relationships/hyperlink" Target="https://twitter.com/elsby_clare/status/1161163892720099328" TargetMode="External" /><Relationship Id="rId981" Type="http://schemas.openxmlformats.org/officeDocument/2006/relationships/hyperlink" Target="https://twitter.com/elsby_clare/status/1161333640309223429" TargetMode="External" /><Relationship Id="rId982" Type="http://schemas.openxmlformats.org/officeDocument/2006/relationships/hyperlink" Target="https://twitter.com/elsby_clare/status/1161895553128718336" TargetMode="External" /><Relationship Id="rId983" Type="http://schemas.openxmlformats.org/officeDocument/2006/relationships/hyperlink" Target="https://twitter.com/diginorthampton/status/1161536126131343366" TargetMode="External" /><Relationship Id="rId984" Type="http://schemas.openxmlformats.org/officeDocument/2006/relationships/hyperlink" Target="https://twitter.com/uninorthants/status/1161883545327067137" TargetMode="External" /><Relationship Id="rId985" Type="http://schemas.openxmlformats.org/officeDocument/2006/relationships/hyperlink" Target="https://twitter.com/uninorthants/status/1161894703291412480" TargetMode="External" /><Relationship Id="rId986" Type="http://schemas.openxmlformats.org/officeDocument/2006/relationships/hyperlink" Target="https://twitter.com/diginorthampton/status/1161621265154740224" TargetMode="External" /><Relationship Id="rId987" Type="http://schemas.openxmlformats.org/officeDocument/2006/relationships/hyperlink" Target="https://twitter.com/diginorthampton/status/1161621267604213760" TargetMode="External" /><Relationship Id="rId988" Type="http://schemas.openxmlformats.org/officeDocument/2006/relationships/hyperlink" Target="https://twitter.com/diginorthampton/status/1161536126131343366" TargetMode="External" /><Relationship Id="rId989" Type="http://schemas.openxmlformats.org/officeDocument/2006/relationships/hyperlink" Target="https://twitter.com/diginorthampton/status/1161536126131343366" TargetMode="External" /><Relationship Id="rId990" Type="http://schemas.openxmlformats.org/officeDocument/2006/relationships/hyperlink" Target="https://twitter.com/diginorthampton/status/1161536126131343366" TargetMode="External" /><Relationship Id="rId991" Type="http://schemas.openxmlformats.org/officeDocument/2006/relationships/hyperlink" Target="https://twitter.com/diginorthampton/status/1161536126131343366" TargetMode="External" /><Relationship Id="rId992" Type="http://schemas.openxmlformats.org/officeDocument/2006/relationships/hyperlink" Target="https://twitter.com/bipcnorthants/status/1164455513914056704" TargetMode="External" /><Relationship Id="rId993" Type="http://schemas.openxmlformats.org/officeDocument/2006/relationships/hyperlink" Target="https://twitter.com/bipcnorthants/status/1164455513914056704" TargetMode="External" /><Relationship Id="rId994" Type="http://schemas.openxmlformats.org/officeDocument/2006/relationships/hyperlink" Target="https://twitter.com/diginorthampton/status/1164455807443972096" TargetMode="External" /><Relationship Id="rId995" Type="http://schemas.openxmlformats.org/officeDocument/2006/relationships/hyperlink" Target="https://twitter.com/ssarecruit/status/1161625295105003520" TargetMode="External" /><Relationship Id="rId996" Type="http://schemas.openxmlformats.org/officeDocument/2006/relationships/hyperlink" Target="https://twitter.com/ssarecruit/status/1161625344127971328" TargetMode="External" /><Relationship Id="rId997" Type="http://schemas.openxmlformats.org/officeDocument/2006/relationships/hyperlink" Target="https://twitter.com/ssarecruit/status/1161625601633132545" TargetMode="External" /><Relationship Id="rId998" Type="http://schemas.openxmlformats.org/officeDocument/2006/relationships/hyperlink" Target="https://twitter.com/ssarecruit/status/1162029063021694977" TargetMode="External" /><Relationship Id="rId999" Type="http://schemas.openxmlformats.org/officeDocument/2006/relationships/hyperlink" Target="https://twitter.com/ssarecruit/status/1162031471240069120" TargetMode="External" /><Relationship Id="rId1000" Type="http://schemas.openxmlformats.org/officeDocument/2006/relationships/hyperlink" Target="https://twitter.com/ssarecruit/status/1162268835069566977" TargetMode="External" /><Relationship Id="rId1001" Type="http://schemas.openxmlformats.org/officeDocument/2006/relationships/hyperlink" Target="https://twitter.com/ssarecruit/status/1164100630757158912" TargetMode="External" /><Relationship Id="rId1002" Type="http://schemas.openxmlformats.org/officeDocument/2006/relationships/hyperlink" Target="https://twitter.com/ssarecruit/status/1164106046627098624" TargetMode="External" /><Relationship Id="rId1003" Type="http://schemas.openxmlformats.org/officeDocument/2006/relationships/hyperlink" Target="https://twitter.com/ssarecruit/status/1164433223193190400" TargetMode="External" /><Relationship Id="rId1004" Type="http://schemas.openxmlformats.org/officeDocument/2006/relationships/hyperlink" Target="https://twitter.com/ssarecruit/status/1164433982727102464" TargetMode="External" /><Relationship Id="rId1005" Type="http://schemas.openxmlformats.org/officeDocument/2006/relationships/hyperlink" Target="https://twitter.com/ssarecruit/status/1164483250733113344" TargetMode="External" /><Relationship Id="rId1006" Type="http://schemas.openxmlformats.org/officeDocument/2006/relationships/hyperlink" Target="https://twitter.com/ssarecruit/status/1164483250733113344" TargetMode="External" /><Relationship Id="rId1007" Type="http://schemas.openxmlformats.org/officeDocument/2006/relationships/hyperlink" Target="https://twitter.com/diginorthampton/status/1161621270552858626" TargetMode="External" /><Relationship Id="rId1008" Type="http://schemas.openxmlformats.org/officeDocument/2006/relationships/hyperlink" Target="https://twitter.com/diginorthampton/status/1161621273824415750" TargetMode="External" /><Relationship Id="rId1009" Type="http://schemas.openxmlformats.org/officeDocument/2006/relationships/hyperlink" Target="https://twitter.com/diginorthampton/status/1164486729002356736" TargetMode="External" /><Relationship Id="rId1010" Type="http://schemas.openxmlformats.org/officeDocument/2006/relationships/hyperlink" Target="https://twitter.com/kenpunter/status/1164117276485926917" TargetMode="External" /><Relationship Id="rId1011" Type="http://schemas.openxmlformats.org/officeDocument/2006/relationships/hyperlink" Target="https://twitter.com/kenpunter/status/1164117276485926917" TargetMode="External" /><Relationship Id="rId1012" Type="http://schemas.openxmlformats.org/officeDocument/2006/relationships/hyperlink" Target="https://twitter.com/kenpunter/status/1164525385138278405" TargetMode="External" /><Relationship Id="rId1013" Type="http://schemas.openxmlformats.org/officeDocument/2006/relationships/hyperlink" Target="https://twitter.com/kenpunter/status/1164525385138278405" TargetMode="External" /><Relationship Id="rId1014" Type="http://schemas.openxmlformats.org/officeDocument/2006/relationships/hyperlink" Target="https://twitter.com/kenpunter/status/1164525385138278405" TargetMode="External" /><Relationship Id="rId1015" Type="http://schemas.openxmlformats.org/officeDocument/2006/relationships/hyperlink" Target="https://twitter.com/diginorthampton/status/1163745536048058368" TargetMode="External" /><Relationship Id="rId1016" Type="http://schemas.openxmlformats.org/officeDocument/2006/relationships/hyperlink" Target="https://twitter.com/diginorthampton/status/1164455807443972096" TargetMode="External" /><Relationship Id="rId1017" Type="http://schemas.openxmlformats.org/officeDocument/2006/relationships/hyperlink" Target="https://twitter.com/diginorthampton/status/1164486729002356736" TargetMode="External" /><Relationship Id="rId1018" Type="http://schemas.openxmlformats.org/officeDocument/2006/relationships/hyperlink" Target="https://twitter.com/oppidium1/status/1164525194028994561" TargetMode="External" /><Relationship Id="rId1019" Type="http://schemas.openxmlformats.org/officeDocument/2006/relationships/hyperlink" Target="https://twitter.com/oppidium1/status/1164525194028994561" TargetMode="External" /><Relationship Id="rId1020" Type="http://schemas.openxmlformats.org/officeDocument/2006/relationships/hyperlink" Target="https://twitter.com/diginorthampton/status/1163745536048058368" TargetMode="External" /><Relationship Id="rId1021" Type="http://schemas.openxmlformats.org/officeDocument/2006/relationships/hyperlink" Target="https://twitter.com/diginorthampton/status/1164526127815254016" TargetMode="External" /><Relationship Id="rId1022" Type="http://schemas.openxmlformats.org/officeDocument/2006/relationships/hyperlink" Target="https://twitter.com/diginorthampton/status/1164526127815254016" TargetMode="External" /><Relationship Id="rId1023" Type="http://schemas.openxmlformats.org/officeDocument/2006/relationships/hyperlink" Target="https://twitter.com/diginorthampton/status/1161285304495595521" TargetMode="External" /><Relationship Id="rId1024" Type="http://schemas.openxmlformats.org/officeDocument/2006/relationships/hyperlink" Target="https://twitter.com/diginorthampton/status/1161621262508199936" TargetMode="External" /><Relationship Id="rId1025" Type="http://schemas.openxmlformats.org/officeDocument/2006/relationships/hyperlink" Target="https://twitter.com/diginorthampton/status/1162077358872059905" TargetMode="External" /><Relationship Id="rId1026" Type="http://schemas.openxmlformats.org/officeDocument/2006/relationships/hyperlink" Target="https://twitter.com/diginorthampton/status/1161679191005376512" TargetMode="External" /><Relationship Id="rId1027" Type="http://schemas.openxmlformats.org/officeDocument/2006/relationships/hyperlink" Target="https://twitter.com/diginorthampton/status/1161175402548801537" TargetMode="External" /><Relationship Id="rId1028" Type="http://schemas.openxmlformats.org/officeDocument/2006/relationships/hyperlink" Target="https://twitter.com/diginorthampton/status/1164095471293554688" TargetMode="External" /><Relationship Id="rId1029" Type="http://schemas.openxmlformats.org/officeDocument/2006/relationships/hyperlink" Target="https://twitter.com/diginorthampton/status/1164428037292732417" TargetMode="External" /><Relationship Id="rId1030" Type="http://schemas.openxmlformats.org/officeDocument/2006/relationships/hyperlink" Target="https://twitter.com/diginorthampton/status/1161877592389181440" TargetMode="External" /><Relationship Id="rId1031" Type="http://schemas.openxmlformats.org/officeDocument/2006/relationships/hyperlink" Target="https://www.youtube.com/watch?v=vSZfjtelFu0&amp;feature=youtu.be" TargetMode="External" /><Relationship Id="rId1032" Type="http://schemas.openxmlformats.org/officeDocument/2006/relationships/hyperlink" Target="https://birminghamtechweek.com/2019/08/spotlight-on-yiannis-maos-founder-of-birmingham-tech-week/" TargetMode="External" /><Relationship Id="rId1033" Type="http://schemas.openxmlformats.org/officeDocument/2006/relationships/hyperlink" Target="https://birminghamtechweek.com/2019/08/spotlight-on-yiannis-maos-founder-of-birmingham-tech-week/" TargetMode="External" /><Relationship Id="rId1034" Type="http://schemas.openxmlformats.org/officeDocument/2006/relationships/hyperlink" Target="https://birminghamtechweek.com/2019/08/spotlight-on-yiannis-maos-founder-of-birmingham-tech-week/" TargetMode="External" /><Relationship Id="rId1035" Type="http://schemas.openxmlformats.org/officeDocument/2006/relationships/hyperlink" Target="https://birminghamtechweek.com/2019/08/spotlight-on-yiannis-maos-founder-of-birmingham-tech-week/" TargetMode="External" /><Relationship Id="rId1036" Type="http://schemas.openxmlformats.org/officeDocument/2006/relationships/hyperlink" Target="https://birminghamtechweek.com/2019/08/spotlight-on-yiannis-maos-founder-of-birmingham-tech-week/" TargetMode="External" /><Relationship Id="rId1037" Type="http://schemas.openxmlformats.org/officeDocument/2006/relationships/hyperlink" Target="https://www.northampton.ac.uk/study/courses-by-subject/computing/" TargetMode="External" /><Relationship Id="rId1038" Type="http://schemas.openxmlformats.org/officeDocument/2006/relationships/hyperlink" Target="https://www.northampton.ac.uk/courses/games-art-ba-hons/" TargetMode="External" /><Relationship Id="rId1039" Type="http://schemas.openxmlformats.org/officeDocument/2006/relationships/hyperlink" Target="https://www.northampton.ac.uk/study/courses-by-subject/computing/" TargetMode="External" /><Relationship Id="rId1040" Type="http://schemas.openxmlformats.org/officeDocument/2006/relationships/hyperlink" Target="https://www.northampton.ac.uk/courses/games-art-ba-hons/" TargetMode="External" /><Relationship Id="rId1041" Type="http://schemas.openxmlformats.org/officeDocument/2006/relationships/hyperlink" Target="http://www.s-sa.co.uk/job/bbbh2135-field-engineer-1st-and-2nd-line-level" TargetMode="External" /><Relationship Id="rId1042" Type="http://schemas.openxmlformats.org/officeDocument/2006/relationships/hyperlink" Target="http://www.s-sa.co.uk/contact" TargetMode="External" /><Relationship Id="rId1043" Type="http://schemas.openxmlformats.org/officeDocument/2006/relationships/hyperlink" Target="https://www.thegraduaterecruitment.co.uk/vacancies" TargetMode="External" /><Relationship Id="rId1044" Type="http://schemas.openxmlformats.org/officeDocument/2006/relationships/hyperlink" Target="https://twitter.com/proudmurals/status/1163897195952840706" TargetMode="External" /><Relationship Id="rId1045" Type="http://schemas.openxmlformats.org/officeDocument/2006/relationships/hyperlink" Target="https://www.bbc.co.uk/iplayer/episode/m0007m7j/sunday-morning-live-series-10-episode-9" TargetMode="External" /><Relationship Id="rId1046" Type="http://schemas.openxmlformats.org/officeDocument/2006/relationships/hyperlink" Target="https://www.bbc.co.uk/iplayer/episode/m0007m7j/sunday-morning-live-series-10-episode-9" TargetMode="External" /><Relationship Id="rId1047" Type="http://schemas.openxmlformats.org/officeDocument/2006/relationships/hyperlink" Target="https://www.bbc.co.uk/iplayer/episode/m0007m7j/sunday-morning-live-series-10-episode-9" TargetMode="External" /><Relationship Id="rId1048" Type="http://schemas.openxmlformats.org/officeDocument/2006/relationships/hyperlink" Target="https://twitter.com/SSARecruit/status/1164094795654008832" TargetMode="External" /><Relationship Id="rId1049" Type="http://schemas.openxmlformats.org/officeDocument/2006/relationships/hyperlink" Target="https://twitter.com/BarWaterside/status/1164122540241031168" TargetMode="External" /><Relationship Id="rId1050" Type="http://schemas.openxmlformats.org/officeDocument/2006/relationships/hyperlink" Target="https://twitter.com/SSARecruit/status/1162029063021694977" TargetMode="External" /><Relationship Id="rId1051" Type="http://schemas.openxmlformats.org/officeDocument/2006/relationships/hyperlink" Target="https://pbs.twimg.com/media/EB_Ou__X4AAp8lt.jpg" TargetMode="External" /><Relationship Id="rId1052" Type="http://schemas.openxmlformats.org/officeDocument/2006/relationships/hyperlink" Target="https://pbs.twimg.com/media/ECkjsUGXoAAf4qj.jpg" TargetMode="External" /><Relationship Id="rId1053" Type="http://schemas.openxmlformats.org/officeDocument/2006/relationships/hyperlink" Target="https://pbs.twimg.com/media/ECkjsUGXoAAf4qj.jpg" TargetMode="External" /><Relationship Id="rId1054" Type="http://schemas.openxmlformats.org/officeDocument/2006/relationships/hyperlink" Target="https://pbs.twimg.com/media/ECkjsUGXoAAf4qj.jpg" TargetMode="External" /><Relationship Id="rId1055" Type="http://schemas.openxmlformats.org/officeDocument/2006/relationships/hyperlink" Target="https://pbs.twimg.com/media/ECkjsUGXoAAf4qj.jpg" TargetMode="External" /><Relationship Id="rId1056" Type="http://schemas.openxmlformats.org/officeDocument/2006/relationships/hyperlink" Target="https://pbs.twimg.com/media/ECkjsUGXoAAf4qj.jpg" TargetMode="External" /><Relationship Id="rId1057" Type="http://schemas.openxmlformats.org/officeDocument/2006/relationships/hyperlink" Target="https://pbs.twimg.com/media/ECjhIB9WsAEXfpI.jpg" TargetMode="External" /><Relationship Id="rId1058" Type="http://schemas.openxmlformats.org/officeDocument/2006/relationships/hyperlink" Target="http://pbs.twimg.com/profile_images/951081251624177664/SdSGgQZX_normal.jpg" TargetMode="External" /><Relationship Id="rId1059" Type="http://schemas.openxmlformats.org/officeDocument/2006/relationships/hyperlink" Target="http://pbs.twimg.com/profile_images/912640942435438593/yzM0BvWF_normal.jpg" TargetMode="External" /><Relationship Id="rId1060" Type="http://schemas.openxmlformats.org/officeDocument/2006/relationships/hyperlink" Target="https://pbs.twimg.com/media/EB_Ou__X4AAp8lt.jpg" TargetMode="External" /><Relationship Id="rId1061" Type="http://schemas.openxmlformats.org/officeDocument/2006/relationships/hyperlink" Target="https://pbs.twimg.com/media/ECkjsUGXoAAf4qj.jpg" TargetMode="External" /><Relationship Id="rId1062" Type="http://schemas.openxmlformats.org/officeDocument/2006/relationships/hyperlink" Target="https://pbs.twimg.com/media/ECkjsUGXoAAf4qj.jpg" TargetMode="External" /><Relationship Id="rId1063" Type="http://schemas.openxmlformats.org/officeDocument/2006/relationships/hyperlink" Target="https://pbs.twimg.com/media/ECkjsUGXoAAf4qj.jpg" TargetMode="External" /><Relationship Id="rId1064" Type="http://schemas.openxmlformats.org/officeDocument/2006/relationships/hyperlink" Target="https://pbs.twimg.com/media/ECkjsUGXoAAf4qj.jpg" TargetMode="External" /><Relationship Id="rId1065" Type="http://schemas.openxmlformats.org/officeDocument/2006/relationships/hyperlink" Target="https://pbs.twimg.com/media/ECkjsUGXoAAf4qj.jpg" TargetMode="External" /><Relationship Id="rId1066" Type="http://schemas.openxmlformats.org/officeDocument/2006/relationships/hyperlink" Target="http://pbs.twimg.com/profile_images/1106936493849886726/Q5ItOAv2_normal.png" TargetMode="External" /><Relationship Id="rId1067" Type="http://schemas.openxmlformats.org/officeDocument/2006/relationships/hyperlink" Target="http://pbs.twimg.com/profile_images/1067705511460683776/sON6kTXU_normal.jpg" TargetMode="External" /><Relationship Id="rId1068" Type="http://schemas.openxmlformats.org/officeDocument/2006/relationships/hyperlink" Target="http://pbs.twimg.com/profile_images/1067705511460683776/sON6kTXU_normal.jpg" TargetMode="External" /><Relationship Id="rId1069" Type="http://schemas.openxmlformats.org/officeDocument/2006/relationships/hyperlink" Target="http://pbs.twimg.com/profile_images/1081171630016159745/2iNZS4kj_normal.jpg" TargetMode="External" /><Relationship Id="rId1070" Type="http://schemas.openxmlformats.org/officeDocument/2006/relationships/hyperlink" Target="http://pbs.twimg.com/profile_images/1081171630016159745/2iNZS4kj_normal.jpg" TargetMode="External" /><Relationship Id="rId1071" Type="http://schemas.openxmlformats.org/officeDocument/2006/relationships/hyperlink" Target="http://pbs.twimg.com/profile_images/1081171630016159745/2iNZS4kj_normal.jpg" TargetMode="External" /><Relationship Id="rId1072" Type="http://schemas.openxmlformats.org/officeDocument/2006/relationships/hyperlink" Target="http://pbs.twimg.com/profile_images/1081171630016159745/2iNZS4kj_normal.jpg" TargetMode="External" /><Relationship Id="rId1073" Type="http://schemas.openxmlformats.org/officeDocument/2006/relationships/hyperlink" Target="http://pbs.twimg.com/profile_images/1081171630016159745/2iNZS4kj_normal.jpg" TargetMode="External" /><Relationship Id="rId1074" Type="http://schemas.openxmlformats.org/officeDocument/2006/relationships/hyperlink" Target="http://pbs.twimg.com/profile_images/1081171630016159745/2iNZS4kj_normal.jpg" TargetMode="External" /><Relationship Id="rId1075" Type="http://schemas.openxmlformats.org/officeDocument/2006/relationships/hyperlink" Target="http://pbs.twimg.com/profile_images/1081171630016159745/2iNZS4kj_normal.jpg" TargetMode="External" /><Relationship Id="rId1076" Type="http://schemas.openxmlformats.org/officeDocument/2006/relationships/hyperlink" Target="http://pbs.twimg.com/profile_images/1081171630016159745/2iNZS4kj_normal.jpg" TargetMode="External" /><Relationship Id="rId1077" Type="http://schemas.openxmlformats.org/officeDocument/2006/relationships/hyperlink" Target="http://pbs.twimg.com/profile_images/1081171630016159745/2iNZS4kj_normal.jpg" TargetMode="External" /><Relationship Id="rId1078" Type="http://schemas.openxmlformats.org/officeDocument/2006/relationships/hyperlink" Target="http://pbs.twimg.com/profile_images/1081171630016159745/2iNZS4kj_normal.jpg" TargetMode="External" /><Relationship Id="rId1079" Type="http://schemas.openxmlformats.org/officeDocument/2006/relationships/hyperlink" Target="http://pbs.twimg.com/profile_images/1081171630016159745/2iNZS4kj_normal.jpg" TargetMode="External" /><Relationship Id="rId1080" Type="http://schemas.openxmlformats.org/officeDocument/2006/relationships/hyperlink" Target="http://pbs.twimg.com/profile_images/1081171630016159745/2iNZS4kj_normal.jpg" TargetMode="External" /><Relationship Id="rId1081" Type="http://schemas.openxmlformats.org/officeDocument/2006/relationships/hyperlink" Target="http://pbs.twimg.com/profile_images/1081171630016159745/2iNZS4kj_normal.jpg" TargetMode="External" /><Relationship Id="rId1082" Type="http://schemas.openxmlformats.org/officeDocument/2006/relationships/hyperlink" Target="http://pbs.twimg.com/profile_images/1081171630016159745/2iNZS4kj_normal.jpg" TargetMode="External" /><Relationship Id="rId1083" Type="http://schemas.openxmlformats.org/officeDocument/2006/relationships/hyperlink" Target="http://pbs.twimg.com/profile_images/1081171630016159745/2iNZS4kj_normal.jpg" TargetMode="External" /><Relationship Id="rId1084" Type="http://schemas.openxmlformats.org/officeDocument/2006/relationships/hyperlink" Target="http://pbs.twimg.com/profile_images/1081171630016159745/2iNZS4kj_normal.jpg" TargetMode="External" /><Relationship Id="rId1085" Type="http://schemas.openxmlformats.org/officeDocument/2006/relationships/hyperlink" Target="http://pbs.twimg.com/profile_images/1081171630016159745/2iNZS4kj_normal.jpg" TargetMode="External" /><Relationship Id="rId1086" Type="http://schemas.openxmlformats.org/officeDocument/2006/relationships/hyperlink" Target="http://pbs.twimg.com/profile_images/1081171630016159745/2iNZS4kj_normal.jpg" TargetMode="External" /><Relationship Id="rId1087" Type="http://schemas.openxmlformats.org/officeDocument/2006/relationships/hyperlink" Target="http://pbs.twimg.com/profile_images/1081171630016159745/2iNZS4kj_normal.jpg" TargetMode="External" /><Relationship Id="rId1088" Type="http://schemas.openxmlformats.org/officeDocument/2006/relationships/hyperlink" Target="http://pbs.twimg.com/profile_images/1081171630016159745/2iNZS4kj_normal.jpg" TargetMode="External" /><Relationship Id="rId1089" Type="http://schemas.openxmlformats.org/officeDocument/2006/relationships/hyperlink" Target="http://pbs.twimg.com/profile_images/1081171630016159745/2iNZS4kj_normal.jpg" TargetMode="External" /><Relationship Id="rId1090" Type="http://schemas.openxmlformats.org/officeDocument/2006/relationships/hyperlink" Target="https://pbs.twimg.com/media/ECjhIB9WsAEXfpI.jpg" TargetMode="External" /><Relationship Id="rId1091" Type="http://schemas.openxmlformats.org/officeDocument/2006/relationships/hyperlink" Target="http://pbs.twimg.com/profile_images/1081171630016159745/2iNZS4kj_normal.jpg" TargetMode="External" /><Relationship Id="rId1092" Type="http://schemas.openxmlformats.org/officeDocument/2006/relationships/hyperlink" Target="http://pbs.twimg.com/profile_images/1081171630016159745/2iNZS4kj_normal.jpg" TargetMode="External" /><Relationship Id="rId1093" Type="http://schemas.openxmlformats.org/officeDocument/2006/relationships/hyperlink" Target="http://pbs.twimg.com/profile_images/1081171630016159745/2iNZS4kj_normal.jpg" TargetMode="External" /><Relationship Id="rId1094" Type="http://schemas.openxmlformats.org/officeDocument/2006/relationships/hyperlink" Target="https://twitter.com/rscomponents/status/1164130174247546880" TargetMode="External" /><Relationship Id="rId1095" Type="http://schemas.openxmlformats.org/officeDocument/2006/relationships/hyperlink" Target="https://twitter.com/soverycreative/status/1161699687549870080" TargetMode="External" /><Relationship Id="rId1096" Type="http://schemas.openxmlformats.org/officeDocument/2006/relationships/hyperlink" Target="https://twitter.com/thestartofnn/status/1161874542182240257" TargetMode="External" /><Relationship Id="rId1097" Type="http://schemas.openxmlformats.org/officeDocument/2006/relationships/hyperlink" Target="https://twitter.com/birminghamtech/status/1164501625714724872" TargetMode="External" /><Relationship Id="rId1098" Type="http://schemas.openxmlformats.org/officeDocument/2006/relationships/hyperlink" Target="https://twitter.com/birminghamtech/status/1164501625714724872" TargetMode="External" /><Relationship Id="rId1099" Type="http://schemas.openxmlformats.org/officeDocument/2006/relationships/hyperlink" Target="https://twitter.com/birminghamtech/status/1164501625714724872" TargetMode="External" /><Relationship Id="rId1100" Type="http://schemas.openxmlformats.org/officeDocument/2006/relationships/hyperlink" Target="https://twitter.com/birminghamtech/status/1164501625714724872" TargetMode="External" /><Relationship Id="rId1101" Type="http://schemas.openxmlformats.org/officeDocument/2006/relationships/hyperlink" Target="https://twitter.com/birminghamtech/status/1164501625714724872" TargetMode="External" /><Relationship Id="rId1102" Type="http://schemas.openxmlformats.org/officeDocument/2006/relationships/hyperlink" Target="https://twitter.com/gameartacademic/status/1163897801379602432" TargetMode="External" /><Relationship Id="rId1103" Type="http://schemas.openxmlformats.org/officeDocument/2006/relationships/hyperlink" Target="https://twitter.com/rifs_uon/status/1164230005733416963" TargetMode="External" /><Relationship Id="rId1104" Type="http://schemas.openxmlformats.org/officeDocument/2006/relationships/hyperlink" Target="https://twitter.com/rifs_uon/status/1164230005733416963" TargetMode="External" /><Relationship Id="rId1105" Type="http://schemas.openxmlformats.org/officeDocument/2006/relationships/hyperlink" Target="https://twitter.com/diginorthampton/status/1161621265154740224" TargetMode="External" /><Relationship Id="rId1106" Type="http://schemas.openxmlformats.org/officeDocument/2006/relationships/hyperlink" Target="https://twitter.com/diginorthampton/status/1161621267604213760" TargetMode="External" /><Relationship Id="rId1107" Type="http://schemas.openxmlformats.org/officeDocument/2006/relationships/hyperlink" Target="https://twitter.com/diginorthampton/status/1161621265154740224" TargetMode="External" /><Relationship Id="rId1108" Type="http://schemas.openxmlformats.org/officeDocument/2006/relationships/hyperlink" Target="https://twitter.com/diginorthampton/status/1161621267604213760" TargetMode="External" /><Relationship Id="rId1109" Type="http://schemas.openxmlformats.org/officeDocument/2006/relationships/hyperlink" Target="https://twitter.com/diginorthampton/status/1164434017191702529" TargetMode="External" /><Relationship Id="rId1110" Type="http://schemas.openxmlformats.org/officeDocument/2006/relationships/hyperlink" Target="https://twitter.com/diginorthampton/status/1164434017191702529" TargetMode="External" /><Relationship Id="rId1111" Type="http://schemas.openxmlformats.org/officeDocument/2006/relationships/hyperlink" Target="https://twitter.com/diginorthampton/status/1161621270552858626" TargetMode="External" /><Relationship Id="rId1112" Type="http://schemas.openxmlformats.org/officeDocument/2006/relationships/hyperlink" Target="https://twitter.com/diginorthampton/status/1161621273824415750" TargetMode="External" /><Relationship Id="rId1113" Type="http://schemas.openxmlformats.org/officeDocument/2006/relationships/hyperlink" Target="https://twitter.com/diginorthampton/status/1161621276248686593" TargetMode="External" /><Relationship Id="rId1114" Type="http://schemas.openxmlformats.org/officeDocument/2006/relationships/hyperlink" Target="https://twitter.com/diginorthampton/status/1164090951872188416" TargetMode="External" /><Relationship Id="rId1115" Type="http://schemas.openxmlformats.org/officeDocument/2006/relationships/hyperlink" Target="https://twitter.com/diginorthampton/status/1160820750246404096" TargetMode="External" /><Relationship Id="rId1116" Type="http://schemas.openxmlformats.org/officeDocument/2006/relationships/hyperlink" Target="https://twitter.com/diginorthampton/status/1160820750246404096" TargetMode="External" /><Relationship Id="rId1117" Type="http://schemas.openxmlformats.org/officeDocument/2006/relationships/hyperlink" Target="https://twitter.com/diginorthampton/status/1160820750246404096" TargetMode="External" /><Relationship Id="rId1118" Type="http://schemas.openxmlformats.org/officeDocument/2006/relationships/hyperlink" Target="https://twitter.com/diginorthampton/status/1164441075160952832" TargetMode="External" /><Relationship Id="rId1119" Type="http://schemas.openxmlformats.org/officeDocument/2006/relationships/hyperlink" Target="https://twitter.com/diginorthampton/status/1164435950426046464" TargetMode="External" /><Relationship Id="rId1120" Type="http://schemas.openxmlformats.org/officeDocument/2006/relationships/hyperlink" Target="https://twitter.com/diginorthampton/status/1164437031134683136" TargetMode="External" /><Relationship Id="rId1121" Type="http://schemas.openxmlformats.org/officeDocument/2006/relationships/hyperlink" Target="https://twitter.com/diginorthampton/status/1164441075160952832" TargetMode="External" /><Relationship Id="rId1122" Type="http://schemas.openxmlformats.org/officeDocument/2006/relationships/hyperlink" Target="https://twitter.com/diginorthampton/status/1161621278622650374" TargetMode="External" /><Relationship Id="rId1123" Type="http://schemas.openxmlformats.org/officeDocument/2006/relationships/hyperlink" Target="https://twitter.com/diginorthampton/status/1161621278622650374" TargetMode="External" /><Relationship Id="rId1124" Type="http://schemas.openxmlformats.org/officeDocument/2006/relationships/hyperlink" Target="https://twitter.com/diginorthampton/status/1161621278622650374" TargetMode="External" /><Relationship Id="rId1125" Type="http://schemas.openxmlformats.org/officeDocument/2006/relationships/hyperlink" Target="https://twitter.com/diginorthampton/status/1161621262508199936" TargetMode="External" /><Relationship Id="rId1126" Type="http://schemas.openxmlformats.org/officeDocument/2006/relationships/hyperlink" Target="https://twitter.com/diginorthampton/status/1164428037292732417" TargetMode="External" /><Relationship Id="rId1127" Type="http://schemas.openxmlformats.org/officeDocument/2006/relationships/hyperlink" Target="https://twitter.com/diginorthampton/status/1164095659923955712" TargetMode="External" /><Relationship Id="rId1128" Type="http://schemas.openxmlformats.org/officeDocument/2006/relationships/hyperlink" Target="https://twitter.com/diginorthampton/status/1164124716082388997" TargetMode="External" /><Relationship Id="rId1129" Type="http://schemas.openxmlformats.org/officeDocument/2006/relationships/hyperlink" Target="https://twitter.com/diginorthampton/status/1162029289065406464" TargetMode="External" /><Relationship Id="rId1130" Type="http://schemas.openxmlformats.org/officeDocument/2006/relationships/comments" Target="../comments1.xml" /><Relationship Id="rId1131" Type="http://schemas.openxmlformats.org/officeDocument/2006/relationships/vmlDrawing" Target="../drawings/vmlDrawing1.vml" /><Relationship Id="rId1132" Type="http://schemas.openxmlformats.org/officeDocument/2006/relationships/table" Target="../tables/table1.xml" /><Relationship Id="rId11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GameArtAcademic/status/1161887587407187968" TargetMode="External" /><Relationship Id="rId2" Type="http://schemas.openxmlformats.org/officeDocument/2006/relationships/hyperlink" Target="https://twitter.com/GameArtAcademic/status/1161887587407187968" TargetMode="External" /><Relationship Id="rId3" Type="http://schemas.openxmlformats.org/officeDocument/2006/relationships/hyperlink" Target="https://twitter.com/GameArtAcademic/status/1161887587407187968" TargetMode="External" /><Relationship Id="rId4" Type="http://schemas.openxmlformats.org/officeDocument/2006/relationships/hyperlink" Target="https://twitter.com/scottturneruon/status/1163338549418221568" TargetMode="External" /><Relationship Id="rId5" Type="http://schemas.openxmlformats.org/officeDocument/2006/relationships/hyperlink" Target="https://twitter.com/GameArtAcademic/status/1161887587407187968" TargetMode="External" /><Relationship Id="rId6" Type="http://schemas.openxmlformats.org/officeDocument/2006/relationships/hyperlink" Target="https://twitter.com/GameArtAcademic/status/1161887587407187968" TargetMode="External" /><Relationship Id="rId7" Type="http://schemas.openxmlformats.org/officeDocument/2006/relationships/hyperlink" Target="https://twitter.com/GameArtAcademic/status/1161887587407187968" TargetMode="External" /><Relationship Id="rId8" Type="http://schemas.openxmlformats.org/officeDocument/2006/relationships/hyperlink" Target="https://twitter.com/GameArtAcademic/status/1161887587407187968" TargetMode="External" /><Relationship Id="rId9" Type="http://schemas.openxmlformats.org/officeDocument/2006/relationships/hyperlink" Target="https://twitter.com/GameArtAcademic/status/1161887587407187968" TargetMode="External" /><Relationship Id="rId10" Type="http://schemas.openxmlformats.org/officeDocument/2006/relationships/hyperlink" Target="https://www.festo.com/cms/en-gb_gb/index.htm" TargetMode="External" /><Relationship Id="rId11" Type="http://schemas.openxmlformats.org/officeDocument/2006/relationships/hyperlink" Target="https://twitter.com/andywinter7t8/status/1163851157724454912" TargetMode="External" /><Relationship Id="rId12" Type="http://schemas.openxmlformats.org/officeDocument/2006/relationships/hyperlink" Target="https://www.northampton.ac.uk/study/courses-by-subject/computing/" TargetMode="External" /><Relationship Id="rId13" Type="http://schemas.openxmlformats.org/officeDocument/2006/relationships/hyperlink" Target="https://twitter.com/GameArtAcademic/status/1163897801379602432" TargetMode="External" /><Relationship Id="rId14" Type="http://schemas.openxmlformats.org/officeDocument/2006/relationships/hyperlink" Target="https://www.northampton.ac.uk/courses/games-art-ba-hons/" TargetMode="External" /><Relationship Id="rId15" Type="http://schemas.openxmlformats.org/officeDocument/2006/relationships/hyperlink" Target="https://codeclub.org/en/volunteer" TargetMode="External" /><Relationship Id="rId16" Type="http://schemas.openxmlformats.org/officeDocument/2006/relationships/hyperlink" Target="https://www.grantfinder.co.uk/archive/cyber-skills-immediate-impact-fund-opens-for-new-bids/" TargetMode="External" /><Relationship Id="rId17" Type="http://schemas.openxmlformats.org/officeDocument/2006/relationships/hyperlink" Target="https://www.digitalnorthampton.com/events/2019/01/11/immersive-healthcare" TargetMode="External" /><Relationship Id="rId18" Type="http://schemas.openxmlformats.org/officeDocument/2006/relationships/hyperlink" Target="https://www.digitalnorthampton.com/events/2019/01/11/immersive-healthcare" TargetMode="External" /><Relationship Id="rId19" Type="http://schemas.openxmlformats.org/officeDocument/2006/relationships/hyperlink" Target="https://twitter.com/tradegovuk/status/1160823234863882241" TargetMode="External" /><Relationship Id="rId20" Type="http://schemas.openxmlformats.org/officeDocument/2006/relationships/hyperlink" Target="https://twitter.com/ChronandEcho/status/1161513027520335877" TargetMode="External" /><Relationship Id="rId21" Type="http://schemas.openxmlformats.org/officeDocument/2006/relationships/hyperlink" Target="https://www.digitalnorthampton.com/events" TargetMode="External" /><Relationship Id="rId22" Type="http://schemas.openxmlformats.org/officeDocument/2006/relationships/hyperlink" Target="https://twitter.com/DigiNorthampton/status/1163745536048058368" TargetMode="External" /><Relationship Id="rId23" Type="http://schemas.openxmlformats.org/officeDocument/2006/relationships/hyperlink" Target="https://twitter.com/DigiNorthampton/status/1163745536048058368" TargetMode="External" /><Relationship Id="rId24" Type="http://schemas.openxmlformats.org/officeDocument/2006/relationships/hyperlink" Target="https://buff.ly/305ThIK" TargetMode="External" /><Relationship Id="rId25" Type="http://schemas.openxmlformats.org/officeDocument/2006/relationships/hyperlink" Target="https://twitter.com/DigiNorthampton/status/1164095471293554688" TargetMode="External" /><Relationship Id="rId26" Type="http://schemas.openxmlformats.org/officeDocument/2006/relationships/hyperlink" Target="http://www.s-sa.co.uk/job/bbbh2135-field-engineer-1st-and-2nd-line-level" TargetMode="External" /><Relationship Id="rId27" Type="http://schemas.openxmlformats.org/officeDocument/2006/relationships/hyperlink" Target="http://www.s-sa.co.uk/contact" TargetMode="External" /><Relationship Id="rId28" Type="http://schemas.openxmlformats.org/officeDocument/2006/relationships/hyperlink" Target="https://www.digitalnorthampton.com/events/2019/22/08/the-death-of-social-media" TargetMode="External" /><Relationship Id="rId29" Type="http://schemas.openxmlformats.org/officeDocument/2006/relationships/hyperlink" Target="https://www.linkedin.com/posts/kenpunter_mintel-global-consumer-trends-2019-activity-6570284750827859969--uz5" TargetMode="External" /><Relationship Id="rId30" Type="http://schemas.openxmlformats.org/officeDocument/2006/relationships/hyperlink" Target="http://www.digitalnorthampton.com/events" TargetMode="External" /><Relationship Id="rId31" Type="http://schemas.openxmlformats.org/officeDocument/2006/relationships/hyperlink" Target="https://www.bbc.co.uk/news/uk-england-northamptonshire-49334442" TargetMode="External" /><Relationship Id="rId32" Type="http://schemas.openxmlformats.org/officeDocument/2006/relationships/hyperlink" Target="https://www.hsj.co.uk/technology-and-innovation/digital-gp-service-provider-secures-biggest-ever-deal-with-nhs/7025732.article" TargetMode="External" /><Relationship Id="rId33" Type="http://schemas.openxmlformats.org/officeDocument/2006/relationships/hyperlink" Target="https://pbs.twimg.com/tweet_video_thumb/ECUC-2AXsAUhmL8.jpg" TargetMode="External" /><Relationship Id="rId34" Type="http://schemas.openxmlformats.org/officeDocument/2006/relationships/hyperlink" Target="https://pbs.twimg.com/media/ECB-rbSXoAEb2iL.jpg" TargetMode="External" /><Relationship Id="rId35" Type="http://schemas.openxmlformats.org/officeDocument/2006/relationships/hyperlink" Target="https://pbs.twimg.com/media/ECjmIjjXsAAg7Ls.jpg" TargetMode="External" /><Relationship Id="rId36" Type="http://schemas.openxmlformats.org/officeDocument/2006/relationships/hyperlink" Target="https://pbs.twimg.com/media/ECjlEZTXYAAz8fa.jpg" TargetMode="External" /><Relationship Id="rId37" Type="http://schemas.openxmlformats.org/officeDocument/2006/relationships/hyperlink" Target="https://pbs.twimg.com/media/ECBZRF2X4AAGEpF.jpg" TargetMode="External" /><Relationship Id="rId38" Type="http://schemas.openxmlformats.org/officeDocument/2006/relationships/hyperlink" Target="https://pbs.twimg.com/media/ECen6s5XsAEtqk3.jpg" TargetMode="External" /><Relationship Id="rId39" Type="http://schemas.openxmlformats.org/officeDocument/2006/relationships/hyperlink" Target="https://pbs.twimg.com/media/ECBbRbvXkAEzCC3.jpg" TargetMode="External" /><Relationship Id="rId40" Type="http://schemas.openxmlformats.org/officeDocument/2006/relationships/hyperlink" Target="https://pbs.twimg.com/media/ECjl1F_X4AIjUJs.jpg" TargetMode="External" /><Relationship Id="rId41" Type="http://schemas.openxmlformats.org/officeDocument/2006/relationships/hyperlink" Target="https://pbs.twimg.com/media/ECkTVa4X4AAg3p_.jpg" TargetMode="External" /><Relationship Id="rId42" Type="http://schemas.openxmlformats.org/officeDocument/2006/relationships/hyperlink" Target="https://pbs.twimg.com/media/ECk5fWEXsAADk03.jpg" TargetMode="External" /><Relationship Id="rId43" Type="http://schemas.openxmlformats.org/officeDocument/2006/relationships/hyperlink" Target="https://pbs.twimg.com/tweet_video_thumb/ECeypuvXsAAEnwh.jpg" TargetMode="External" /><Relationship Id="rId44" Type="http://schemas.openxmlformats.org/officeDocument/2006/relationships/hyperlink" Target="https://pbs.twimg.com/media/ECjhIB9WsAEXfpI.jpg" TargetMode="External" /><Relationship Id="rId45" Type="http://schemas.openxmlformats.org/officeDocument/2006/relationships/hyperlink" Target="http://pbs.twimg.com/profile_images/1116284770219167744/wgtJm7SP_normal.png" TargetMode="External" /><Relationship Id="rId46" Type="http://schemas.openxmlformats.org/officeDocument/2006/relationships/hyperlink" Target="http://pbs.twimg.com/profile_images/829354583004700672/p1g0YoIH_normal.jpg" TargetMode="External" /><Relationship Id="rId47" Type="http://schemas.openxmlformats.org/officeDocument/2006/relationships/hyperlink" Target="http://pbs.twimg.com/profile_images/1142847247878672384/02aaeUVE_normal.jpg" TargetMode="External" /><Relationship Id="rId48" Type="http://schemas.openxmlformats.org/officeDocument/2006/relationships/hyperlink" Target="http://pbs.twimg.com/profile_images/876205989590171648/k_FWUT5A_normal.jpg" TargetMode="External" /><Relationship Id="rId49" Type="http://schemas.openxmlformats.org/officeDocument/2006/relationships/hyperlink" Target="http://pbs.twimg.com/profile_images/1153654191358976000/zFAxZ2hV_normal.jpg" TargetMode="External" /><Relationship Id="rId50" Type="http://schemas.openxmlformats.org/officeDocument/2006/relationships/hyperlink" Target="http://pbs.twimg.com/profile_images/765800282215317508/0XoENpps_normal.jpg" TargetMode="External" /><Relationship Id="rId51" Type="http://schemas.openxmlformats.org/officeDocument/2006/relationships/hyperlink" Target="http://pbs.twimg.com/profile_images/1153658779889733634/2Je11WrI_normal.png" TargetMode="External" /><Relationship Id="rId52" Type="http://schemas.openxmlformats.org/officeDocument/2006/relationships/hyperlink" Target="http://pbs.twimg.com/profile_images/905796674794258432/CkrfwaaK_normal.jpg" TargetMode="External" /><Relationship Id="rId53" Type="http://schemas.openxmlformats.org/officeDocument/2006/relationships/hyperlink" Target="http://pbs.twimg.com/profile_images/887426296015458306/5QpKj46u_normal.jpg" TargetMode="External" /><Relationship Id="rId54" Type="http://schemas.openxmlformats.org/officeDocument/2006/relationships/hyperlink" Target="http://pbs.twimg.com/profile_images/834520673166954496/SWCVjRPX_normal.jpg" TargetMode="External" /><Relationship Id="rId55" Type="http://schemas.openxmlformats.org/officeDocument/2006/relationships/hyperlink" Target="http://pbs.twimg.com/profile_images/773529405490618370/jQJG19l4_normal.jpg" TargetMode="External" /><Relationship Id="rId56" Type="http://schemas.openxmlformats.org/officeDocument/2006/relationships/hyperlink" Target="http://pbs.twimg.com/profile_images/907608918637117441/3cFMu3DN_normal.jpg" TargetMode="External" /><Relationship Id="rId57" Type="http://schemas.openxmlformats.org/officeDocument/2006/relationships/hyperlink" Target="http://pbs.twimg.com/profile_images/726711839762059264/TQcCfWe-_normal.jpg" TargetMode="External" /><Relationship Id="rId58" Type="http://schemas.openxmlformats.org/officeDocument/2006/relationships/hyperlink" Target="http://pbs.twimg.com/profile_images/777234928643739649/RjOmt3sQ_normal.jpg" TargetMode="External" /><Relationship Id="rId59" Type="http://schemas.openxmlformats.org/officeDocument/2006/relationships/hyperlink" Target="http://pbs.twimg.com/profile_images/1134669603551031296/RZVIom6V_normal.jpg" TargetMode="External" /><Relationship Id="rId60" Type="http://schemas.openxmlformats.org/officeDocument/2006/relationships/hyperlink" Target="http://pbs.twimg.com/profile_images/995990747987042304/h1o4m3-B_normal.jpg" TargetMode="External" /><Relationship Id="rId61" Type="http://schemas.openxmlformats.org/officeDocument/2006/relationships/hyperlink" Target="http://pbs.twimg.com/profile_images/1155456462619119617/83ONsgRR_normal.jpg" TargetMode="External" /><Relationship Id="rId62" Type="http://schemas.openxmlformats.org/officeDocument/2006/relationships/hyperlink" Target="http://pbs.twimg.com/profile_images/1155456462619119617/83ONsgRR_normal.jpg" TargetMode="External" /><Relationship Id="rId63" Type="http://schemas.openxmlformats.org/officeDocument/2006/relationships/hyperlink" Target="http://pbs.twimg.com/profile_images/1028300264846098432/M51rTf8m_normal.jpg" TargetMode="External" /><Relationship Id="rId64" Type="http://schemas.openxmlformats.org/officeDocument/2006/relationships/hyperlink" Target="http://pbs.twimg.com/profile_images/1028300264846098432/M51rTf8m_normal.jpg" TargetMode="External" /><Relationship Id="rId65" Type="http://schemas.openxmlformats.org/officeDocument/2006/relationships/hyperlink" Target="http://pbs.twimg.com/profile_images/948105042095230978/qdNw2xMH_normal.jpg" TargetMode="External" /><Relationship Id="rId66" Type="http://schemas.openxmlformats.org/officeDocument/2006/relationships/hyperlink" Target="http://pbs.twimg.com/profile_images/1135857707112681473/sc9F9WrK_normal.jpg" TargetMode="External" /><Relationship Id="rId67" Type="http://schemas.openxmlformats.org/officeDocument/2006/relationships/hyperlink" Target="https://pbs.twimg.com/tweet_video_thumb/ECUC-2AXsAUhmL8.jpg" TargetMode="External" /><Relationship Id="rId68" Type="http://schemas.openxmlformats.org/officeDocument/2006/relationships/hyperlink" Target="http://pbs.twimg.com/profile_images/1166313381/b54e9380-dce0-45e4-a5b8-d62940dc5a0a_normal.jpg" TargetMode="External" /><Relationship Id="rId69" Type="http://schemas.openxmlformats.org/officeDocument/2006/relationships/hyperlink" Target="http://pbs.twimg.com/profile_images/1057152344297758721/CyBMAwxa_normal.jpg" TargetMode="External" /><Relationship Id="rId70" Type="http://schemas.openxmlformats.org/officeDocument/2006/relationships/hyperlink" Target="http://pbs.twimg.com/profile_images/1161507224637886465/GBQPxK6X_normal.jpg" TargetMode="External" /><Relationship Id="rId71" Type="http://schemas.openxmlformats.org/officeDocument/2006/relationships/hyperlink" Target="https://pbs.twimg.com/media/ECB-rbSXoAEb2iL.jpg" TargetMode="External" /><Relationship Id="rId72" Type="http://schemas.openxmlformats.org/officeDocument/2006/relationships/hyperlink" Target="http://pbs.twimg.com/profile_images/1091800585643397124/NgKR_87T_normal.jpg" TargetMode="External" /><Relationship Id="rId73" Type="http://schemas.openxmlformats.org/officeDocument/2006/relationships/hyperlink" Target="http://pbs.twimg.com/profile_images/1076862445057163265/-3DSRxla_normal.jpg" TargetMode="External" /><Relationship Id="rId74" Type="http://schemas.openxmlformats.org/officeDocument/2006/relationships/hyperlink" Target="http://pbs.twimg.com/profile_images/726711839762059264/TQcCfWe-_normal.jpg" TargetMode="External" /><Relationship Id="rId75" Type="http://schemas.openxmlformats.org/officeDocument/2006/relationships/hyperlink" Target="http://pbs.twimg.com/profile_images/1114630226989002753/x1H-TeLP_normal.png" TargetMode="External" /><Relationship Id="rId76" Type="http://schemas.openxmlformats.org/officeDocument/2006/relationships/hyperlink" Target="http://pbs.twimg.com/profile_images/726711839762059264/TQcCfWe-_normal.jpg" TargetMode="External" /><Relationship Id="rId77" Type="http://schemas.openxmlformats.org/officeDocument/2006/relationships/hyperlink" Target="http://pbs.twimg.com/profile_images/875997056149671936/MyTNlhLc_normal.jpg" TargetMode="External" /><Relationship Id="rId78" Type="http://schemas.openxmlformats.org/officeDocument/2006/relationships/hyperlink" Target="http://pbs.twimg.com/profile_images/875997056149671936/MyTNlhLc_normal.jpg" TargetMode="External" /><Relationship Id="rId79" Type="http://schemas.openxmlformats.org/officeDocument/2006/relationships/hyperlink" Target="http://pbs.twimg.com/profile_images/672374610332110848/LWcX97q2_normal.png" TargetMode="External" /><Relationship Id="rId80" Type="http://schemas.openxmlformats.org/officeDocument/2006/relationships/hyperlink" Target="http://pbs.twimg.com/profile_images/1145590710944575492/PYG9GWrf_normal.png" TargetMode="External" /><Relationship Id="rId81" Type="http://schemas.openxmlformats.org/officeDocument/2006/relationships/hyperlink" Target="http://pbs.twimg.com/profile_images/816293006198325248/FlTaZPBO_normal.jpg" TargetMode="External" /><Relationship Id="rId82" Type="http://schemas.openxmlformats.org/officeDocument/2006/relationships/hyperlink" Target="http://pbs.twimg.com/profile_images/1850681547/course_wordle_normal.PNG" TargetMode="External" /><Relationship Id="rId83" Type="http://schemas.openxmlformats.org/officeDocument/2006/relationships/hyperlink" Target="http://pbs.twimg.com/profile_images/707234049144840195/oOSySzdy_normal.jpg" TargetMode="External" /><Relationship Id="rId84" Type="http://schemas.openxmlformats.org/officeDocument/2006/relationships/hyperlink" Target="http://pbs.twimg.com/profile_images/1106936493849886726/Q5ItOAv2_normal.png" TargetMode="External" /><Relationship Id="rId85" Type="http://schemas.openxmlformats.org/officeDocument/2006/relationships/hyperlink" Target="http://pbs.twimg.com/profile_images/1146358079656726528/SZyRZy9h_normal.png" TargetMode="External" /><Relationship Id="rId86" Type="http://schemas.openxmlformats.org/officeDocument/2006/relationships/hyperlink" Target="http://pbs.twimg.com/profile_images/1146358079656726528/SZyRZy9h_normal.png" TargetMode="External" /><Relationship Id="rId87" Type="http://schemas.openxmlformats.org/officeDocument/2006/relationships/hyperlink" Target="http://pbs.twimg.com/profile_images/991564853725802498/Loqm-06P_normal.jpg" TargetMode="External" /><Relationship Id="rId88" Type="http://schemas.openxmlformats.org/officeDocument/2006/relationships/hyperlink" Target="http://pbs.twimg.com/profile_images/1106936493849886726/Q5ItOAv2_normal.png" TargetMode="External" /><Relationship Id="rId89" Type="http://schemas.openxmlformats.org/officeDocument/2006/relationships/hyperlink" Target="http://pbs.twimg.com/profile_images/1106936493849886726/Q5ItOAv2_normal.png" TargetMode="External" /><Relationship Id="rId90" Type="http://schemas.openxmlformats.org/officeDocument/2006/relationships/hyperlink" Target="http://pbs.twimg.com/profile_images/707234049144840195/oOSySzdy_normal.jpg" TargetMode="External" /><Relationship Id="rId91" Type="http://schemas.openxmlformats.org/officeDocument/2006/relationships/hyperlink" Target="http://pbs.twimg.com/profile_images/707234049144840195/oOSySzdy_normal.jpg" TargetMode="External" /><Relationship Id="rId92" Type="http://schemas.openxmlformats.org/officeDocument/2006/relationships/hyperlink" Target="http://pbs.twimg.com/profile_images/707234049144840195/oOSySzdy_normal.jpg" TargetMode="External" /><Relationship Id="rId93" Type="http://schemas.openxmlformats.org/officeDocument/2006/relationships/hyperlink" Target="http://pbs.twimg.com/profile_images/707234049144840195/oOSySzdy_normal.jpg" TargetMode="External" /><Relationship Id="rId94" Type="http://schemas.openxmlformats.org/officeDocument/2006/relationships/hyperlink" Target="http://pbs.twimg.com/profile_images/707234049144840195/oOSySzdy_normal.jpg" TargetMode="External" /><Relationship Id="rId95" Type="http://schemas.openxmlformats.org/officeDocument/2006/relationships/hyperlink" Target="http://pbs.twimg.com/profile_images/707234049144840195/oOSySzdy_normal.jpg" TargetMode="External" /><Relationship Id="rId96" Type="http://schemas.openxmlformats.org/officeDocument/2006/relationships/hyperlink" Target="http://pbs.twimg.com/profile_images/707234049144840195/oOSySzdy_normal.jpg" TargetMode="External" /><Relationship Id="rId97" Type="http://schemas.openxmlformats.org/officeDocument/2006/relationships/hyperlink" Target="http://pbs.twimg.com/profile_images/707234049144840195/oOSySzdy_normal.jpg" TargetMode="External" /><Relationship Id="rId98" Type="http://schemas.openxmlformats.org/officeDocument/2006/relationships/hyperlink" Target="http://pbs.twimg.com/profile_images/1129310171740745728/Cq5beQrO_normal.jpg" TargetMode="External" /><Relationship Id="rId99" Type="http://schemas.openxmlformats.org/officeDocument/2006/relationships/hyperlink" Target="http://pbs.twimg.com/profile_images/1042390059989852161/jil1a3_6_normal.jpg" TargetMode="External" /><Relationship Id="rId100" Type="http://schemas.openxmlformats.org/officeDocument/2006/relationships/hyperlink" Target="http://pbs.twimg.com/profile_images/1159107404845527042/Azhz0y0m_normal.jpg" TargetMode="External" /><Relationship Id="rId101" Type="http://schemas.openxmlformats.org/officeDocument/2006/relationships/hyperlink" Target="https://pbs.twimg.com/media/ECjmIjjXsAAg7Ls.jpg" TargetMode="External" /><Relationship Id="rId102" Type="http://schemas.openxmlformats.org/officeDocument/2006/relationships/hyperlink" Target="http://pbs.twimg.com/profile_images/1135657495647703042/Hsc-weZL_normal.jpg" TargetMode="External" /><Relationship Id="rId103" Type="http://schemas.openxmlformats.org/officeDocument/2006/relationships/hyperlink" Target="http://pbs.twimg.com/profile_images/1110564638813577216/OakjtPgI_normal.jpg" TargetMode="External" /><Relationship Id="rId104" Type="http://schemas.openxmlformats.org/officeDocument/2006/relationships/hyperlink" Target="http://pbs.twimg.com/profile_images/1110564638813577216/OakjtPgI_normal.jpg" TargetMode="External" /><Relationship Id="rId105" Type="http://schemas.openxmlformats.org/officeDocument/2006/relationships/hyperlink" Target="http://pbs.twimg.com/profile_images/1106992802163056640/i6p9rjC7_normal.jpg" TargetMode="External" /><Relationship Id="rId106" Type="http://schemas.openxmlformats.org/officeDocument/2006/relationships/hyperlink" Target="http://pbs.twimg.com/profile_images/1106992802163056640/i6p9rjC7_normal.jpg" TargetMode="External" /><Relationship Id="rId107" Type="http://schemas.openxmlformats.org/officeDocument/2006/relationships/hyperlink" Target="https://pbs.twimg.com/media/ECjlEZTXYAAz8fa.jpg" TargetMode="External" /><Relationship Id="rId108" Type="http://schemas.openxmlformats.org/officeDocument/2006/relationships/hyperlink" Target="http://pbs.twimg.com/profile_images/1032459978/Logo_normal.jpg" TargetMode="External" /><Relationship Id="rId109" Type="http://schemas.openxmlformats.org/officeDocument/2006/relationships/hyperlink" Target="http://pbs.twimg.com/profile_images/515825198302380033/bz-WDtnV_normal.jpeg" TargetMode="External" /><Relationship Id="rId110" Type="http://schemas.openxmlformats.org/officeDocument/2006/relationships/hyperlink" Target="http://pbs.twimg.com/profile_images/978264018803679232/aoJFwBxR_normal.jpg" TargetMode="External" /><Relationship Id="rId111" Type="http://schemas.openxmlformats.org/officeDocument/2006/relationships/hyperlink" Target="http://pbs.twimg.com/profile_images/1125119551182655498/iUwDRqKg_normal.jpg" TargetMode="External" /><Relationship Id="rId112" Type="http://schemas.openxmlformats.org/officeDocument/2006/relationships/hyperlink" Target="http://pbs.twimg.com/profile_images/452021455354474496/ICBsTyfs_normal.jpeg" TargetMode="External" /><Relationship Id="rId113" Type="http://schemas.openxmlformats.org/officeDocument/2006/relationships/hyperlink" Target="http://pbs.twimg.com/profile_images/1085864563373998080/v-UEDF7m_normal.jpg" TargetMode="External" /><Relationship Id="rId114" Type="http://schemas.openxmlformats.org/officeDocument/2006/relationships/hyperlink" Target="http://pbs.twimg.com/profile_images/1121375942264393728/EWUenwua_normal.png" TargetMode="External" /><Relationship Id="rId115" Type="http://schemas.openxmlformats.org/officeDocument/2006/relationships/hyperlink" Target="http://pbs.twimg.com/profile_images/949363975917133824/jsObd5Hx_normal.jpg" TargetMode="External" /><Relationship Id="rId116" Type="http://schemas.openxmlformats.org/officeDocument/2006/relationships/hyperlink" Target="http://pbs.twimg.com/profile_images/949363975917133824/jsObd5Hx_normal.jpg" TargetMode="External" /><Relationship Id="rId117" Type="http://schemas.openxmlformats.org/officeDocument/2006/relationships/hyperlink" Target="http://pbs.twimg.com/profile_images/949363975917133824/jsObd5Hx_normal.jpg" TargetMode="External" /><Relationship Id="rId118" Type="http://schemas.openxmlformats.org/officeDocument/2006/relationships/hyperlink" Target="http://pbs.twimg.com/profile_images/484270011813351424/5ILHWaq__normal.jpeg" TargetMode="External" /><Relationship Id="rId119" Type="http://schemas.openxmlformats.org/officeDocument/2006/relationships/hyperlink" Target="http://pbs.twimg.com/profile_images/1081171630016159745/2iNZS4kj_normal.jpg" TargetMode="External" /><Relationship Id="rId120" Type="http://schemas.openxmlformats.org/officeDocument/2006/relationships/hyperlink" Target="http://pbs.twimg.com/profile_images/1850681547/course_wordle_normal.PNG" TargetMode="External" /><Relationship Id="rId121" Type="http://schemas.openxmlformats.org/officeDocument/2006/relationships/hyperlink" Target="http://pbs.twimg.com/profile_images/1081171630016159745/2iNZS4kj_normal.jpg" TargetMode="External" /><Relationship Id="rId122" Type="http://schemas.openxmlformats.org/officeDocument/2006/relationships/hyperlink" Target="http://pbs.twimg.com/profile_images/1106936493849886726/Q5ItOAv2_normal.png" TargetMode="External" /><Relationship Id="rId123" Type="http://schemas.openxmlformats.org/officeDocument/2006/relationships/hyperlink" Target="http://pbs.twimg.com/profile_images/1106936493849886726/Q5ItOAv2_normal.png" TargetMode="External" /><Relationship Id="rId124" Type="http://schemas.openxmlformats.org/officeDocument/2006/relationships/hyperlink" Target="http://pbs.twimg.com/profile_images/1106936493849886726/Q5ItOAv2_normal.png" TargetMode="External" /><Relationship Id="rId125" Type="http://schemas.openxmlformats.org/officeDocument/2006/relationships/hyperlink" Target="http://pbs.twimg.com/profile_images/1081171630016159745/2iNZS4kj_normal.jpg" TargetMode="External" /><Relationship Id="rId126" Type="http://schemas.openxmlformats.org/officeDocument/2006/relationships/hyperlink" Target="http://pbs.twimg.com/profile_images/1129310171740745728/Cq5beQrO_normal.jpg" TargetMode="External" /><Relationship Id="rId127" Type="http://schemas.openxmlformats.org/officeDocument/2006/relationships/hyperlink" Target="http://pbs.twimg.com/profile_images/1129310171740745728/Cq5beQrO_normal.jpg" TargetMode="External" /><Relationship Id="rId128" Type="http://schemas.openxmlformats.org/officeDocument/2006/relationships/hyperlink" Target="http://pbs.twimg.com/profile_images/1129310171740745728/Cq5beQrO_normal.jpg" TargetMode="External" /><Relationship Id="rId129" Type="http://schemas.openxmlformats.org/officeDocument/2006/relationships/hyperlink" Target="http://pbs.twimg.com/profile_images/1129310171740745728/Cq5beQrO_normal.jpg" TargetMode="External" /><Relationship Id="rId130" Type="http://schemas.openxmlformats.org/officeDocument/2006/relationships/hyperlink" Target="http://pbs.twimg.com/profile_images/949363975917133824/jsObd5Hx_normal.jpg" TargetMode="External" /><Relationship Id="rId131" Type="http://schemas.openxmlformats.org/officeDocument/2006/relationships/hyperlink" Target="http://pbs.twimg.com/profile_images/1081171630016159745/2iNZS4kj_normal.jpg" TargetMode="External" /><Relationship Id="rId132" Type="http://schemas.openxmlformats.org/officeDocument/2006/relationships/hyperlink" Target="http://pbs.twimg.com/profile_images/1148151001750392832/vt5LEU1l_normal.png" TargetMode="External" /><Relationship Id="rId133" Type="http://schemas.openxmlformats.org/officeDocument/2006/relationships/hyperlink" Target="https://pbs.twimg.com/media/ECBZRF2X4AAGEpF.jpg" TargetMode="External" /><Relationship Id="rId134" Type="http://schemas.openxmlformats.org/officeDocument/2006/relationships/hyperlink" Target="http://pbs.twimg.com/profile_images/1081171630016159745/2iNZS4kj_normal.jpg" TargetMode="External" /><Relationship Id="rId135" Type="http://schemas.openxmlformats.org/officeDocument/2006/relationships/hyperlink" Target="http://pbs.twimg.com/profile_images/1081171630016159745/2iNZS4kj_normal.jpg" TargetMode="External" /><Relationship Id="rId136" Type="http://schemas.openxmlformats.org/officeDocument/2006/relationships/hyperlink" Target="http://pbs.twimg.com/profile_images/1146414828216606720/TddCvi3X_normal.png" TargetMode="External" /><Relationship Id="rId137" Type="http://schemas.openxmlformats.org/officeDocument/2006/relationships/hyperlink" Target="http://pbs.twimg.com/profile_images/1081171630016159745/2iNZS4kj_normal.jpg" TargetMode="External" /><Relationship Id="rId138" Type="http://schemas.openxmlformats.org/officeDocument/2006/relationships/hyperlink" Target="https://pbs.twimg.com/media/ECen6s5XsAEtqk3.jpg" TargetMode="External" /><Relationship Id="rId139" Type="http://schemas.openxmlformats.org/officeDocument/2006/relationships/hyperlink" Target="http://pbs.twimg.com/profile_images/1151144798004400129/6QArmuFU_normal.png" TargetMode="External" /><Relationship Id="rId140" Type="http://schemas.openxmlformats.org/officeDocument/2006/relationships/hyperlink" Target="http://pbs.twimg.com/profile_images/1081171630016159745/2iNZS4kj_normal.jpg" TargetMode="External" /><Relationship Id="rId141" Type="http://schemas.openxmlformats.org/officeDocument/2006/relationships/hyperlink" Target="http://pbs.twimg.com/profile_images/1083397667265413122/tVwUF6Ru_normal.jpg" TargetMode="External" /><Relationship Id="rId142" Type="http://schemas.openxmlformats.org/officeDocument/2006/relationships/hyperlink" Target="http://pbs.twimg.com/profile_images/959058647769931777/fof194Jf_normal.jpg" TargetMode="External" /><Relationship Id="rId143" Type="http://schemas.openxmlformats.org/officeDocument/2006/relationships/hyperlink" Target="http://pbs.twimg.com/profile_images/949363975917133824/jsObd5Hx_normal.jpg" TargetMode="External" /><Relationship Id="rId144" Type="http://schemas.openxmlformats.org/officeDocument/2006/relationships/hyperlink" Target="http://pbs.twimg.com/profile_images/949363975917133824/jsObd5Hx_normal.jpg" TargetMode="External" /><Relationship Id="rId145" Type="http://schemas.openxmlformats.org/officeDocument/2006/relationships/hyperlink" Target="http://pbs.twimg.com/profile_images/949363975917133824/jsObd5Hx_normal.jpg" TargetMode="External" /><Relationship Id="rId146" Type="http://schemas.openxmlformats.org/officeDocument/2006/relationships/hyperlink" Target="http://pbs.twimg.com/profile_images/1081171630016159745/2iNZS4kj_normal.jpg" TargetMode="External" /><Relationship Id="rId147" Type="http://schemas.openxmlformats.org/officeDocument/2006/relationships/hyperlink" Target="http://pbs.twimg.com/profile_images/1151144798004400129/6QArmuFU_normal.png" TargetMode="External" /><Relationship Id="rId148" Type="http://schemas.openxmlformats.org/officeDocument/2006/relationships/hyperlink" Target="http://pbs.twimg.com/profile_images/1081171630016159745/2iNZS4kj_normal.jpg" TargetMode="External" /><Relationship Id="rId149" Type="http://schemas.openxmlformats.org/officeDocument/2006/relationships/hyperlink" Target="http://pbs.twimg.com/profile_images/1083397667265413122/tVwUF6Ru_normal.jpg" TargetMode="External" /><Relationship Id="rId150" Type="http://schemas.openxmlformats.org/officeDocument/2006/relationships/hyperlink" Target="http://pbs.twimg.com/profile_images/1083397667265413122/tVwUF6Ru_normal.jpg" TargetMode="External" /><Relationship Id="rId151" Type="http://schemas.openxmlformats.org/officeDocument/2006/relationships/hyperlink" Target="http://pbs.twimg.com/profile_images/1145590710944575492/PYG9GWrf_normal.png" TargetMode="External" /><Relationship Id="rId152" Type="http://schemas.openxmlformats.org/officeDocument/2006/relationships/hyperlink" Target="http://pbs.twimg.com/profile_images/674576687284117504/WgTamGDP_normal.jpg" TargetMode="External" /><Relationship Id="rId153" Type="http://schemas.openxmlformats.org/officeDocument/2006/relationships/hyperlink" Target="http://pbs.twimg.com/profile_images/1081171630016159745/2iNZS4kj_normal.jpg" TargetMode="External" /><Relationship Id="rId154" Type="http://schemas.openxmlformats.org/officeDocument/2006/relationships/hyperlink" Target="http://pbs.twimg.com/profile_images/959058647769931777/fof194Jf_normal.jpg" TargetMode="External" /><Relationship Id="rId155" Type="http://schemas.openxmlformats.org/officeDocument/2006/relationships/hyperlink" Target="http://pbs.twimg.com/profile_images/959058647769931777/fof194Jf_normal.jpg" TargetMode="External" /><Relationship Id="rId156" Type="http://schemas.openxmlformats.org/officeDocument/2006/relationships/hyperlink" Target="http://pbs.twimg.com/profile_images/959058647769931777/fof194Jf_normal.jpg" TargetMode="External" /><Relationship Id="rId157" Type="http://schemas.openxmlformats.org/officeDocument/2006/relationships/hyperlink" Target="https://pbs.twimg.com/media/ECBbRbvXkAEzCC3.jpg" TargetMode="External" /><Relationship Id="rId158" Type="http://schemas.openxmlformats.org/officeDocument/2006/relationships/hyperlink" Target="http://pbs.twimg.com/profile_images/959058647769931777/fof194Jf_normal.jpg" TargetMode="External" /><Relationship Id="rId159" Type="http://schemas.openxmlformats.org/officeDocument/2006/relationships/hyperlink" Target="http://pbs.twimg.com/profile_images/959058647769931777/fof194Jf_normal.jpg" TargetMode="External" /><Relationship Id="rId160" Type="http://schemas.openxmlformats.org/officeDocument/2006/relationships/hyperlink" Target="http://pbs.twimg.com/profile_images/959058647769931777/fof194Jf_normal.jpg" TargetMode="External" /><Relationship Id="rId161" Type="http://schemas.openxmlformats.org/officeDocument/2006/relationships/hyperlink" Target="https://pbs.twimg.com/media/ECjl1F_X4AIjUJs.jpg" TargetMode="External" /><Relationship Id="rId162" Type="http://schemas.openxmlformats.org/officeDocument/2006/relationships/hyperlink" Target="http://pbs.twimg.com/profile_images/959058647769931777/fof194Jf_normal.jpg" TargetMode="External" /><Relationship Id="rId163" Type="http://schemas.openxmlformats.org/officeDocument/2006/relationships/hyperlink" Target="https://pbs.twimg.com/media/ECkTVa4X4AAg3p_.jpg" TargetMode="External" /><Relationship Id="rId164" Type="http://schemas.openxmlformats.org/officeDocument/2006/relationships/hyperlink" Target="http://pbs.twimg.com/profile_images/1081171630016159745/2iNZS4kj_normal.jpg" TargetMode="External" /><Relationship Id="rId165" Type="http://schemas.openxmlformats.org/officeDocument/2006/relationships/hyperlink" Target="http://pbs.twimg.com/profile_images/1081171630016159745/2iNZS4kj_normal.jpg" TargetMode="External" /><Relationship Id="rId166" Type="http://schemas.openxmlformats.org/officeDocument/2006/relationships/hyperlink" Target="http://pbs.twimg.com/profile_images/1081171630016159745/2iNZS4kj_normal.jpg" TargetMode="External" /><Relationship Id="rId167" Type="http://schemas.openxmlformats.org/officeDocument/2006/relationships/hyperlink" Target="http://pbs.twimg.com/profile_images/743895297923878912/9QizjcZu_normal.jpg" TargetMode="External" /><Relationship Id="rId168" Type="http://schemas.openxmlformats.org/officeDocument/2006/relationships/hyperlink" Target="http://pbs.twimg.com/profile_images/743895297923878912/9QizjcZu_normal.jpg" TargetMode="External" /><Relationship Id="rId169" Type="http://schemas.openxmlformats.org/officeDocument/2006/relationships/hyperlink" Target="http://pbs.twimg.com/profile_images/1081171630016159745/2iNZS4kj_normal.jpg" TargetMode="External" /><Relationship Id="rId170" Type="http://schemas.openxmlformats.org/officeDocument/2006/relationships/hyperlink" Target="https://pbs.twimg.com/media/ECk5fWEXsAADk03.jpg" TargetMode="External" /><Relationship Id="rId171" Type="http://schemas.openxmlformats.org/officeDocument/2006/relationships/hyperlink" Target="http://pbs.twimg.com/profile_images/1081171630016159745/2iNZS4kj_normal.jpg" TargetMode="External" /><Relationship Id="rId172" Type="http://schemas.openxmlformats.org/officeDocument/2006/relationships/hyperlink" Target="http://pbs.twimg.com/profile_images/1081171630016159745/2iNZS4kj_normal.jpg" TargetMode="External" /><Relationship Id="rId173" Type="http://schemas.openxmlformats.org/officeDocument/2006/relationships/hyperlink" Target="http://pbs.twimg.com/profile_images/1081171630016159745/2iNZS4kj_normal.jpg" TargetMode="External" /><Relationship Id="rId174" Type="http://schemas.openxmlformats.org/officeDocument/2006/relationships/hyperlink" Target="http://pbs.twimg.com/profile_images/1081171630016159745/2iNZS4kj_normal.jpg" TargetMode="External" /><Relationship Id="rId175" Type="http://schemas.openxmlformats.org/officeDocument/2006/relationships/hyperlink" Target="http://pbs.twimg.com/profile_images/1081171630016159745/2iNZS4kj_normal.jpg" TargetMode="External" /><Relationship Id="rId176" Type="http://schemas.openxmlformats.org/officeDocument/2006/relationships/hyperlink" Target="http://pbs.twimg.com/profile_images/1081171630016159745/2iNZS4kj_normal.jpg" TargetMode="External" /><Relationship Id="rId177" Type="http://schemas.openxmlformats.org/officeDocument/2006/relationships/hyperlink" Target="https://pbs.twimg.com/tweet_video_thumb/ECeypuvXsAAEnwh.jpg" TargetMode="External" /><Relationship Id="rId178" Type="http://schemas.openxmlformats.org/officeDocument/2006/relationships/hyperlink" Target="https://pbs.twimg.com/media/ECjhIB9WsAEXfpI.jpg" TargetMode="External" /><Relationship Id="rId179" Type="http://schemas.openxmlformats.org/officeDocument/2006/relationships/hyperlink" Target="http://pbs.twimg.com/profile_images/1081171630016159745/2iNZS4kj_normal.jpg" TargetMode="External" /><Relationship Id="rId180" Type="http://schemas.openxmlformats.org/officeDocument/2006/relationships/hyperlink" Target="https://twitter.com/miswachemicals/status/1161293537129959424" TargetMode="External" /><Relationship Id="rId181" Type="http://schemas.openxmlformats.org/officeDocument/2006/relationships/hyperlink" Target="https://twitter.com/logistics_forum/status/1161621188034138113" TargetMode="External" /><Relationship Id="rId182" Type="http://schemas.openxmlformats.org/officeDocument/2006/relationships/hyperlink" Target="https://twitter.com/cafe_matchbox/status/1161654598274310147" TargetMode="External" /><Relationship Id="rId183" Type="http://schemas.openxmlformats.org/officeDocument/2006/relationships/hyperlink" Target="https://twitter.com/jeaned70/status/1161690567551721478" TargetMode="External" /><Relationship Id="rId184" Type="http://schemas.openxmlformats.org/officeDocument/2006/relationships/hyperlink" Target="https://twitter.com/star_classroom/status/1161714540171747329" TargetMode="External" /><Relationship Id="rId185" Type="http://schemas.openxmlformats.org/officeDocument/2006/relationships/hyperlink" Target="https://twitter.com/samantha_read_/status/1161731161418358785" TargetMode="External" /><Relationship Id="rId186" Type="http://schemas.openxmlformats.org/officeDocument/2006/relationships/hyperlink" Target="https://twitter.com/itteamdret/status/1161926721349836800" TargetMode="External" /><Relationship Id="rId187" Type="http://schemas.openxmlformats.org/officeDocument/2006/relationships/hyperlink" Target="https://twitter.com/learntechuon/status/1161951303142191105" TargetMode="External" /><Relationship Id="rId188" Type="http://schemas.openxmlformats.org/officeDocument/2006/relationships/hyperlink" Target="https://twitter.com/maaprincipal/status/1161953851316027393" TargetMode="External" /><Relationship Id="rId189" Type="http://schemas.openxmlformats.org/officeDocument/2006/relationships/hyperlink" Target="https://twitter.com/thenenequirer/status/1161968242623225857" TargetMode="External" /><Relationship Id="rId190" Type="http://schemas.openxmlformats.org/officeDocument/2006/relationships/hyperlink" Target="https://twitter.com/wastereader/status/1161988684759085056" TargetMode="External" /><Relationship Id="rId191" Type="http://schemas.openxmlformats.org/officeDocument/2006/relationships/hyperlink" Target="https://twitter.com/zigguratxyz/status/1162029964591603712" TargetMode="External" /><Relationship Id="rId192" Type="http://schemas.openxmlformats.org/officeDocument/2006/relationships/hyperlink" Target="https://twitter.com/northantshouruk/status/1161890783336849408" TargetMode="External" /><Relationship Id="rId193" Type="http://schemas.openxmlformats.org/officeDocument/2006/relationships/hyperlink" Target="https://twitter.com/alpaka_io/status/1162081148115333120" TargetMode="External" /><Relationship Id="rId194" Type="http://schemas.openxmlformats.org/officeDocument/2006/relationships/hyperlink" Target="https://twitter.com/angrynorthernuk/status/1162277105406636032" TargetMode="External" /><Relationship Id="rId195" Type="http://schemas.openxmlformats.org/officeDocument/2006/relationships/hyperlink" Target="https://twitter.com/spokeseducation/status/1162305789832388608" TargetMode="External" /><Relationship Id="rId196" Type="http://schemas.openxmlformats.org/officeDocument/2006/relationships/hyperlink" Target="https://twitter.com/marcwebber/status/1162091542682767360" TargetMode="External" /><Relationship Id="rId197" Type="http://schemas.openxmlformats.org/officeDocument/2006/relationships/hyperlink" Target="https://twitter.com/marcwebber/status/1162416176078696448" TargetMode="External" /><Relationship Id="rId198" Type="http://schemas.openxmlformats.org/officeDocument/2006/relationships/hyperlink" Target="https://twitter.com/futurefocusedg1/status/1163093533949136898" TargetMode="External" /><Relationship Id="rId199" Type="http://schemas.openxmlformats.org/officeDocument/2006/relationships/hyperlink" Target="https://twitter.com/futurefocusedg1/status/1163094186985439234" TargetMode="External" /><Relationship Id="rId200" Type="http://schemas.openxmlformats.org/officeDocument/2006/relationships/hyperlink" Target="https://twitter.com/thegrowthlawyer/status/1163744940804988929" TargetMode="External" /><Relationship Id="rId201" Type="http://schemas.openxmlformats.org/officeDocument/2006/relationships/hyperlink" Target="https://twitter.com/dr_alisherbaz/status/1163348829850284032" TargetMode="External" /><Relationship Id="rId202" Type="http://schemas.openxmlformats.org/officeDocument/2006/relationships/hyperlink" Target="https://twitter.com/scottturneruon/status/1163339365734604800" TargetMode="External" /><Relationship Id="rId203" Type="http://schemas.openxmlformats.org/officeDocument/2006/relationships/hyperlink" Target="https://twitter.com/nosylocaljourno/status/1164108090922418182" TargetMode="External" /><Relationship Id="rId204" Type="http://schemas.openxmlformats.org/officeDocument/2006/relationships/hyperlink" Target="https://twitter.com/barwaterside/status/1164126528680185856" TargetMode="External" /><Relationship Id="rId205" Type="http://schemas.openxmlformats.org/officeDocument/2006/relationships/hyperlink" Target="https://twitter.com/proudmurals/status/1164148321436479488" TargetMode="External" /><Relationship Id="rId206" Type="http://schemas.openxmlformats.org/officeDocument/2006/relationships/hyperlink" Target="https://twitter.com/6920steve/status/1162068181894291456" TargetMode="External" /><Relationship Id="rId207" Type="http://schemas.openxmlformats.org/officeDocument/2006/relationships/hyperlink" Target="https://twitter.com/becketsbuddies/status/1162068591887429634" TargetMode="External" /><Relationship Id="rId208" Type="http://schemas.openxmlformats.org/officeDocument/2006/relationships/hyperlink" Target="https://twitter.com/dutchdelightsuk/status/1162070534349303808" TargetMode="External" /><Relationship Id="rId209" Type="http://schemas.openxmlformats.org/officeDocument/2006/relationships/hyperlink" Target="https://twitter.com/northantshouruk/status/1162061701652647936" TargetMode="External" /><Relationship Id="rId210" Type="http://schemas.openxmlformats.org/officeDocument/2006/relationships/hyperlink" Target="https://twitter.com/jacksonjcooper/status/1164151174087499776" TargetMode="External" /><Relationship Id="rId211" Type="http://schemas.openxmlformats.org/officeDocument/2006/relationships/hyperlink" Target="https://twitter.com/northantshouruk/status/1162077685172133888" TargetMode="External" /><Relationship Id="rId212" Type="http://schemas.openxmlformats.org/officeDocument/2006/relationships/hyperlink" Target="https://twitter.com/kaysawbridge/status/1161972378001448960" TargetMode="External" /><Relationship Id="rId213" Type="http://schemas.openxmlformats.org/officeDocument/2006/relationships/hyperlink" Target="https://twitter.com/kaysawbridge/status/1164156231105335296" TargetMode="External" /><Relationship Id="rId214" Type="http://schemas.openxmlformats.org/officeDocument/2006/relationships/hyperlink" Target="https://twitter.com/snc_webmaster/status/1164169386720137217" TargetMode="External" /><Relationship Id="rId215" Type="http://schemas.openxmlformats.org/officeDocument/2006/relationships/hyperlink" Target="https://twitter.com/uninorthants/status/1161894703291412480" TargetMode="External" /><Relationship Id="rId216" Type="http://schemas.openxmlformats.org/officeDocument/2006/relationships/hyperlink" Target="https://twitter.com/deanoffast/status/1161984468762136581" TargetMode="External" /><Relationship Id="rId217" Type="http://schemas.openxmlformats.org/officeDocument/2006/relationships/hyperlink" Target="https://twitter.com/uoncomputing/status/1163091722810863617" TargetMode="External" /><Relationship Id="rId218" Type="http://schemas.openxmlformats.org/officeDocument/2006/relationships/hyperlink" Target="https://twitter.com/scottturneruon/status/1161968809038815233" TargetMode="External" /><Relationship Id="rId219" Type="http://schemas.openxmlformats.org/officeDocument/2006/relationships/hyperlink" Target="https://twitter.com/gameartacademic/status/1161894558604640256" TargetMode="External" /><Relationship Id="rId220" Type="http://schemas.openxmlformats.org/officeDocument/2006/relationships/hyperlink" Target="https://twitter.com/uninhantsnews/status/1161657004622012416" TargetMode="External" /><Relationship Id="rId221" Type="http://schemas.openxmlformats.org/officeDocument/2006/relationships/hyperlink" Target="https://twitter.com/uninhantsnews/status/1164112050282467328" TargetMode="External" /><Relationship Id="rId222" Type="http://schemas.openxmlformats.org/officeDocument/2006/relationships/hyperlink" Target="https://twitter.com/kardisom/status/1164106401872003072" TargetMode="External" /><Relationship Id="rId223" Type="http://schemas.openxmlformats.org/officeDocument/2006/relationships/hyperlink" Target="https://twitter.com/gameartacademic/status/1164096480048799744" TargetMode="External" /><Relationship Id="rId224" Type="http://schemas.openxmlformats.org/officeDocument/2006/relationships/hyperlink" Target="https://twitter.com/gameartacademic/status/1164246334561509377" TargetMode="External" /><Relationship Id="rId225" Type="http://schemas.openxmlformats.org/officeDocument/2006/relationships/hyperlink" Target="https://twitter.com/scottturneruon/status/1161591441216458752" TargetMode="External" /><Relationship Id="rId226" Type="http://schemas.openxmlformats.org/officeDocument/2006/relationships/hyperlink" Target="https://twitter.com/scottturneruon/status/1161882072455294976" TargetMode="External" /><Relationship Id="rId227" Type="http://schemas.openxmlformats.org/officeDocument/2006/relationships/hyperlink" Target="https://twitter.com/scottturneruon/status/1161882117900554240" TargetMode="External" /><Relationship Id="rId228" Type="http://schemas.openxmlformats.org/officeDocument/2006/relationships/hyperlink" Target="https://twitter.com/scottturneruon/status/1162093912162537472" TargetMode="External" /><Relationship Id="rId229" Type="http://schemas.openxmlformats.org/officeDocument/2006/relationships/hyperlink" Target="https://twitter.com/scottturneruon/status/1162278700831793152" TargetMode="External" /><Relationship Id="rId230" Type="http://schemas.openxmlformats.org/officeDocument/2006/relationships/hyperlink" Target="https://twitter.com/scottturneruon/status/1163094853238034432" TargetMode="External" /><Relationship Id="rId231" Type="http://schemas.openxmlformats.org/officeDocument/2006/relationships/hyperlink" Target="https://twitter.com/scottturneruon/status/1164066382251732992" TargetMode="External" /><Relationship Id="rId232" Type="http://schemas.openxmlformats.org/officeDocument/2006/relationships/hyperlink" Target="https://twitter.com/scottturneruon/status/1164066649827356672" TargetMode="External" /><Relationship Id="rId233" Type="http://schemas.openxmlformats.org/officeDocument/2006/relationships/hyperlink" Target="https://twitter.com/codeclubemids/status/1161562089871368193" TargetMode="External" /><Relationship Id="rId234" Type="http://schemas.openxmlformats.org/officeDocument/2006/relationships/hyperlink" Target="https://twitter.com/livi_uk/status/1163830585904828416" TargetMode="External" /><Relationship Id="rId235" Type="http://schemas.openxmlformats.org/officeDocument/2006/relationships/hyperlink" Target="https://twitter.com/karen_w_bach/status/1164276497802309635" TargetMode="External" /><Relationship Id="rId236" Type="http://schemas.openxmlformats.org/officeDocument/2006/relationships/hyperlink" Target="https://twitter.com/rjhowe/status/1164433573098790912" TargetMode="External" /><Relationship Id="rId237" Type="http://schemas.openxmlformats.org/officeDocument/2006/relationships/hyperlink" Target="https://twitter.com/newskate/status/1164435123804262400" TargetMode="External" /><Relationship Id="rId238" Type="http://schemas.openxmlformats.org/officeDocument/2006/relationships/hyperlink" Target="https://twitter.com/fastresearchuon/status/1161883910957142017" TargetMode="External" /><Relationship Id="rId239" Type="http://schemas.openxmlformats.org/officeDocument/2006/relationships/hyperlink" Target="https://twitter.com/fastresearchuon/status/1164438348250976256" TargetMode="External" /><Relationship Id="rId240" Type="http://schemas.openxmlformats.org/officeDocument/2006/relationships/hyperlink" Target="https://twitter.com/louspolton/status/1164445481789005825" TargetMode="External" /><Relationship Id="rId241" Type="http://schemas.openxmlformats.org/officeDocument/2006/relationships/hyperlink" Target="https://twitter.com/louspolton/status/1164433821959380992" TargetMode="External" /><Relationship Id="rId242" Type="http://schemas.openxmlformats.org/officeDocument/2006/relationships/hyperlink" Target="https://twitter.com/elsbyandco/status/1164432388115574784" TargetMode="External" /><Relationship Id="rId243" Type="http://schemas.openxmlformats.org/officeDocument/2006/relationships/hyperlink" Target="https://twitter.com/elsbyandco/status/1164458119193382913" TargetMode="External" /><Relationship Id="rId244" Type="http://schemas.openxmlformats.org/officeDocument/2006/relationships/hyperlink" Target="https://twitter.com/ftsonline/status/1164439739182792709" TargetMode="External" /><Relationship Id="rId245" Type="http://schemas.openxmlformats.org/officeDocument/2006/relationships/hyperlink" Target="https://twitter.com/nbsafety_/status/1164441614238015488" TargetMode="External" /><Relationship Id="rId246" Type="http://schemas.openxmlformats.org/officeDocument/2006/relationships/hyperlink" Target="https://twitter.com/garlandtraining/status/1164447439337721857" TargetMode="External" /><Relationship Id="rId247" Type="http://schemas.openxmlformats.org/officeDocument/2006/relationships/hyperlink" Target="https://twitter.com/labelsourceuk/status/1164464730683166725" TargetMode="External" /><Relationship Id="rId248" Type="http://schemas.openxmlformats.org/officeDocument/2006/relationships/hyperlink" Target="https://twitter.com/fullerslaw/status/1164490818155089920" TargetMode="External" /><Relationship Id="rId249" Type="http://schemas.openxmlformats.org/officeDocument/2006/relationships/hyperlink" Target="https://twitter.com/futurumg/status/1164491212881104896" TargetMode="External" /><Relationship Id="rId250" Type="http://schemas.openxmlformats.org/officeDocument/2006/relationships/hyperlink" Target="https://twitter.com/richardbeards/status/1161746686374531073" TargetMode="External" /><Relationship Id="rId251" Type="http://schemas.openxmlformats.org/officeDocument/2006/relationships/hyperlink" Target="https://twitter.com/richardbeards/status/1164137346373214208" TargetMode="External" /><Relationship Id="rId252" Type="http://schemas.openxmlformats.org/officeDocument/2006/relationships/hyperlink" Target="https://twitter.com/richardbeards/status/1164506333632192512" TargetMode="External" /><Relationship Id="rId253" Type="http://schemas.openxmlformats.org/officeDocument/2006/relationships/hyperlink" Target="https://twitter.com/voluntaryimpact/status/1161305824037412864" TargetMode="External" /><Relationship Id="rId254" Type="http://schemas.openxmlformats.org/officeDocument/2006/relationships/hyperlink" Target="https://twitter.com/diginorthampton/status/1161287383758884865" TargetMode="External" /><Relationship Id="rId255" Type="http://schemas.openxmlformats.org/officeDocument/2006/relationships/hyperlink" Target="https://twitter.com/uoncomputing/status/1163092608220090368" TargetMode="External" /><Relationship Id="rId256" Type="http://schemas.openxmlformats.org/officeDocument/2006/relationships/hyperlink" Target="https://twitter.com/diginorthampton/status/1161621265154740224" TargetMode="External" /><Relationship Id="rId257" Type="http://schemas.openxmlformats.org/officeDocument/2006/relationships/hyperlink" Target="https://twitter.com/gameartacademic/status/1161541126911926272" TargetMode="External" /><Relationship Id="rId258" Type="http://schemas.openxmlformats.org/officeDocument/2006/relationships/hyperlink" Target="https://twitter.com/gameartacademic/status/1161638582639108096" TargetMode="External" /><Relationship Id="rId259" Type="http://schemas.openxmlformats.org/officeDocument/2006/relationships/hyperlink" Target="https://twitter.com/gameartacademic/status/1163898144935071745" TargetMode="External" /><Relationship Id="rId260" Type="http://schemas.openxmlformats.org/officeDocument/2006/relationships/hyperlink" Target="https://twitter.com/diginorthampton/status/1161621267604213760" TargetMode="External" /><Relationship Id="rId261" Type="http://schemas.openxmlformats.org/officeDocument/2006/relationships/hyperlink" Target="https://twitter.com/codeclubemids/status/1161914904254787584" TargetMode="External" /><Relationship Id="rId262" Type="http://schemas.openxmlformats.org/officeDocument/2006/relationships/hyperlink" Target="https://twitter.com/codeclubemids/status/1161914922311311360" TargetMode="External" /><Relationship Id="rId263" Type="http://schemas.openxmlformats.org/officeDocument/2006/relationships/hyperlink" Target="https://twitter.com/codeclubemids/status/1164135748603437056" TargetMode="External" /><Relationship Id="rId264" Type="http://schemas.openxmlformats.org/officeDocument/2006/relationships/hyperlink" Target="https://twitter.com/codeclubemids/status/1164258930337472521" TargetMode="External" /><Relationship Id="rId265" Type="http://schemas.openxmlformats.org/officeDocument/2006/relationships/hyperlink" Target="https://twitter.com/richardbeards/status/1164136508300890112" TargetMode="External" /><Relationship Id="rId266" Type="http://schemas.openxmlformats.org/officeDocument/2006/relationships/hyperlink" Target="https://twitter.com/diginorthampton/status/1161621280916983809" TargetMode="External" /><Relationship Id="rId267" Type="http://schemas.openxmlformats.org/officeDocument/2006/relationships/hyperlink" Target="https://twitter.com/gdsteam/status/1162276611011387394" TargetMode="External" /><Relationship Id="rId268" Type="http://schemas.openxmlformats.org/officeDocument/2006/relationships/hyperlink" Target="https://twitter.com/diginorthampton/status/1162026861838426112" TargetMode="External" /><Relationship Id="rId269" Type="http://schemas.openxmlformats.org/officeDocument/2006/relationships/hyperlink" Target="https://twitter.com/diginorthampton/status/1162274217326338050" TargetMode="External" /><Relationship Id="rId270" Type="http://schemas.openxmlformats.org/officeDocument/2006/relationships/hyperlink" Target="https://twitter.com/diginorthampton/status/1160822451569344513" TargetMode="External" /><Relationship Id="rId271" Type="http://schemas.openxmlformats.org/officeDocument/2006/relationships/hyperlink" Target="https://twitter.com/vrtherapiesltd/status/1162358982465511425" TargetMode="External" /><Relationship Id="rId272" Type="http://schemas.openxmlformats.org/officeDocument/2006/relationships/hyperlink" Target="https://twitter.com/diginorthampton/status/1162354430647427078" TargetMode="External" /><Relationship Id="rId273" Type="http://schemas.openxmlformats.org/officeDocument/2006/relationships/hyperlink" Target="https://twitter.com/diginorthampton/status/1164083661207158786" TargetMode="External" /><Relationship Id="rId274" Type="http://schemas.openxmlformats.org/officeDocument/2006/relationships/hyperlink" Target="https://twitter.com/fsbeastmids/status/1164449727037022208" TargetMode="External" /><Relationship Id="rId275" Type="http://schemas.openxmlformats.org/officeDocument/2006/relationships/hyperlink" Target="https://twitter.com/diginorthampton/status/1164434017191702529" TargetMode="External" /><Relationship Id="rId276" Type="http://schemas.openxmlformats.org/officeDocument/2006/relationships/hyperlink" Target="https://twitter.com/elsby_clare/status/1161163892720099328" TargetMode="External" /><Relationship Id="rId277" Type="http://schemas.openxmlformats.org/officeDocument/2006/relationships/hyperlink" Target="https://twitter.com/ssarecruit/status/1162268835069566977" TargetMode="External" /><Relationship Id="rId278" Type="http://schemas.openxmlformats.org/officeDocument/2006/relationships/hyperlink" Target="https://twitter.com/richardbeards/status/1161158735932379136" TargetMode="External" /><Relationship Id="rId279" Type="http://schemas.openxmlformats.org/officeDocument/2006/relationships/hyperlink" Target="https://twitter.com/richardbeards/status/1161522592940998656" TargetMode="External" /><Relationship Id="rId280" Type="http://schemas.openxmlformats.org/officeDocument/2006/relationships/hyperlink" Target="https://twitter.com/richardbeards/status/1162041229384790018" TargetMode="External" /><Relationship Id="rId281" Type="http://schemas.openxmlformats.org/officeDocument/2006/relationships/hyperlink" Target="https://twitter.com/diginorthampton/status/1161535944115261440" TargetMode="External" /><Relationship Id="rId282" Type="http://schemas.openxmlformats.org/officeDocument/2006/relationships/hyperlink" Target="https://twitter.com/fsbeastmids/status/1161332522787229697" TargetMode="External" /><Relationship Id="rId283" Type="http://schemas.openxmlformats.org/officeDocument/2006/relationships/hyperlink" Target="https://twitter.com/diginorthampton/status/1161536126131343366" TargetMode="External" /><Relationship Id="rId284" Type="http://schemas.openxmlformats.org/officeDocument/2006/relationships/hyperlink" Target="https://twitter.com/elsby_clare/status/1161333640309223429" TargetMode="External" /><Relationship Id="rId285" Type="http://schemas.openxmlformats.org/officeDocument/2006/relationships/hyperlink" Target="https://twitter.com/elsby_clare/status/1161895553128718336" TargetMode="External" /><Relationship Id="rId286" Type="http://schemas.openxmlformats.org/officeDocument/2006/relationships/hyperlink" Target="https://twitter.com/uninorthants/status/1161883545327067137" TargetMode="External" /><Relationship Id="rId287" Type="http://schemas.openxmlformats.org/officeDocument/2006/relationships/hyperlink" Target="https://twitter.com/bipcnorthants/status/1164455513914056704" TargetMode="External" /><Relationship Id="rId288" Type="http://schemas.openxmlformats.org/officeDocument/2006/relationships/hyperlink" Target="https://twitter.com/diginorthampton/status/1164455807443972096" TargetMode="External" /><Relationship Id="rId289" Type="http://schemas.openxmlformats.org/officeDocument/2006/relationships/hyperlink" Target="https://twitter.com/ssarecruit/status/1161625295105003520" TargetMode="External" /><Relationship Id="rId290" Type="http://schemas.openxmlformats.org/officeDocument/2006/relationships/hyperlink" Target="https://twitter.com/ssarecruit/status/1161625344127971328" TargetMode="External" /><Relationship Id="rId291" Type="http://schemas.openxmlformats.org/officeDocument/2006/relationships/hyperlink" Target="https://twitter.com/ssarecruit/status/1161625601633132545" TargetMode="External" /><Relationship Id="rId292" Type="http://schemas.openxmlformats.org/officeDocument/2006/relationships/hyperlink" Target="https://twitter.com/ssarecruit/status/1162029063021694977" TargetMode="External" /><Relationship Id="rId293" Type="http://schemas.openxmlformats.org/officeDocument/2006/relationships/hyperlink" Target="https://twitter.com/ssarecruit/status/1162031471240069120" TargetMode="External" /><Relationship Id="rId294" Type="http://schemas.openxmlformats.org/officeDocument/2006/relationships/hyperlink" Target="https://twitter.com/ssarecruit/status/1164100630757158912" TargetMode="External" /><Relationship Id="rId295" Type="http://schemas.openxmlformats.org/officeDocument/2006/relationships/hyperlink" Target="https://twitter.com/ssarecruit/status/1164106046627098624" TargetMode="External" /><Relationship Id="rId296" Type="http://schemas.openxmlformats.org/officeDocument/2006/relationships/hyperlink" Target="https://twitter.com/ssarecruit/status/1164433223193190400" TargetMode="External" /><Relationship Id="rId297" Type="http://schemas.openxmlformats.org/officeDocument/2006/relationships/hyperlink" Target="https://twitter.com/ssarecruit/status/1164433982727102464" TargetMode="External" /><Relationship Id="rId298" Type="http://schemas.openxmlformats.org/officeDocument/2006/relationships/hyperlink" Target="https://twitter.com/ssarecruit/status/1164483250733113344" TargetMode="External" /><Relationship Id="rId299" Type="http://schemas.openxmlformats.org/officeDocument/2006/relationships/hyperlink" Target="https://twitter.com/diginorthampton/status/1161621270552858626" TargetMode="External" /><Relationship Id="rId300" Type="http://schemas.openxmlformats.org/officeDocument/2006/relationships/hyperlink" Target="https://twitter.com/diginorthampton/status/1161621273824415750" TargetMode="External" /><Relationship Id="rId301" Type="http://schemas.openxmlformats.org/officeDocument/2006/relationships/hyperlink" Target="https://twitter.com/diginorthampton/status/1164486729002356736" TargetMode="External" /><Relationship Id="rId302" Type="http://schemas.openxmlformats.org/officeDocument/2006/relationships/hyperlink" Target="https://twitter.com/kenpunter/status/1164117276485926917" TargetMode="External" /><Relationship Id="rId303" Type="http://schemas.openxmlformats.org/officeDocument/2006/relationships/hyperlink" Target="https://twitter.com/kenpunter/status/1164525385138278405" TargetMode="External" /><Relationship Id="rId304" Type="http://schemas.openxmlformats.org/officeDocument/2006/relationships/hyperlink" Target="https://twitter.com/diginorthampton/status/1163745536048058368" TargetMode="External" /><Relationship Id="rId305" Type="http://schemas.openxmlformats.org/officeDocument/2006/relationships/hyperlink" Target="https://twitter.com/oppidium1/status/1164525194028994561" TargetMode="External" /><Relationship Id="rId306" Type="http://schemas.openxmlformats.org/officeDocument/2006/relationships/hyperlink" Target="https://twitter.com/diginorthampton/status/1164526127815254016" TargetMode="External" /><Relationship Id="rId307" Type="http://schemas.openxmlformats.org/officeDocument/2006/relationships/hyperlink" Target="https://twitter.com/diginorthampton/status/1161285304495595521" TargetMode="External" /><Relationship Id="rId308" Type="http://schemas.openxmlformats.org/officeDocument/2006/relationships/hyperlink" Target="https://twitter.com/diginorthampton/status/1161621262508199936" TargetMode="External" /><Relationship Id="rId309" Type="http://schemas.openxmlformats.org/officeDocument/2006/relationships/hyperlink" Target="https://twitter.com/diginorthampton/status/1162077358872059905" TargetMode="External" /><Relationship Id="rId310" Type="http://schemas.openxmlformats.org/officeDocument/2006/relationships/hyperlink" Target="https://twitter.com/diginorthampton/status/1161679191005376512" TargetMode="External" /><Relationship Id="rId311" Type="http://schemas.openxmlformats.org/officeDocument/2006/relationships/hyperlink" Target="https://twitter.com/diginorthampton/status/1161175402548801537" TargetMode="External" /><Relationship Id="rId312" Type="http://schemas.openxmlformats.org/officeDocument/2006/relationships/hyperlink" Target="https://twitter.com/diginorthampton/status/1164095471293554688" TargetMode="External" /><Relationship Id="rId313" Type="http://schemas.openxmlformats.org/officeDocument/2006/relationships/hyperlink" Target="https://twitter.com/diginorthampton/status/1164428037292732417" TargetMode="External" /><Relationship Id="rId314" Type="http://schemas.openxmlformats.org/officeDocument/2006/relationships/hyperlink" Target="https://twitter.com/diginorthampton/status/1161877592389181440" TargetMode="External" /><Relationship Id="rId315" Type="http://schemas.openxmlformats.org/officeDocument/2006/relationships/hyperlink" Target="https://www.youtube.com/watch?v=vSZfjtelFu0&amp;feature=youtu.be" TargetMode="External" /><Relationship Id="rId316" Type="http://schemas.openxmlformats.org/officeDocument/2006/relationships/hyperlink" Target="https://birminghamtechweek.com/2019/08/spotlight-on-yiannis-maos-founder-of-birmingham-tech-week/" TargetMode="External" /><Relationship Id="rId317" Type="http://schemas.openxmlformats.org/officeDocument/2006/relationships/hyperlink" Target="https://www.thegraduaterecruitment.co.uk/vacancies" TargetMode="External" /><Relationship Id="rId318" Type="http://schemas.openxmlformats.org/officeDocument/2006/relationships/hyperlink" Target="https://twitter.com/proudmurals/status/1163897195952840706" TargetMode="External" /><Relationship Id="rId319" Type="http://schemas.openxmlformats.org/officeDocument/2006/relationships/hyperlink" Target="https://www.bbc.co.uk/iplayer/episode/m0007m7j/sunday-morning-live-series-10-episode-9" TargetMode="External" /><Relationship Id="rId320" Type="http://schemas.openxmlformats.org/officeDocument/2006/relationships/hyperlink" Target="https://twitter.com/SSARecruit/status/1164094795654008832" TargetMode="External" /><Relationship Id="rId321" Type="http://schemas.openxmlformats.org/officeDocument/2006/relationships/hyperlink" Target="https://twitter.com/BarWaterside/status/1164122540241031168" TargetMode="External" /><Relationship Id="rId322" Type="http://schemas.openxmlformats.org/officeDocument/2006/relationships/hyperlink" Target="https://twitter.com/SSARecruit/status/1162029063021694977" TargetMode="External" /><Relationship Id="rId323" Type="http://schemas.openxmlformats.org/officeDocument/2006/relationships/hyperlink" Target="https://pbs.twimg.com/media/EB_Ou__X4AAp8lt.jpg" TargetMode="External" /><Relationship Id="rId324" Type="http://schemas.openxmlformats.org/officeDocument/2006/relationships/hyperlink" Target="https://pbs.twimg.com/media/ECkjsUGXoAAf4qj.jpg" TargetMode="External" /><Relationship Id="rId325" Type="http://schemas.openxmlformats.org/officeDocument/2006/relationships/hyperlink" Target="http://pbs.twimg.com/profile_images/951081251624177664/SdSGgQZX_normal.jpg" TargetMode="External" /><Relationship Id="rId326" Type="http://schemas.openxmlformats.org/officeDocument/2006/relationships/hyperlink" Target="http://pbs.twimg.com/profile_images/912640942435438593/yzM0BvWF_normal.jpg" TargetMode="External" /><Relationship Id="rId327" Type="http://schemas.openxmlformats.org/officeDocument/2006/relationships/hyperlink" Target="https://pbs.twimg.com/media/EB_Ou__X4AAp8lt.jpg" TargetMode="External" /><Relationship Id="rId328" Type="http://schemas.openxmlformats.org/officeDocument/2006/relationships/hyperlink" Target="https://pbs.twimg.com/media/ECkjsUGXoAAf4qj.jpg" TargetMode="External" /><Relationship Id="rId329" Type="http://schemas.openxmlformats.org/officeDocument/2006/relationships/hyperlink" Target="http://pbs.twimg.com/profile_images/1106936493849886726/Q5ItOAv2_normal.png" TargetMode="External" /><Relationship Id="rId330" Type="http://schemas.openxmlformats.org/officeDocument/2006/relationships/hyperlink" Target="http://pbs.twimg.com/profile_images/1067705511460683776/sON6kTXU_normal.jpg" TargetMode="External" /><Relationship Id="rId331" Type="http://schemas.openxmlformats.org/officeDocument/2006/relationships/hyperlink" Target="http://pbs.twimg.com/profile_images/1081171630016159745/2iNZS4kj_normal.jpg" TargetMode="External" /><Relationship Id="rId332" Type="http://schemas.openxmlformats.org/officeDocument/2006/relationships/hyperlink" Target="http://pbs.twimg.com/profile_images/1081171630016159745/2iNZS4kj_normal.jpg" TargetMode="External" /><Relationship Id="rId333" Type="http://schemas.openxmlformats.org/officeDocument/2006/relationships/hyperlink" Target="http://pbs.twimg.com/profile_images/1081171630016159745/2iNZS4kj_normal.jpg" TargetMode="External" /><Relationship Id="rId334" Type="http://schemas.openxmlformats.org/officeDocument/2006/relationships/hyperlink" Target="http://pbs.twimg.com/profile_images/1081171630016159745/2iNZS4kj_normal.jpg" TargetMode="External" /><Relationship Id="rId335" Type="http://schemas.openxmlformats.org/officeDocument/2006/relationships/hyperlink" Target="http://pbs.twimg.com/profile_images/1081171630016159745/2iNZS4kj_normal.jpg" TargetMode="External" /><Relationship Id="rId336" Type="http://schemas.openxmlformats.org/officeDocument/2006/relationships/hyperlink" Target="http://pbs.twimg.com/profile_images/1081171630016159745/2iNZS4kj_normal.jpg" TargetMode="External" /><Relationship Id="rId337" Type="http://schemas.openxmlformats.org/officeDocument/2006/relationships/hyperlink" Target="http://pbs.twimg.com/profile_images/1081171630016159745/2iNZS4kj_normal.jpg" TargetMode="External" /><Relationship Id="rId338" Type="http://schemas.openxmlformats.org/officeDocument/2006/relationships/hyperlink" Target="http://pbs.twimg.com/profile_images/1081171630016159745/2iNZS4kj_normal.jpg" TargetMode="External" /><Relationship Id="rId339" Type="http://schemas.openxmlformats.org/officeDocument/2006/relationships/hyperlink" Target="http://pbs.twimg.com/profile_images/1081171630016159745/2iNZS4kj_normal.jpg" TargetMode="External" /><Relationship Id="rId340" Type="http://schemas.openxmlformats.org/officeDocument/2006/relationships/hyperlink" Target="http://pbs.twimg.com/profile_images/1081171630016159745/2iNZS4kj_normal.jpg" TargetMode="External" /><Relationship Id="rId341" Type="http://schemas.openxmlformats.org/officeDocument/2006/relationships/hyperlink" Target="https://twitter.com/rscomponents/status/1164130174247546880" TargetMode="External" /><Relationship Id="rId342" Type="http://schemas.openxmlformats.org/officeDocument/2006/relationships/hyperlink" Target="https://twitter.com/soverycreative/status/1161699687549870080" TargetMode="External" /><Relationship Id="rId343" Type="http://schemas.openxmlformats.org/officeDocument/2006/relationships/hyperlink" Target="https://twitter.com/thestartofnn/status/1161874542182240257" TargetMode="External" /><Relationship Id="rId344" Type="http://schemas.openxmlformats.org/officeDocument/2006/relationships/hyperlink" Target="https://twitter.com/birminghamtech/status/1164501625714724872" TargetMode="External" /><Relationship Id="rId345" Type="http://schemas.openxmlformats.org/officeDocument/2006/relationships/hyperlink" Target="https://twitter.com/gameartacademic/status/1163897801379602432" TargetMode="External" /><Relationship Id="rId346" Type="http://schemas.openxmlformats.org/officeDocument/2006/relationships/hyperlink" Target="https://twitter.com/rifs_uon/status/1164230005733416963" TargetMode="External" /><Relationship Id="rId347" Type="http://schemas.openxmlformats.org/officeDocument/2006/relationships/hyperlink" Target="https://twitter.com/diginorthampton/status/1161621276248686593" TargetMode="External" /><Relationship Id="rId348" Type="http://schemas.openxmlformats.org/officeDocument/2006/relationships/hyperlink" Target="https://twitter.com/diginorthampton/status/1164090951872188416" TargetMode="External" /><Relationship Id="rId349" Type="http://schemas.openxmlformats.org/officeDocument/2006/relationships/hyperlink" Target="https://twitter.com/diginorthampton/status/1160820750246404096" TargetMode="External" /><Relationship Id="rId350" Type="http://schemas.openxmlformats.org/officeDocument/2006/relationships/hyperlink" Target="https://twitter.com/diginorthampton/status/1164441075160952832" TargetMode="External" /><Relationship Id="rId351" Type="http://schemas.openxmlformats.org/officeDocument/2006/relationships/hyperlink" Target="https://twitter.com/diginorthampton/status/1164435950426046464" TargetMode="External" /><Relationship Id="rId352" Type="http://schemas.openxmlformats.org/officeDocument/2006/relationships/hyperlink" Target="https://twitter.com/diginorthampton/status/1164437031134683136" TargetMode="External" /><Relationship Id="rId353" Type="http://schemas.openxmlformats.org/officeDocument/2006/relationships/hyperlink" Target="https://twitter.com/diginorthampton/status/1161621278622650374" TargetMode="External" /><Relationship Id="rId354" Type="http://schemas.openxmlformats.org/officeDocument/2006/relationships/hyperlink" Target="https://twitter.com/diginorthampton/status/1164095659923955712" TargetMode="External" /><Relationship Id="rId355" Type="http://schemas.openxmlformats.org/officeDocument/2006/relationships/hyperlink" Target="https://twitter.com/diginorthampton/status/1164124716082388997" TargetMode="External" /><Relationship Id="rId356" Type="http://schemas.openxmlformats.org/officeDocument/2006/relationships/hyperlink" Target="https://twitter.com/diginorthampton/status/1162029289065406464" TargetMode="External" /><Relationship Id="rId357" Type="http://schemas.openxmlformats.org/officeDocument/2006/relationships/comments" Target="../comments13.xml" /><Relationship Id="rId358" Type="http://schemas.openxmlformats.org/officeDocument/2006/relationships/vmlDrawing" Target="../drawings/vmlDrawing6.vml" /><Relationship Id="rId359" Type="http://schemas.openxmlformats.org/officeDocument/2006/relationships/table" Target="../tables/table23.xml" /><Relationship Id="rId36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luGsejp43P" TargetMode="External" /><Relationship Id="rId2" Type="http://schemas.openxmlformats.org/officeDocument/2006/relationships/hyperlink" Target="https://t.co/b2JvBqptJf" TargetMode="External" /><Relationship Id="rId3" Type="http://schemas.openxmlformats.org/officeDocument/2006/relationships/hyperlink" Target="https://t.co/2lwXNMWd4f" TargetMode="External" /><Relationship Id="rId4" Type="http://schemas.openxmlformats.org/officeDocument/2006/relationships/hyperlink" Target="https://t.co/3EGm5BWksy" TargetMode="External" /><Relationship Id="rId5" Type="http://schemas.openxmlformats.org/officeDocument/2006/relationships/hyperlink" Target="https://t.co/qPUnGTGbY0" TargetMode="External" /><Relationship Id="rId6" Type="http://schemas.openxmlformats.org/officeDocument/2006/relationships/hyperlink" Target="https://t.co/k8TIYoIqLn" TargetMode="External" /><Relationship Id="rId7" Type="http://schemas.openxmlformats.org/officeDocument/2006/relationships/hyperlink" Target="https://t.co/etHOQOQvOE" TargetMode="External" /><Relationship Id="rId8" Type="http://schemas.openxmlformats.org/officeDocument/2006/relationships/hyperlink" Target="https://t.co/FQmZuZu9xK" TargetMode="External" /><Relationship Id="rId9" Type="http://schemas.openxmlformats.org/officeDocument/2006/relationships/hyperlink" Target="https://t.co/jccEPexHPc" TargetMode="External" /><Relationship Id="rId10" Type="http://schemas.openxmlformats.org/officeDocument/2006/relationships/hyperlink" Target="http://t.co/M9SWtE39KN" TargetMode="External" /><Relationship Id="rId11" Type="http://schemas.openxmlformats.org/officeDocument/2006/relationships/hyperlink" Target="https://t.co/ZdQo9bNfEs" TargetMode="External" /><Relationship Id="rId12" Type="http://schemas.openxmlformats.org/officeDocument/2006/relationships/hyperlink" Target="https://t.co/HySV1YB9an" TargetMode="External" /><Relationship Id="rId13" Type="http://schemas.openxmlformats.org/officeDocument/2006/relationships/hyperlink" Target="https://t.co/rTUaUBqk9v" TargetMode="External" /><Relationship Id="rId14" Type="http://schemas.openxmlformats.org/officeDocument/2006/relationships/hyperlink" Target="https://t.co/hztcBJngbR" TargetMode="External" /><Relationship Id="rId15" Type="http://schemas.openxmlformats.org/officeDocument/2006/relationships/hyperlink" Target="https://t.co/q8ymDmQ7HA" TargetMode="External" /><Relationship Id="rId16" Type="http://schemas.openxmlformats.org/officeDocument/2006/relationships/hyperlink" Target="https://t.co/j4HBPuI8LK" TargetMode="External" /><Relationship Id="rId17" Type="http://schemas.openxmlformats.org/officeDocument/2006/relationships/hyperlink" Target="http://t.co/Ob5nESLr2Q" TargetMode="External" /><Relationship Id="rId18" Type="http://schemas.openxmlformats.org/officeDocument/2006/relationships/hyperlink" Target="http://t.co/JgIap9br10" TargetMode="External" /><Relationship Id="rId19" Type="http://schemas.openxmlformats.org/officeDocument/2006/relationships/hyperlink" Target="https://t.co/x4yevEHrzt" TargetMode="External" /><Relationship Id="rId20" Type="http://schemas.openxmlformats.org/officeDocument/2006/relationships/hyperlink" Target="https://t.co/HLbxgBy3oZ" TargetMode="External" /><Relationship Id="rId21" Type="http://schemas.openxmlformats.org/officeDocument/2006/relationships/hyperlink" Target="https://t.co/pktSyY5MNl" TargetMode="External" /><Relationship Id="rId22" Type="http://schemas.openxmlformats.org/officeDocument/2006/relationships/hyperlink" Target="https://t.co/ZXmvMpwjEj" TargetMode="External" /><Relationship Id="rId23" Type="http://schemas.openxmlformats.org/officeDocument/2006/relationships/hyperlink" Target="https://t.co/Sscdj9FjaJ" TargetMode="External" /><Relationship Id="rId24" Type="http://schemas.openxmlformats.org/officeDocument/2006/relationships/hyperlink" Target="https://t.co/I3Tg6zzDNe" TargetMode="External" /><Relationship Id="rId25" Type="http://schemas.openxmlformats.org/officeDocument/2006/relationships/hyperlink" Target="https://t.co/hEGVjGSK0H" TargetMode="External" /><Relationship Id="rId26" Type="http://schemas.openxmlformats.org/officeDocument/2006/relationships/hyperlink" Target="https://t.co/BCh9IbG2EK" TargetMode="External" /><Relationship Id="rId27" Type="http://schemas.openxmlformats.org/officeDocument/2006/relationships/hyperlink" Target="https://t.co/aazJh5x8di" TargetMode="External" /><Relationship Id="rId28" Type="http://schemas.openxmlformats.org/officeDocument/2006/relationships/hyperlink" Target="https://t.co/fO0eUuosyg" TargetMode="External" /><Relationship Id="rId29" Type="http://schemas.openxmlformats.org/officeDocument/2006/relationships/hyperlink" Target="https://t.co/XNABzJ7yUY" TargetMode="External" /><Relationship Id="rId30" Type="http://schemas.openxmlformats.org/officeDocument/2006/relationships/hyperlink" Target="https://t.co/4iLypRJbma" TargetMode="External" /><Relationship Id="rId31" Type="http://schemas.openxmlformats.org/officeDocument/2006/relationships/hyperlink" Target="https://t.co/6RuablteiA" TargetMode="External" /><Relationship Id="rId32" Type="http://schemas.openxmlformats.org/officeDocument/2006/relationships/hyperlink" Target="https://t.co/lK7u9AYRIn" TargetMode="External" /><Relationship Id="rId33" Type="http://schemas.openxmlformats.org/officeDocument/2006/relationships/hyperlink" Target="https://t.co/HySV1YB9an" TargetMode="External" /><Relationship Id="rId34" Type="http://schemas.openxmlformats.org/officeDocument/2006/relationships/hyperlink" Target="https://t.co/CdPZcd5zky" TargetMode="External" /><Relationship Id="rId35" Type="http://schemas.openxmlformats.org/officeDocument/2006/relationships/hyperlink" Target="https://t.co/f7TSz4GrbW" TargetMode="External" /><Relationship Id="rId36" Type="http://schemas.openxmlformats.org/officeDocument/2006/relationships/hyperlink" Target="https://t.co/J91O1k4MJT" TargetMode="External" /><Relationship Id="rId37" Type="http://schemas.openxmlformats.org/officeDocument/2006/relationships/hyperlink" Target="https://t.co/ykaY0lMyOD" TargetMode="External" /><Relationship Id="rId38" Type="http://schemas.openxmlformats.org/officeDocument/2006/relationships/hyperlink" Target="https://t.co/iEdjq4pwbv" TargetMode="External" /><Relationship Id="rId39" Type="http://schemas.openxmlformats.org/officeDocument/2006/relationships/hyperlink" Target="https://t.co/ngnb56eKhj" TargetMode="External" /><Relationship Id="rId40" Type="http://schemas.openxmlformats.org/officeDocument/2006/relationships/hyperlink" Target="https://t.co/w3EGsFLJXH" TargetMode="External" /><Relationship Id="rId41" Type="http://schemas.openxmlformats.org/officeDocument/2006/relationships/hyperlink" Target="https://t.co/NmC0eUsbhp" TargetMode="External" /><Relationship Id="rId42" Type="http://schemas.openxmlformats.org/officeDocument/2006/relationships/hyperlink" Target="https://t.co/fKjcAbSuoK" TargetMode="External" /><Relationship Id="rId43" Type="http://schemas.openxmlformats.org/officeDocument/2006/relationships/hyperlink" Target="https://t.co/IO7P3MTRVF" TargetMode="External" /><Relationship Id="rId44" Type="http://schemas.openxmlformats.org/officeDocument/2006/relationships/hyperlink" Target="https://t.co/9NgV5qPOpE" TargetMode="External" /><Relationship Id="rId45" Type="http://schemas.openxmlformats.org/officeDocument/2006/relationships/hyperlink" Target="https://t.co/hmyLtMWFAW" TargetMode="External" /><Relationship Id="rId46" Type="http://schemas.openxmlformats.org/officeDocument/2006/relationships/hyperlink" Target="https://t.co/qzC6PU18Td" TargetMode="External" /><Relationship Id="rId47" Type="http://schemas.openxmlformats.org/officeDocument/2006/relationships/hyperlink" Target="https://t.co/tEDFpqs7zm" TargetMode="External" /><Relationship Id="rId48" Type="http://schemas.openxmlformats.org/officeDocument/2006/relationships/hyperlink" Target="http://t.co/X7cndlTbX6" TargetMode="External" /><Relationship Id="rId49" Type="http://schemas.openxmlformats.org/officeDocument/2006/relationships/hyperlink" Target="https://t.co/sA6sUA5gJN" TargetMode="External" /><Relationship Id="rId50" Type="http://schemas.openxmlformats.org/officeDocument/2006/relationships/hyperlink" Target="https://t.co/nb3C0lRwdQ" TargetMode="External" /><Relationship Id="rId51" Type="http://schemas.openxmlformats.org/officeDocument/2006/relationships/hyperlink" Target="https://t.co/2vlV0lydlA" TargetMode="External" /><Relationship Id="rId52" Type="http://schemas.openxmlformats.org/officeDocument/2006/relationships/hyperlink" Target="https://t.co/l9GPmIrBka" TargetMode="External" /><Relationship Id="rId53" Type="http://schemas.openxmlformats.org/officeDocument/2006/relationships/hyperlink" Target="https://t.co/h5vwtzBC50" TargetMode="External" /><Relationship Id="rId54" Type="http://schemas.openxmlformats.org/officeDocument/2006/relationships/hyperlink" Target="http://t.co/JnCJYvIjKm" TargetMode="External" /><Relationship Id="rId55" Type="http://schemas.openxmlformats.org/officeDocument/2006/relationships/hyperlink" Target="https://t.co/JT9QX4WUSW" TargetMode="External" /><Relationship Id="rId56" Type="http://schemas.openxmlformats.org/officeDocument/2006/relationships/hyperlink" Target="https://t.co/HySV1YB9an" TargetMode="External" /><Relationship Id="rId57" Type="http://schemas.openxmlformats.org/officeDocument/2006/relationships/hyperlink" Target="https://t.co/TNA4xpWnSZ" TargetMode="External" /><Relationship Id="rId58" Type="http://schemas.openxmlformats.org/officeDocument/2006/relationships/hyperlink" Target="https://t.co/UisyZljl4O" TargetMode="External" /><Relationship Id="rId59" Type="http://schemas.openxmlformats.org/officeDocument/2006/relationships/hyperlink" Target="http://t.co/z7lAkA4rec" TargetMode="External" /><Relationship Id="rId60" Type="http://schemas.openxmlformats.org/officeDocument/2006/relationships/hyperlink" Target="http://t.co/rwAKNAt4" TargetMode="External" /><Relationship Id="rId61" Type="http://schemas.openxmlformats.org/officeDocument/2006/relationships/hyperlink" Target="https://t.co/hGDMmrsaPy" TargetMode="External" /><Relationship Id="rId62" Type="http://schemas.openxmlformats.org/officeDocument/2006/relationships/hyperlink" Target="http://t.co/TYdsVmxMNR" TargetMode="External" /><Relationship Id="rId63" Type="http://schemas.openxmlformats.org/officeDocument/2006/relationships/hyperlink" Target="https://t.co/2H1kzQaSVL" TargetMode="External" /><Relationship Id="rId64" Type="http://schemas.openxmlformats.org/officeDocument/2006/relationships/hyperlink" Target="http://t.co/bLylaDZIKe" TargetMode="External" /><Relationship Id="rId65" Type="http://schemas.openxmlformats.org/officeDocument/2006/relationships/hyperlink" Target="https://t.co/cSSOdVsmfD" TargetMode="External" /><Relationship Id="rId66" Type="http://schemas.openxmlformats.org/officeDocument/2006/relationships/hyperlink" Target="https://t.co/qyV4U7xRO2" TargetMode="External" /><Relationship Id="rId67" Type="http://schemas.openxmlformats.org/officeDocument/2006/relationships/hyperlink" Target="https://t.co/kJtWc4ZBIs" TargetMode="External" /><Relationship Id="rId68" Type="http://schemas.openxmlformats.org/officeDocument/2006/relationships/hyperlink" Target="https://t.co/W8BmslhUnt" TargetMode="External" /><Relationship Id="rId69" Type="http://schemas.openxmlformats.org/officeDocument/2006/relationships/hyperlink" Target="https://t.co/0qLW9zYQ9v" TargetMode="External" /><Relationship Id="rId70" Type="http://schemas.openxmlformats.org/officeDocument/2006/relationships/hyperlink" Target="https://t.co/ivU8XUl4R0" TargetMode="External" /><Relationship Id="rId71" Type="http://schemas.openxmlformats.org/officeDocument/2006/relationships/hyperlink" Target="https://t.co/tldPFGKBqq" TargetMode="External" /><Relationship Id="rId72" Type="http://schemas.openxmlformats.org/officeDocument/2006/relationships/hyperlink" Target="https://t.co/QZvAjmOLQ3" TargetMode="External" /><Relationship Id="rId73" Type="http://schemas.openxmlformats.org/officeDocument/2006/relationships/hyperlink" Target="https://t.co/1oPUapCJy8" TargetMode="External" /><Relationship Id="rId74" Type="http://schemas.openxmlformats.org/officeDocument/2006/relationships/hyperlink" Target="https://t.co/TwZwYXK11W" TargetMode="External" /><Relationship Id="rId75" Type="http://schemas.openxmlformats.org/officeDocument/2006/relationships/hyperlink" Target="https://t.co/fmAjGplrOe" TargetMode="External" /><Relationship Id="rId76" Type="http://schemas.openxmlformats.org/officeDocument/2006/relationships/hyperlink" Target="https://t.co/16FdD4kcd0" TargetMode="External" /><Relationship Id="rId77" Type="http://schemas.openxmlformats.org/officeDocument/2006/relationships/hyperlink" Target="https://t.co/Dm5pD2Q60v" TargetMode="External" /><Relationship Id="rId78" Type="http://schemas.openxmlformats.org/officeDocument/2006/relationships/hyperlink" Target="https://t.co/n6vJMoLUeG" TargetMode="External" /><Relationship Id="rId79" Type="http://schemas.openxmlformats.org/officeDocument/2006/relationships/hyperlink" Target="https://t.co/E4oklU0qQ8" TargetMode="External" /><Relationship Id="rId80" Type="http://schemas.openxmlformats.org/officeDocument/2006/relationships/hyperlink" Target="https://t.co/7uuzrxgrYb" TargetMode="External" /><Relationship Id="rId81" Type="http://schemas.openxmlformats.org/officeDocument/2006/relationships/hyperlink" Target="https://t.co/1UGuo9onyW" TargetMode="External" /><Relationship Id="rId82" Type="http://schemas.openxmlformats.org/officeDocument/2006/relationships/hyperlink" Target="https://t.co/W6M4SFeIAp" TargetMode="External" /><Relationship Id="rId83" Type="http://schemas.openxmlformats.org/officeDocument/2006/relationships/hyperlink" Target="https://t.co/H6nbvuHLMa" TargetMode="External" /><Relationship Id="rId84" Type="http://schemas.openxmlformats.org/officeDocument/2006/relationships/hyperlink" Target="https://t.co/7rYZBxKbzT" TargetMode="External" /><Relationship Id="rId85" Type="http://schemas.openxmlformats.org/officeDocument/2006/relationships/hyperlink" Target="http://t.co/gVM3BDI9E0" TargetMode="External" /><Relationship Id="rId86" Type="http://schemas.openxmlformats.org/officeDocument/2006/relationships/hyperlink" Target="https://t.co/lluEICrM4Q" TargetMode="External" /><Relationship Id="rId87" Type="http://schemas.openxmlformats.org/officeDocument/2006/relationships/hyperlink" Target="http://t.co/Uu0YnpxIkP" TargetMode="External" /><Relationship Id="rId88" Type="http://schemas.openxmlformats.org/officeDocument/2006/relationships/hyperlink" Target="https://t.co/IQvoh3kr2p" TargetMode="External" /><Relationship Id="rId89" Type="http://schemas.openxmlformats.org/officeDocument/2006/relationships/hyperlink" Target="https://t.co/zMOwwA8iIf" TargetMode="External" /><Relationship Id="rId90" Type="http://schemas.openxmlformats.org/officeDocument/2006/relationships/hyperlink" Target="https://t.co/UisyZljl4O" TargetMode="External" /><Relationship Id="rId91" Type="http://schemas.openxmlformats.org/officeDocument/2006/relationships/hyperlink" Target="https://t.co/uvFlwh5RZV" TargetMode="External" /><Relationship Id="rId92" Type="http://schemas.openxmlformats.org/officeDocument/2006/relationships/hyperlink" Target="http://t.co/dHQwneAj8S" TargetMode="External" /><Relationship Id="rId93" Type="http://schemas.openxmlformats.org/officeDocument/2006/relationships/hyperlink" Target="https://t.co/FKrjhXfvRH" TargetMode="External" /><Relationship Id="rId94" Type="http://schemas.openxmlformats.org/officeDocument/2006/relationships/hyperlink" Target="http://t.co/buc4Ea2abQ" TargetMode="External" /><Relationship Id="rId95" Type="http://schemas.openxmlformats.org/officeDocument/2006/relationships/hyperlink" Target="https://t.co/F8oaTDslci" TargetMode="External" /><Relationship Id="rId96" Type="http://schemas.openxmlformats.org/officeDocument/2006/relationships/hyperlink" Target="https://pbs.twimg.com/profile_banners/2831531438/1414587518" TargetMode="External" /><Relationship Id="rId97" Type="http://schemas.openxmlformats.org/officeDocument/2006/relationships/hyperlink" Target="https://pbs.twimg.com/profile_banners/29812125/1548060192" TargetMode="External" /><Relationship Id="rId98" Type="http://schemas.openxmlformats.org/officeDocument/2006/relationships/hyperlink" Target="https://pbs.twimg.com/profile_banners/1069149654204469248/1560769199" TargetMode="External" /><Relationship Id="rId99" Type="http://schemas.openxmlformats.org/officeDocument/2006/relationships/hyperlink" Target="https://pbs.twimg.com/profile_banners/826441613891268608/1486568966" TargetMode="External" /><Relationship Id="rId100" Type="http://schemas.openxmlformats.org/officeDocument/2006/relationships/hyperlink" Target="https://pbs.twimg.com/profile_banners/1029136606010245120/1561119092" TargetMode="External" /><Relationship Id="rId101" Type="http://schemas.openxmlformats.org/officeDocument/2006/relationships/hyperlink" Target="https://pbs.twimg.com/profile_banners/19109560/1353777862" TargetMode="External" /><Relationship Id="rId102" Type="http://schemas.openxmlformats.org/officeDocument/2006/relationships/hyperlink" Target="https://pbs.twimg.com/profile_banners/761451260373504000/1470380066" TargetMode="External" /><Relationship Id="rId103" Type="http://schemas.openxmlformats.org/officeDocument/2006/relationships/hyperlink" Target="https://pbs.twimg.com/profile_banners/2294177137/1442870163" TargetMode="External" /><Relationship Id="rId104" Type="http://schemas.openxmlformats.org/officeDocument/2006/relationships/hyperlink" Target="https://pbs.twimg.com/profile_banners/1014776031314620416/1530777332" TargetMode="External" /><Relationship Id="rId105" Type="http://schemas.openxmlformats.org/officeDocument/2006/relationships/hyperlink" Target="https://pbs.twimg.com/profile_banners/240203945/1447409480" TargetMode="External" /><Relationship Id="rId106" Type="http://schemas.openxmlformats.org/officeDocument/2006/relationships/hyperlink" Target="https://pbs.twimg.com/profile_banners/1010890008067272704/1549129936" TargetMode="External" /><Relationship Id="rId107" Type="http://schemas.openxmlformats.org/officeDocument/2006/relationships/hyperlink" Target="https://pbs.twimg.com/profile_banners/815552377981956096/1484391164" TargetMode="External" /><Relationship Id="rId108" Type="http://schemas.openxmlformats.org/officeDocument/2006/relationships/hyperlink" Target="https://pbs.twimg.com/profile_banners/56366858/1479122559" TargetMode="External" /><Relationship Id="rId109" Type="http://schemas.openxmlformats.org/officeDocument/2006/relationships/hyperlink" Target="https://pbs.twimg.com/profile_banners/20668046/1488373914" TargetMode="External" /><Relationship Id="rId110" Type="http://schemas.openxmlformats.org/officeDocument/2006/relationships/hyperlink" Target="https://pbs.twimg.com/profile_banners/725707444991758336/1566303195" TargetMode="External" /><Relationship Id="rId111" Type="http://schemas.openxmlformats.org/officeDocument/2006/relationships/hyperlink" Target="https://pbs.twimg.com/profile_banners/887423331821072385/1500565155" TargetMode="External" /><Relationship Id="rId112" Type="http://schemas.openxmlformats.org/officeDocument/2006/relationships/hyperlink" Target="https://pbs.twimg.com/profile_banners/818627111355371521/1487800194" TargetMode="External" /><Relationship Id="rId113" Type="http://schemas.openxmlformats.org/officeDocument/2006/relationships/hyperlink" Target="https://pbs.twimg.com/profile_banners/404192299/1505225820" TargetMode="External" /><Relationship Id="rId114" Type="http://schemas.openxmlformats.org/officeDocument/2006/relationships/hyperlink" Target="https://pbs.twimg.com/profile_banners/1568368735/1565887955" TargetMode="External" /><Relationship Id="rId115" Type="http://schemas.openxmlformats.org/officeDocument/2006/relationships/hyperlink" Target="https://pbs.twimg.com/profile_banners/472867697/1548174413" TargetMode="External" /><Relationship Id="rId116" Type="http://schemas.openxmlformats.org/officeDocument/2006/relationships/hyperlink" Target="https://pbs.twimg.com/profile_banners/354175373/1420317748" TargetMode="External" /><Relationship Id="rId117" Type="http://schemas.openxmlformats.org/officeDocument/2006/relationships/hyperlink" Target="https://pbs.twimg.com/profile_banners/83431715/1559749706" TargetMode="External" /><Relationship Id="rId118" Type="http://schemas.openxmlformats.org/officeDocument/2006/relationships/hyperlink" Target="https://pbs.twimg.com/profile_banners/3380335871/1557948300" TargetMode="External" /><Relationship Id="rId119" Type="http://schemas.openxmlformats.org/officeDocument/2006/relationships/hyperlink" Target="https://pbs.twimg.com/profile_banners/4916196933/1564475162" TargetMode="External" /><Relationship Id="rId120" Type="http://schemas.openxmlformats.org/officeDocument/2006/relationships/hyperlink" Target="https://pbs.twimg.com/profile_banners/1064616049054756865/1544206334" TargetMode="External" /><Relationship Id="rId121" Type="http://schemas.openxmlformats.org/officeDocument/2006/relationships/hyperlink" Target="https://pbs.twimg.com/profile_banners/1091014568174854144/1551254636" TargetMode="External" /><Relationship Id="rId122" Type="http://schemas.openxmlformats.org/officeDocument/2006/relationships/hyperlink" Target="https://pbs.twimg.com/profile_banners/764183449200631808/1498919983" TargetMode="External" /><Relationship Id="rId123" Type="http://schemas.openxmlformats.org/officeDocument/2006/relationships/hyperlink" Target="https://pbs.twimg.com/profile_banners/26313996/1559565374" TargetMode="External" /><Relationship Id="rId124" Type="http://schemas.openxmlformats.org/officeDocument/2006/relationships/hyperlink" Target="https://pbs.twimg.com/profile_banners/268349503/1539259830" TargetMode="External" /><Relationship Id="rId125" Type="http://schemas.openxmlformats.org/officeDocument/2006/relationships/hyperlink" Target="https://pbs.twimg.com/profile_banners/743018578014810112/1536576898" TargetMode="External" /><Relationship Id="rId126" Type="http://schemas.openxmlformats.org/officeDocument/2006/relationships/hyperlink" Target="https://pbs.twimg.com/profile_banners/14154800/1564317281" TargetMode="External" /><Relationship Id="rId127" Type="http://schemas.openxmlformats.org/officeDocument/2006/relationships/hyperlink" Target="https://pbs.twimg.com/profile_banners/1039872668730884097/1561039928" TargetMode="External" /><Relationship Id="rId128" Type="http://schemas.openxmlformats.org/officeDocument/2006/relationships/hyperlink" Target="https://pbs.twimg.com/profile_banners/996122752150114310/1534000924" TargetMode="External" /><Relationship Id="rId129" Type="http://schemas.openxmlformats.org/officeDocument/2006/relationships/hyperlink" Target="https://pbs.twimg.com/profile_banners/159123210/1560440874" TargetMode="External" /><Relationship Id="rId130" Type="http://schemas.openxmlformats.org/officeDocument/2006/relationships/hyperlink" Target="https://pbs.twimg.com/profile_banners/871686942/1565306107" TargetMode="External" /><Relationship Id="rId131" Type="http://schemas.openxmlformats.org/officeDocument/2006/relationships/hyperlink" Target="https://pbs.twimg.com/profile_banners/928636804487622656/1561299699" TargetMode="External" /><Relationship Id="rId132" Type="http://schemas.openxmlformats.org/officeDocument/2006/relationships/hyperlink" Target="https://pbs.twimg.com/profile_banners/346556799/1555372614" TargetMode="External" /><Relationship Id="rId133" Type="http://schemas.openxmlformats.org/officeDocument/2006/relationships/hyperlink" Target="https://pbs.twimg.com/profile_banners/164622062/1517438765" TargetMode="External" /><Relationship Id="rId134" Type="http://schemas.openxmlformats.org/officeDocument/2006/relationships/hyperlink" Target="https://pbs.twimg.com/profile_banners/1083654285756416002/1547201237" TargetMode="External" /><Relationship Id="rId135" Type="http://schemas.openxmlformats.org/officeDocument/2006/relationships/hyperlink" Target="https://pbs.twimg.com/profile_banners/20907028/1466105812" TargetMode="External" /><Relationship Id="rId136" Type="http://schemas.openxmlformats.org/officeDocument/2006/relationships/hyperlink" Target="https://pbs.twimg.com/profile_banners/1020262746020073472/1551961686" TargetMode="External" /><Relationship Id="rId137" Type="http://schemas.openxmlformats.org/officeDocument/2006/relationships/hyperlink" Target="https://pbs.twimg.com/profile_banners/1116078284872343553/1566275261" TargetMode="External" /><Relationship Id="rId138" Type="http://schemas.openxmlformats.org/officeDocument/2006/relationships/hyperlink" Target="https://pbs.twimg.com/profile_banners/1068522214629113857/1557264319" TargetMode="External" /><Relationship Id="rId139" Type="http://schemas.openxmlformats.org/officeDocument/2006/relationships/hyperlink" Target="https://pbs.twimg.com/profile_banners/1068663064558489600/1548617946" TargetMode="External" /><Relationship Id="rId140" Type="http://schemas.openxmlformats.org/officeDocument/2006/relationships/hyperlink" Target="https://pbs.twimg.com/profile_banners/1076088538532376576/1546089194" TargetMode="External" /><Relationship Id="rId141" Type="http://schemas.openxmlformats.org/officeDocument/2006/relationships/hyperlink" Target="https://pbs.twimg.com/profile_banners/1076858015247151106/1545580755" TargetMode="External" /><Relationship Id="rId142" Type="http://schemas.openxmlformats.org/officeDocument/2006/relationships/hyperlink" Target="https://pbs.twimg.com/profile_banners/1086232472118087682/1547822181" TargetMode="External" /><Relationship Id="rId143" Type="http://schemas.openxmlformats.org/officeDocument/2006/relationships/hyperlink" Target="https://pbs.twimg.com/profile_banners/1086294340765388800/1554896225" TargetMode="External" /><Relationship Id="rId144" Type="http://schemas.openxmlformats.org/officeDocument/2006/relationships/hyperlink" Target="https://pbs.twimg.com/profile_banners/1088341589213220865/1550920128" TargetMode="External" /><Relationship Id="rId145" Type="http://schemas.openxmlformats.org/officeDocument/2006/relationships/hyperlink" Target="https://pbs.twimg.com/profile_banners/1091790324761088002/1549140520" TargetMode="External" /><Relationship Id="rId146" Type="http://schemas.openxmlformats.org/officeDocument/2006/relationships/hyperlink" Target="https://pbs.twimg.com/profile_banners/1101085436489932801/1551372834" TargetMode="External" /><Relationship Id="rId147" Type="http://schemas.openxmlformats.org/officeDocument/2006/relationships/hyperlink" Target="https://pbs.twimg.com/profile_banners/1103260306355224577/1566219896" TargetMode="External" /><Relationship Id="rId148" Type="http://schemas.openxmlformats.org/officeDocument/2006/relationships/hyperlink" Target="https://pbs.twimg.com/profile_banners/1105173141872095232/1554920006" TargetMode="External" /><Relationship Id="rId149" Type="http://schemas.openxmlformats.org/officeDocument/2006/relationships/hyperlink" Target="https://pbs.twimg.com/profile_banners/1139175470992429057/1560437649" TargetMode="External" /><Relationship Id="rId150" Type="http://schemas.openxmlformats.org/officeDocument/2006/relationships/hyperlink" Target="https://pbs.twimg.com/profile_banners/1114622071038971905/1555900022" TargetMode="External" /><Relationship Id="rId151" Type="http://schemas.openxmlformats.org/officeDocument/2006/relationships/hyperlink" Target="https://pbs.twimg.com/profile_banners/20849022/1530695516" TargetMode="External" /><Relationship Id="rId152" Type="http://schemas.openxmlformats.org/officeDocument/2006/relationships/hyperlink" Target="https://pbs.twimg.com/profile_banners/526800804/1527014650" TargetMode="External" /><Relationship Id="rId153" Type="http://schemas.openxmlformats.org/officeDocument/2006/relationships/hyperlink" Target="https://pbs.twimg.com/profile_banners/14786138/1565101239" TargetMode="External" /><Relationship Id="rId154" Type="http://schemas.openxmlformats.org/officeDocument/2006/relationships/hyperlink" Target="https://pbs.twimg.com/profile_banners/2231317676/1463662999" TargetMode="External" /><Relationship Id="rId155" Type="http://schemas.openxmlformats.org/officeDocument/2006/relationships/hyperlink" Target="https://pbs.twimg.com/profile_banners/44614050/1562058099" TargetMode="External" /><Relationship Id="rId156" Type="http://schemas.openxmlformats.org/officeDocument/2006/relationships/hyperlink" Target="https://pbs.twimg.com/profile_banners/949360609929367552/1553883618" TargetMode="External" /><Relationship Id="rId157" Type="http://schemas.openxmlformats.org/officeDocument/2006/relationships/hyperlink" Target="https://pbs.twimg.com/profile_banners/281477266/1545142032" TargetMode="External" /><Relationship Id="rId158" Type="http://schemas.openxmlformats.org/officeDocument/2006/relationships/hyperlink" Target="https://pbs.twimg.com/profile_banners/1067437580755456005/1543332440" TargetMode="External" /><Relationship Id="rId159" Type="http://schemas.openxmlformats.org/officeDocument/2006/relationships/hyperlink" Target="https://pbs.twimg.com/profile_banners/3301643913/1532941884" TargetMode="External" /><Relationship Id="rId160" Type="http://schemas.openxmlformats.org/officeDocument/2006/relationships/hyperlink" Target="https://pbs.twimg.com/profile_banners/1039054184711172097/1549991609" TargetMode="External" /><Relationship Id="rId161" Type="http://schemas.openxmlformats.org/officeDocument/2006/relationships/hyperlink" Target="https://pbs.twimg.com/profile_banners/1159106771870461953/1565261168" TargetMode="External" /><Relationship Id="rId162" Type="http://schemas.openxmlformats.org/officeDocument/2006/relationships/hyperlink" Target="https://pbs.twimg.com/profile_banners/20058248/1400402729" TargetMode="External" /><Relationship Id="rId163" Type="http://schemas.openxmlformats.org/officeDocument/2006/relationships/hyperlink" Target="https://pbs.twimg.com/profile_banners/1110530011730186240/1564739848" TargetMode="External" /><Relationship Id="rId164" Type="http://schemas.openxmlformats.org/officeDocument/2006/relationships/hyperlink" Target="https://pbs.twimg.com/profile_banners/2238456923/1555187980" TargetMode="External" /><Relationship Id="rId165" Type="http://schemas.openxmlformats.org/officeDocument/2006/relationships/hyperlink" Target="https://pbs.twimg.com/profile_banners/970939705629069312/1564981825" TargetMode="External" /><Relationship Id="rId166" Type="http://schemas.openxmlformats.org/officeDocument/2006/relationships/hyperlink" Target="https://pbs.twimg.com/profile_banners/20434974/1560243242" TargetMode="External" /><Relationship Id="rId167" Type="http://schemas.openxmlformats.org/officeDocument/2006/relationships/hyperlink" Target="https://pbs.twimg.com/profile_banners/91420833/1491299221" TargetMode="External" /><Relationship Id="rId168" Type="http://schemas.openxmlformats.org/officeDocument/2006/relationships/hyperlink" Target="https://pbs.twimg.com/profile_banners/1134223836/1359557018" TargetMode="External" /><Relationship Id="rId169" Type="http://schemas.openxmlformats.org/officeDocument/2006/relationships/hyperlink" Target="https://pbs.twimg.com/profile_banners/85858287/1553594694" TargetMode="External" /><Relationship Id="rId170" Type="http://schemas.openxmlformats.org/officeDocument/2006/relationships/hyperlink" Target="https://pbs.twimg.com/profile_banners/545172210/1490593409" TargetMode="External" /><Relationship Id="rId171" Type="http://schemas.openxmlformats.org/officeDocument/2006/relationships/hyperlink" Target="https://pbs.twimg.com/profile_banners/1248843523/1547725244" TargetMode="External" /><Relationship Id="rId172" Type="http://schemas.openxmlformats.org/officeDocument/2006/relationships/hyperlink" Target="https://pbs.twimg.com/profile_banners/978262504106229760/1554987239" TargetMode="External" /><Relationship Id="rId173" Type="http://schemas.openxmlformats.org/officeDocument/2006/relationships/hyperlink" Target="https://pbs.twimg.com/profile_banners/2426965014/1402326060" TargetMode="External" /><Relationship Id="rId174" Type="http://schemas.openxmlformats.org/officeDocument/2006/relationships/hyperlink" Target="https://pbs.twimg.com/profile_banners/702080380510281728/1456225645" TargetMode="External" /><Relationship Id="rId175" Type="http://schemas.openxmlformats.org/officeDocument/2006/relationships/hyperlink" Target="https://pbs.twimg.com/profile_banners/1155456527655944193/1565338833" TargetMode="External" /><Relationship Id="rId176" Type="http://schemas.openxmlformats.org/officeDocument/2006/relationships/hyperlink" Target="https://pbs.twimg.com/profile_banners/947167217778601984/1556191847" TargetMode="External" /><Relationship Id="rId177" Type="http://schemas.openxmlformats.org/officeDocument/2006/relationships/hyperlink" Target="https://pbs.twimg.com/profile_banners/4804777407/1533889302" TargetMode="External" /><Relationship Id="rId178" Type="http://schemas.openxmlformats.org/officeDocument/2006/relationships/hyperlink" Target="https://pbs.twimg.com/profile_banners/759247351471042564/1563553737" TargetMode="External" /><Relationship Id="rId179" Type="http://schemas.openxmlformats.org/officeDocument/2006/relationships/hyperlink" Target="https://pbs.twimg.com/profile_banners/1145672007914180610/1561985246" TargetMode="External" /><Relationship Id="rId180" Type="http://schemas.openxmlformats.org/officeDocument/2006/relationships/hyperlink" Target="https://pbs.twimg.com/profile_banners/4839198225/1527029345" TargetMode="External" /><Relationship Id="rId181" Type="http://schemas.openxmlformats.org/officeDocument/2006/relationships/hyperlink" Target="https://pbs.twimg.com/profile_banners/726305922906214400/1476694932" TargetMode="External" /><Relationship Id="rId182" Type="http://schemas.openxmlformats.org/officeDocument/2006/relationships/hyperlink" Target="https://pbs.twimg.com/profile_banners/1034524339675320321/1541254151" TargetMode="External" /><Relationship Id="rId183" Type="http://schemas.openxmlformats.org/officeDocument/2006/relationships/hyperlink" Target="https://pbs.twimg.com/profile_banners/1062494549707276296/1543399339" TargetMode="External" /><Relationship Id="rId184" Type="http://schemas.openxmlformats.org/officeDocument/2006/relationships/hyperlink" Target="https://pbs.twimg.com/profile_banners/272104243/1547472670" TargetMode="External" /><Relationship Id="rId185" Type="http://schemas.openxmlformats.org/officeDocument/2006/relationships/hyperlink" Target="https://pbs.twimg.com/profile_banners/1001225293/1555349526" TargetMode="External" /><Relationship Id="rId186" Type="http://schemas.openxmlformats.org/officeDocument/2006/relationships/hyperlink" Target="https://pbs.twimg.com/profile_banners/1363958880/1549715897" TargetMode="External" /><Relationship Id="rId187" Type="http://schemas.openxmlformats.org/officeDocument/2006/relationships/hyperlink" Target="https://pbs.twimg.com/profile_banners/462762409/1531289645" TargetMode="External" /><Relationship Id="rId188" Type="http://schemas.openxmlformats.org/officeDocument/2006/relationships/hyperlink" Target="https://pbs.twimg.com/profile_banners/174620513/1564488189" TargetMode="External" /><Relationship Id="rId189" Type="http://schemas.openxmlformats.org/officeDocument/2006/relationships/hyperlink" Target="https://pbs.twimg.com/profile_banners/1076122741617713153/1547659926" TargetMode="External" /><Relationship Id="rId190" Type="http://schemas.openxmlformats.org/officeDocument/2006/relationships/hyperlink" Target="https://pbs.twimg.com/profile_banners/3172509796/1488809827" TargetMode="External" /><Relationship Id="rId191" Type="http://schemas.openxmlformats.org/officeDocument/2006/relationships/hyperlink" Target="https://pbs.twimg.com/profile_banners/565695121/1526588326" TargetMode="External" /><Relationship Id="rId192" Type="http://schemas.openxmlformats.org/officeDocument/2006/relationships/hyperlink" Target="https://pbs.twimg.com/profile_banners/20787300/1536853785" TargetMode="External" /><Relationship Id="rId193" Type="http://schemas.openxmlformats.org/officeDocument/2006/relationships/hyperlink" Target="https://pbs.twimg.com/profile_banners/1022940199/1522839584" TargetMode="External" /><Relationship Id="rId194" Type="http://schemas.openxmlformats.org/officeDocument/2006/relationships/hyperlink" Target="https://pbs.twimg.com/profile_banners/1100489786920525825/1564577618" TargetMode="External" /><Relationship Id="rId195" Type="http://schemas.openxmlformats.org/officeDocument/2006/relationships/hyperlink" Target="https://pbs.twimg.com/profile_banners/21794185/1451897937" TargetMode="External" /><Relationship Id="rId196" Type="http://schemas.openxmlformats.org/officeDocument/2006/relationships/hyperlink" Target="https://pbs.twimg.com/profile_banners/956892068726607872/1554729919" TargetMode="External" /><Relationship Id="rId197" Type="http://schemas.openxmlformats.org/officeDocument/2006/relationships/hyperlink" Target="https://pbs.twimg.com/profile_banners/279144084/1557782403" TargetMode="External" /><Relationship Id="rId198" Type="http://schemas.openxmlformats.org/officeDocument/2006/relationships/hyperlink" Target="https://pbs.twimg.com/profile_banners/767966187892473856/1562617688" TargetMode="External" /><Relationship Id="rId199" Type="http://schemas.openxmlformats.org/officeDocument/2006/relationships/hyperlink" Target="https://pbs.twimg.com/profile_banners/2152537651/1556097614" TargetMode="External" /><Relationship Id="rId200" Type="http://schemas.openxmlformats.org/officeDocument/2006/relationships/hyperlink" Target="https://pbs.twimg.com/profile_banners/246360920/1475998113" TargetMode="External" /><Relationship Id="rId201" Type="http://schemas.openxmlformats.org/officeDocument/2006/relationships/hyperlink" Target="https://pbs.twimg.com/profile_banners/1543433984/1449666619" TargetMode="External" /><Relationship Id="rId202" Type="http://schemas.openxmlformats.org/officeDocument/2006/relationships/hyperlink" Target="https://pbs.twimg.com/profile_banners/9273802/1558529997"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8/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5/bg.gif" TargetMode="External" /><Relationship Id="rId215" Type="http://schemas.openxmlformats.org/officeDocument/2006/relationships/hyperlink" Target="http://abs.twimg.com/images/themes/theme15/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7/bg.gif" TargetMode="External" /><Relationship Id="rId219" Type="http://schemas.openxmlformats.org/officeDocument/2006/relationships/hyperlink" Target="http://abs.twimg.com/images/themes/theme16/bg.gif" TargetMode="External" /><Relationship Id="rId220" Type="http://schemas.openxmlformats.org/officeDocument/2006/relationships/hyperlink" Target="http://abs.twimg.com/images/themes/theme4/bg.gif" TargetMode="External" /><Relationship Id="rId221" Type="http://schemas.openxmlformats.org/officeDocument/2006/relationships/hyperlink" Target="http://abs.twimg.com/images/themes/theme6/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2/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4/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7/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5/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6/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2/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5/bg.gif" TargetMode="External" /><Relationship Id="rId292" Type="http://schemas.openxmlformats.org/officeDocument/2006/relationships/hyperlink" Target="http://pbs.twimg.com/profile_images/1116284770219167744/wgtJm7SP_normal.png" TargetMode="External" /><Relationship Id="rId293" Type="http://schemas.openxmlformats.org/officeDocument/2006/relationships/hyperlink" Target="http://pbs.twimg.com/profile_images/1103682728577454080/wF6SrHrD_normal.jpg" TargetMode="External" /><Relationship Id="rId294" Type="http://schemas.openxmlformats.org/officeDocument/2006/relationships/hyperlink" Target="http://pbs.twimg.com/profile_images/1081171630016159745/2iNZS4kj_normal.jpg" TargetMode="External" /><Relationship Id="rId295" Type="http://schemas.openxmlformats.org/officeDocument/2006/relationships/hyperlink" Target="http://pbs.twimg.com/profile_images/829354583004700672/p1g0YoIH_normal.jpg" TargetMode="External" /><Relationship Id="rId296" Type="http://schemas.openxmlformats.org/officeDocument/2006/relationships/hyperlink" Target="http://pbs.twimg.com/profile_images/1142847247878672384/02aaeUVE_normal.jpg" TargetMode="External" /><Relationship Id="rId297" Type="http://schemas.openxmlformats.org/officeDocument/2006/relationships/hyperlink" Target="http://pbs.twimg.com/profile_images/876205989590171648/k_FWUT5A_normal.jpg" TargetMode="External" /><Relationship Id="rId298" Type="http://schemas.openxmlformats.org/officeDocument/2006/relationships/hyperlink" Target="http://pbs.twimg.com/profile_images/1153654191358976000/zFAxZ2hV_normal.jpg" TargetMode="External" /><Relationship Id="rId299" Type="http://schemas.openxmlformats.org/officeDocument/2006/relationships/hyperlink" Target="http://pbs.twimg.com/profile_images/765800282215317508/0XoENpps_normal.jpg" TargetMode="External" /><Relationship Id="rId300" Type="http://schemas.openxmlformats.org/officeDocument/2006/relationships/hyperlink" Target="http://pbs.twimg.com/profile_images/1153658779889733634/2Je11WrI_normal.png" TargetMode="External" /><Relationship Id="rId301" Type="http://schemas.openxmlformats.org/officeDocument/2006/relationships/hyperlink" Target="http://pbs.twimg.com/profile_images/905796674794258432/CkrfwaaK_normal.jpg" TargetMode="External" /><Relationship Id="rId302" Type="http://schemas.openxmlformats.org/officeDocument/2006/relationships/hyperlink" Target="http://pbs.twimg.com/profile_images/1106936493849886726/Q5ItOAv2_normal.png" TargetMode="External" /><Relationship Id="rId303" Type="http://schemas.openxmlformats.org/officeDocument/2006/relationships/hyperlink" Target="http://pbs.twimg.com/profile_images/816293006198325248/FlTaZPBO_normal.jpg" TargetMode="External" /><Relationship Id="rId304" Type="http://schemas.openxmlformats.org/officeDocument/2006/relationships/hyperlink" Target="http://pbs.twimg.com/profile_images/1850681547/course_wordle_normal.PNG" TargetMode="External" /><Relationship Id="rId305" Type="http://schemas.openxmlformats.org/officeDocument/2006/relationships/hyperlink" Target="http://pbs.twimg.com/profile_images/707234049144840195/oOSySzdy_normal.jpg" TargetMode="External" /><Relationship Id="rId306" Type="http://schemas.openxmlformats.org/officeDocument/2006/relationships/hyperlink" Target="http://pbs.twimg.com/profile_images/1145590710944575492/PYG9GWrf_normal.png" TargetMode="External" /><Relationship Id="rId307" Type="http://schemas.openxmlformats.org/officeDocument/2006/relationships/hyperlink" Target="http://pbs.twimg.com/profile_images/1146358079656726528/SZyRZy9h_normal.png" TargetMode="External" /><Relationship Id="rId308" Type="http://schemas.openxmlformats.org/officeDocument/2006/relationships/hyperlink" Target="http://pbs.twimg.com/profile_images/887426296015458306/5QpKj46u_normal.jpg" TargetMode="External" /><Relationship Id="rId309" Type="http://schemas.openxmlformats.org/officeDocument/2006/relationships/hyperlink" Target="http://pbs.twimg.com/profile_images/834520673166954496/SWCVjRPX_normal.jpg" TargetMode="External" /><Relationship Id="rId310" Type="http://schemas.openxmlformats.org/officeDocument/2006/relationships/hyperlink" Target="http://pbs.twimg.com/profile_images/773529405490618370/jQJG19l4_normal.jpg" TargetMode="External" /><Relationship Id="rId311" Type="http://schemas.openxmlformats.org/officeDocument/2006/relationships/hyperlink" Target="http://pbs.twimg.com/profile_images/907608918637117441/3cFMu3DN_normal.jpg" TargetMode="External" /><Relationship Id="rId312" Type="http://schemas.openxmlformats.org/officeDocument/2006/relationships/hyperlink" Target="http://pbs.twimg.com/profile_images/726711839762059264/TQcCfWe-_normal.jpg" TargetMode="External" /><Relationship Id="rId313" Type="http://schemas.openxmlformats.org/officeDocument/2006/relationships/hyperlink" Target="http://pbs.twimg.com/profile_images/1115644280041820160/wIQgd5ir_normal.png" TargetMode="External" /><Relationship Id="rId314" Type="http://schemas.openxmlformats.org/officeDocument/2006/relationships/hyperlink" Target="http://pbs.twimg.com/profile_images/781087658575474689/VOeBMCwg_normal.jpg" TargetMode="External" /><Relationship Id="rId315" Type="http://schemas.openxmlformats.org/officeDocument/2006/relationships/hyperlink" Target="http://pbs.twimg.com/profile_images/1093535639268741121/H_UFFQEb_normal.jpg" TargetMode="External" /><Relationship Id="rId316" Type="http://schemas.openxmlformats.org/officeDocument/2006/relationships/hyperlink" Target="http://pbs.twimg.com/profile_images/1130115092266323969/KyiH0sNU_normal.jpg" TargetMode="External" /><Relationship Id="rId317" Type="http://schemas.openxmlformats.org/officeDocument/2006/relationships/hyperlink" Target="http://pbs.twimg.com/profile_images/1156118736736313344/wh6zt9pE_normal.jpg" TargetMode="External" /><Relationship Id="rId318" Type="http://schemas.openxmlformats.org/officeDocument/2006/relationships/hyperlink" Target="http://pbs.twimg.com/profile_images/1084582236744286209/TvfMq9NU_normal.jpg" TargetMode="External" /><Relationship Id="rId319" Type="http://schemas.openxmlformats.org/officeDocument/2006/relationships/hyperlink" Target="http://pbs.twimg.com/profile_images/1091015442695708672/v4zGoHzU_normal.jpg" TargetMode="External" /><Relationship Id="rId320" Type="http://schemas.openxmlformats.org/officeDocument/2006/relationships/hyperlink" Target="http://pbs.twimg.com/profile_images/777234928643739649/RjOmt3sQ_normal.jpg" TargetMode="External" /><Relationship Id="rId321" Type="http://schemas.openxmlformats.org/officeDocument/2006/relationships/hyperlink" Target="http://pbs.twimg.com/profile_images/1134669603551031296/RZVIom6V_normal.jpg" TargetMode="External" /><Relationship Id="rId322" Type="http://schemas.openxmlformats.org/officeDocument/2006/relationships/hyperlink" Target="http://pbs.twimg.com/profile_images/1148151001750392832/vt5LEU1l_normal.png" TargetMode="External" /><Relationship Id="rId323" Type="http://schemas.openxmlformats.org/officeDocument/2006/relationships/hyperlink" Target="http://pbs.twimg.com/profile_images/995990747987042304/h1o4m3-B_normal.jpg" TargetMode="External" /><Relationship Id="rId324" Type="http://schemas.openxmlformats.org/officeDocument/2006/relationships/hyperlink" Target="http://pbs.twimg.com/profile_images/1155456462619119617/83ONsgRR_normal.jpg" TargetMode="External" /><Relationship Id="rId325" Type="http://schemas.openxmlformats.org/officeDocument/2006/relationships/hyperlink" Target="http://pbs.twimg.com/profile_images/1146414828216606720/TddCvi3X_normal.png" TargetMode="External" /><Relationship Id="rId326" Type="http://schemas.openxmlformats.org/officeDocument/2006/relationships/hyperlink" Target="http://pbs.twimg.com/profile_images/1028300264846098432/M51rTf8m_normal.jpg" TargetMode="External" /><Relationship Id="rId327" Type="http://schemas.openxmlformats.org/officeDocument/2006/relationships/hyperlink" Target="http://pbs.twimg.com/profile_images/611198692595470336/HqVcwAPz_normal.jpg" TargetMode="External" /><Relationship Id="rId328" Type="http://schemas.openxmlformats.org/officeDocument/2006/relationships/hyperlink" Target="http://pbs.twimg.com/profile_images/1137804532988153857/6Le5IxGU_normal.png" TargetMode="External" /><Relationship Id="rId329" Type="http://schemas.openxmlformats.org/officeDocument/2006/relationships/hyperlink" Target="http://pbs.twimg.com/profile_images/948105042095230978/qdNw2xMH_normal.jpg" TargetMode="External" /><Relationship Id="rId330" Type="http://schemas.openxmlformats.org/officeDocument/2006/relationships/hyperlink" Target="http://pbs.twimg.com/profile_images/1135857707112681473/sc9F9WrK_normal.jpg" TargetMode="External" /><Relationship Id="rId331" Type="http://schemas.openxmlformats.org/officeDocument/2006/relationships/hyperlink" Target="http://pbs.twimg.com/profile_images/964947692953767937/aPtQ1RYu_normal.jpg" TargetMode="External" /><Relationship Id="rId332" Type="http://schemas.openxmlformats.org/officeDocument/2006/relationships/hyperlink" Target="http://pbs.twimg.com/profile_images/952891152113586176/TL3uwwzY_normal.jpg" TargetMode="External" /><Relationship Id="rId333" Type="http://schemas.openxmlformats.org/officeDocument/2006/relationships/hyperlink" Target="http://pbs.twimg.com/profile_images/1166313381/b54e9380-dce0-45e4-a5b8-d62940dc5a0a_normal.jpg" TargetMode="External" /><Relationship Id="rId334" Type="http://schemas.openxmlformats.org/officeDocument/2006/relationships/hyperlink" Target="http://pbs.twimg.com/profile_images/1083656760186073089/KTnKou1O_normal.jpg" TargetMode="External" /><Relationship Id="rId335" Type="http://schemas.openxmlformats.org/officeDocument/2006/relationships/hyperlink" Target="http://pbs.twimg.com/profile_images/743895297923878912/9QizjcZu_normal.jpg" TargetMode="External" /><Relationship Id="rId336" Type="http://schemas.openxmlformats.org/officeDocument/2006/relationships/hyperlink" Target="http://pbs.twimg.com/profile_images/1057152344297758721/CyBMAwxa_normal.jpg" TargetMode="External" /><Relationship Id="rId337" Type="http://schemas.openxmlformats.org/officeDocument/2006/relationships/hyperlink" Target="http://pbs.twimg.com/profile_images/1161507224637886465/GBQPxK6X_normal.jpg" TargetMode="External" /><Relationship Id="rId338" Type="http://schemas.openxmlformats.org/officeDocument/2006/relationships/hyperlink" Target="http://pbs.twimg.com/profile_images/1163668307893006337/uoL6himQ_normal.jpg" TargetMode="External" /><Relationship Id="rId339" Type="http://schemas.openxmlformats.org/officeDocument/2006/relationships/hyperlink" Target="http://pbs.twimg.com/profile_images/1074673695581487109/FB5yhfiR_normal.jpg" TargetMode="External" /><Relationship Id="rId340" Type="http://schemas.openxmlformats.org/officeDocument/2006/relationships/hyperlink" Target="http://pbs.twimg.com/profile_images/1089573314878717953/kn7pCZRC_normal.jpg" TargetMode="External" /><Relationship Id="rId341" Type="http://schemas.openxmlformats.org/officeDocument/2006/relationships/hyperlink" Target="http://pbs.twimg.com/profile_images/1079355070674800640/5IY90PD6_normal.jpg" TargetMode="External" /><Relationship Id="rId342" Type="http://schemas.openxmlformats.org/officeDocument/2006/relationships/hyperlink" Target="http://pbs.twimg.com/profile_images/1076862445057163265/-3DSRxla_normal.jpg" TargetMode="External" /><Relationship Id="rId343" Type="http://schemas.openxmlformats.org/officeDocument/2006/relationships/hyperlink" Target="http://pbs.twimg.com/profile_images/1086232644516483072/Y9Ipl5ng_normal.jpg" TargetMode="External" /><Relationship Id="rId344" Type="http://schemas.openxmlformats.org/officeDocument/2006/relationships/hyperlink" Target="http://pbs.twimg.com/profile_images/1086297886818734085/8kXQfTzC_normal.jpg" TargetMode="External" /><Relationship Id="rId345" Type="http://schemas.openxmlformats.org/officeDocument/2006/relationships/hyperlink" Target="http://pbs.twimg.com/profile_images/1087400942956396545/Nr950eel_normal.jpg" TargetMode="External" /><Relationship Id="rId346" Type="http://schemas.openxmlformats.org/officeDocument/2006/relationships/hyperlink" Target="http://pbs.twimg.com/profile_images/1087464617201291272/1TLcw99N_normal.png" TargetMode="External" /><Relationship Id="rId347" Type="http://schemas.openxmlformats.org/officeDocument/2006/relationships/hyperlink" Target="http://pbs.twimg.com/profile_images/1088342343382679552/xkIhsEn3_normal.jpg" TargetMode="External" /><Relationship Id="rId348" Type="http://schemas.openxmlformats.org/officeDocument/2006/relationships/hyperlink" Target="http://pbs.twimg.com/profile_images/1090222498656993280/8GBvZbc6_normal.jpg" TargetMode="External" /><Relationship Id="rId349" Type="http://schemas.openxmlformats.org/officeDocument/2006/relationships/hyperlink" Target="http://pbs.twimg.com/profile_images/1091800585643397124/NgKR_87T_normal.jpg" TargetMode="External" /><Relationship Id="rId350" Type="http://schemas.openxmlformats.org/officeDocument/2006/relationships/hyperlink" Target="http://pbs.twimg.com/profile_images/1101086734811623430/9uGTuUD8_normal.png" TargetMode="External" /><Relationship Id="rId351" Type="http://schemas.openxmlformats.org/officeDocument/2006/relationships/hyperlink" Target="http://pbs.twimg.com/profile_images/1121389954310004736/r-bIZfEU_normal.jpg" TargetMode="External" /><Relationship Id="rId352" Type="http://schemas.openxmlformats.org/officeDocument/2006/relationships/hyperlink" Target="http://pbs.twimg.com/profile_images/1107726493734572032/qM2lRQvn_normal.png" TargetMode="External" /><Relationship Id="rId353" Type="http://schemas.openxmlformats.org/officeDocument/2006/relationships/hyperlink" Target="http://pbs.twimg.com/profile_images/1139175847137546240/qwUIuENf_normal.jpg" TargetMode="External" /><Relationship Id="rId354" Type="http://schemas.openxmlformats.org/officeDocument/2006/relationships/hyperlink" Target="http://pbs.twimg.com/profile_images/1114630226989002753/x1H-TeLP_normal.png" TargetMode="External" /><Relationship Id="rId355" Type="http://schemas.openxmlformats.org/officeDocument/2006/relationships/hyperlink" Target="http://pbs.twimg.com/profile_images/730662160704131072/Bd-ApAHW_normal.jpg" TargetMode="External" /><Relationship Id="rId356" Type="http://schemas.openxmlformats.org/officeDocument/2006/relationships/hyperlink" Target="http://pbs.twimg.com/profile_images/875997056149671936/MyTNlhLc_normal.jpg" TargetMode="External" /><Relationship Id="rId357" Type="http://schemas.openxmlformats.org/officeDocument/2006/relationships/hyperlink" Target="http://pbs.twimg.com/profile_images/884325773938765824/3PMPHHHx_normal.jpg" TargetMode="External" /><Relationship Id="rId358" Type="http://schemas.openxmlformats.org/officeDocument/2006/relationships/hyperlink" Target="http://pbs.twimg.com/profile_images/672374610332110848/LWcX97q2_normal.png" TargetMode="External" /><Relationship Id="rId359" Type="http://schemas.openxmlformats.org/officeDocument/2006/relationships/hyperlink" Target="http://pbs.twimg.com/profile_images/951081251624177664/SdSGgQZX_normal.jpg" TargetMode="External" /><Relationship Id="rId360" Type="http://schemas.openxmlformats.org/officeDocument/2006/relationships/hyperlink" Target="http://pbs.twimg.com/profile_images/949363975917133824/jsObd5Hx_normal.jpg" TargetMode="External" /><Relationship Id="rId361" Type="http://schemas.openxmlformats.org/officeDocument/2006/relationships/hyperlink" Target="http://pbs.twimg.com/profile_images/991564853725802498/Loqm-06P_normal.jpg" TargetMode="External" /><Relationship Id="rId362" Type="http://schemas.openxmlformats.org/officeDocument/2006/relationships/hyperlink" Target="http://pbs.twimg.com/profile_images/673847282715009024/H8IxkpHA_normal.jpg" TargetMode="External" /><Relationship Id="rId363" Type="http://schemas.openxmlformats.org/officeDocument/2006/relationships/hyperlink" Target="http://pbs.twimg.com/profile_images/1067705511460683776/sON6kTXU_normal.jpg" TargetMode="External" /><Relationship Id="rId364" Type="http://schemas.openxmlformats.org/officeDocument/2006/relationships/hyperlink" Target="http://pbs.twimg.com/profile_images/1129310171740745728/Cq5beQrO_normal.jpg" TargetMode="External" /><Relationship Id="rId365" Type="http://schemas.openxmlformats.org/officeDocument/2006/relationships/hyperlink" Target="http://pbs.twimg.com/profile_images/463306050297270272/ucM-scCD_normal.png" TargetMode="External" /><Relationship Id="rId366" Type="http://schemas.openxmlformats.org/officeDocument/2006/relationships/hyperlink" Target="http://pbs.twimg.com/profile_images/1042390059989852161/jil1a3_6_normal.jpg" TargetMode="External" /><Relationship Id="rId367" Type="http://schemas.openxmlformats.org/officeDocument/2006/relationships/hyperlink" Target="http://pbs.twimg.com/profile_images/1159107404845527042/Azhz0y0m_normal.jpg" TargetMode="External" /><Relationship Id="rId368" Type="http://schemas.openxmlformats.org/officeDocument/2006/relationships/hyperlink" Target="http://pbs.twimg.com/profile_images/248322313/4172645_normal.PNG" TargetMode="External" /><Relationship Id="rId369" Type="http://schemas.openxmlformats.org/officeDocument/2006/relationships/hyperlink" Target="http://pbs.twimg.com/profile_images/1135657495647703042/Hsc-weZL_normal.jpg" TargetMode="External" /><Relationship Id="rId370" Type="http://schemas.openxmlformats.org/officeDocument/2006/relationships/hyperlink" Target="http://pbs.twimg.com/profile_images/1110564638813577216/OakjtPgI_normal.jpg" TargetMode="External" /><Relationship Id="rId371" Type="http://schemas.openxmlformats.org/officeDocument/2006/relationships/hyperlink" Target="http://pbs.twimg.com/profile_images/1106992802163056640/i6p9rjC7_normal.jpg" TargetMode="External" /><Relationship Id="rId372" Type="http://schemas.openxmlformats.org/officeDocument/2006/relationships/hyperlink" Target="http://pbs.twimg.com/profile_images/1158243836075925505/JL7xsAkv_normal.jpg" TargetMode="External" /><Relationship Id="rId373" Type="http://schemas.openxmlformats.org/officeDocument/2006/relationships/hyperlink" Target="http://pbs.twimg.com/profile_images/1032459978/Logo_normal.jpg" TargetMode="External" /><Relationship Id="rId374" Type="http://schemas.openxmlformats.org/officeDocument/2006/relationships/hyperlink" Target="http://pbs.twimg.com/profile_images/515825198302380033/bz-WDtnV_normal.jpeg" TargetMode="External" /><Relationship Id="rId375" Type="http://schemas.openxmlformats.org/officeDocument/2006/relationships/hyperlink" Target="http://pbs.twimg.com/profile_images/3184029997/55a0925e44a7cb08fed450e5d5e48136_normal.jpeg" TargetMode="External" /><Relationship Id="rId376" Type="http://schemas.openxmlformats.org/officeDocument/2006/relationships/hyperlink" Target="http://pbs.twimg.com/profile_images/726806206287892481/MLlqJsXC_normal.jpg" TargetMode="External" /><Relationship Id="rId377" Type="http://schemas.openxmlformats.org/officeDocument/2006/relationships/hyperlink" Target="http://pbs.twimg.com/profile_images/846234308440403968/Z1OGlHtK_normal.jpg" TargetMode="External" /><Relationship Id="rId378" Type="http://schemas.openxmlformats.org/officeDocument/2006/relationships/hyperlink" Target="http://pbs.twimg.com/profile_images/1085864563373998080/v-UEDF7m_normal.jpg" TargetMode="External" /><Relationship Id="rId379" Type="http://schemas.openxmlformats.org/officeDocument/2006/relationships/hyperlink" Target="http://pbs.twimg.com/profile_images/978264018803679232/aoJFwBxR_normal.jpg" TargetMode="External" /><Relationship Id="rId380" Type="http://schemas.openxmlformats.org/officeDocument/2006/relationships/hyperlink" Target="http://pbs.twimg.com/profile_images/452021455354474496/ICBsTyfs_normal.jpeg" TargetMode="External" /><Relationship Id="rId381" Type="http://schemas.openxmlformats.org/officeDocument/2006/relationships/hyperlink" Target="http://pbs.twimg.com/profile_images/723065747006717953/7rWOO27f_normal.jpg" TargetMode="External" /><Relationship Id="rId382" Type="http://schemas.openxmlformats.org/officeDocument/2006/relationships/hyperlink" Target="http://pbs.twimg.com/profile_images/1164191026367610880/KryGeJvR_normal.png" TargetMode="External" /><Relationship Id="rId383" Type="http://schemas.openxmlformats.org/officeDocument/2006/relationships/hyperlink" Target="http://pbs.twimg.com/profile_images/1121375942264393728/EWUenwua_normal.png" TargetMode="External" /><Relationship Id="rId384" Type="http://schemas.openxmlformats.org/officeDocument/2006/relationships/hyperlink" Target="http://pbs.twimg.com/profile_images/687645970142740481/EH76Wn7S_normal.jpg" TargetMode="External" /><Relationship Id="rId385" Type="http://schemas.openxmlformats.org/officeDocument/2006/relationships/hyperlink" Target="http://pbs.twimg.com/profile_images/1125119551182655498/iUwDRqKg_normal.jpg" TargetMode="External" /><Relationship Id="rId386" Type="http://schemas.openxmlformats.org/officeDocument/2006/relationships/hyperlink" Target="http://pbs.twimg.com/profile_images/1126217896454172672/amZhJ4qA_normal.jpg" TargetMode="External" /><Relationship Id="rId387" Type="http://schemas.openxmlformats.org/officeDocument/2006/relationships/hyperlink" Target="http://pbs.twimg.com/profile_images/1145673401878450176/5AvT7Rb6_normal.jpg" TargetMode="External" /><Relationship Id="rId388" Type="http://schemas.openxmlformats.org/officeDocument/2006/relationships/hyperlink" Target="http://pbs.twimg.com/profile_images/912640942435438593/yzM0BvWF_normal.jpg" TargetMode="External" /><Relationship Id="rId389" Type="http://schemas.openxmlformats.org/officeDocument/2006/relationships/hyperlink" Target="http://pbs.twimg.com/profile_images/980860670370557952/lP2R0Z6c_normal.jpg" TargetMode="External" /><Relationship Id="rId390" Type="http://schemas.openxmlformats.org/officeDocument/2006/relationships/hyperlink" Target="http://pbs.twimg.com/profile_images/905342524910444544/IR-A8Agb_normal.jpg" TargetMode="External" /><Relationship Id="rId391" Type="http://schemas.openxmlformats.org/officeDocument/2006/relationships/hyperlink" Target="http://pbs.twimg.com/profile_images/1058722649000558592/EgkwvwB1_normal.jpg" TargetMode="External" /><Relationship Id="rId392" Type="http://schemas.openxmlformats.org/officeDocument/2006/relationships/hyperlink" Target="http://pbs.twimg.com/profile_images/1075060545584316421/wL7IUGZe_normal.jpg" TargetMode="External" /><Relationship Id="rId393" Type="http://schemas.openxmlformats.org/officeDocument/2006/relationships/hyperlink" Target="http://pbs.twimg.com/profile_images/1145648033360732160/i6WGXc0F_normal.jpg" TargetMode="External" /><Relationship Id="rId394" Type="http://schemas.openxmlformats.org/officeDocument/2006/relationships/hyperlink" Target="http://pbs.twimg.com/profile_images/1137008119865839616/yQAicfxZ_normal.jpg" TargetMode="External" /><Relationship Id="rId395" Type="http://schemas.openxmlformats.org/officeDocument/2006/relationships/hyperlink" Target="http://pbs.twimg.com/profile_images/1162744797649616901/RuCVZ06V_normal.jpg" TargetMode="External" /><Relationship Id="rId396" Type="http://schemas.openxmlformats.org/officeDocument/2006/relationships/hyperlink" Target="http://pbs.twimg.com/profile_images/1161727702056996864/q_PcKodr_normal.jpg" TargetMode="External" /><Relationship Id="rId397" Type="http://schemas.openxmlformats.org/officeDocument/2006/relationships/hyperlink" Target="http://pbs.twimg.com/profile_images/1156173375523475457/busEneLz_normal.jpg" TargetMode="External" /><Relationship Id="rId398" Type="http://schemas.openxmlformats.org/officeDocument/2006/relationships/hyperlink" Target="http://pbs.twimg.com/profile_images/1085112569910738944/TpYWpgRh_normal.jpg" TargetMode="External" /><Relationship Id="rId399" Type="http://schemas.openxmlformats.org/officeDocument/2006/relationships/hyperlink" Target="http://pbs.twimg.com/profile_images/1101521162469822465/xfCvcYRR_normal.png" TargetMode="External" /><Relationship Id="rId400" Type="http://schemas.openxmlformats.org/officeDocument/2006/relationships/hyperlink" Target="http://pbs.twimg.com/profile_images/1057646098146344960/JMT_VyeX_normal.jpg" TargetMode="External" /><Relationship Id="rId401" Type="http://schemas.openxmlformats.org/officeDocument/2006/relationships/hyperlink" Target="http://pbs.twimg.com/profile_images/966730204688404480/EqsHFo0b_normal.jpg" TargetMode="External" /><Relationship Id="rId402" Type="http://schemas.openxmlformats.org/officeDocument/2006/relationships/hyperlink" Target="http://pbs.twimg.com/profile_images/981486545071992835/oOx38fKW_normal.jpg" TargetMode="External" /><Relationship Id="rId403" Type="http://schemas.openxmlformats.org/officeDocument/2006/relationships/hyperlink" Target="http://pbs.twimg.com/profile_images/1100512760855781376/IRYMPJLT_normal.png" TargetMode="External" /><Relationship Id="rId404" Type="http://schemas.openxmlformats.org/officeDocument/2006/relationships/hyperlink" Target="http://pbs.twimg.com/profile_images/484270011813351424/5ILHWaq__normal.jpeg" TargetMode="External" /><Relationship Id="rId405" Type="http://schemas.openxmlformats.org/officeDocument/2006/relationships/hyperlink" Target="http://pbs.twimg.com/profile_images/1151144798004400129/6QArmuFU_normal.png" TargetMode="External" /><Relationship Id="rId406" Type="http://schemas.openxmlformats.org/officeDocument/2006/relationships/hyperlink" Target="http://pbs.twimg.com/profile_images/1085559718423212033/aSGwLsvJ_normal.jpg" TargetMode="External" /><Relationship Id="rId407" Type="http://schemas.openxmlformats.org/officeDocument/2006/relationships/hyperlink" Target="http://pbs.twimg.com/profile_images/1083397667265413122/tVwUF6Ru_normal.jpg" TargetMode="External" /><Relationship Id="rId408" Type="http://schemas.openxmlformats.org/officeDocument/2006/relationships/hyperlink" Target="http://pbs.twimg.com/profile_images/959058647769931777/fof194Jf_normal.jpg" TargetMode="External" /><Relationship Id="rId409" Type="http://schemas.openxmlformats.org/officeDocument/2006/relationships/hyperlink" Target="http://pbs.twimg.com/profile_images/394897075/My_County_Council_normal.png" TargetMode="External" /><Relationship Id="rId410" Type="http://schemas.openxmlformats.org/officeDocument/2006/relationships/hyperlink" Target="http://pbs.twimg.com/profile_images/783586212913242112/J5j3466V_normal.jpg" TargetMode="External" /><Relationship Id="rId411" Type="http://schemas.openxmlformats.org/officeDocument/2006/relationships/hyperlink" Target="http://pbs.twimg.com/profile_images/674576687284117504/WgTamGDP_normal.jpg" TargetMode="External" /><Relationship Id="rId412" Type="http://schemas.openxmlformats.org/officeDocument/2006/relationships/hyperlink" Target="http://pbs.twimg.com/profile_images/2340026837/e0whbyp1r1uy16o0vtz1_normal.jpeg" TargetMode="External" /><Relationship Id="rId413" Type="http://schemas.openxmlformats.org/officeDocument/2006/relationships/hyperlink" Target="https://twitter.com/miswachemicals" TargetMode="External" /><Relationship Id="rId414" Type="http://schemas.openxmlformats.org/officeDocument/2006/relationships/hyperlink" Target="https://twitter.com/festogb" TargetMode="External" /><Relationship Id="rId415" Type="http://schemas.openxmlformats.org/officeDocument/2006/relationships/hyperlink" Target="https://twitter.com/diginorthampton" TargetMode="External" /><Relationship Id="rId416" Type="http://schemas.openxmlformats.org/officeDocument/2006/relationships/hyperlink" Target="https://twitter.com/logistics_forum" TargetMode="External" /><Relationship Id="rId417" Type="http://schemas.openxmlformats.org/officeDocument/2006/relationships/hyperlink" Target="https://twitter.com/cafe_matchbox" TargetMode="External" /><Relationship Id="rId418" Type="http://schemas.openxmlformats.org/officeDocument/2006/relationships/hyperlink" Target="https://twitter.com/jeaned70" TargetMode="External" /><Relationship Id="rId419" Type="http://schemas.openxmlformats.org/officeDocument/2006/relationships/hyperlink" Target="https://twitter.com/star_classroom" TargetMode="External" /><Relationship Id="rId420" Type="http://schemas.openxmlformats.org/officeDocument/2006/relationships/hyperlink" Target="https://twitter.com/samantha_read_" TargetMode="External" /><Relationship Id="rId421" Type="http://schemas.openxmlformats.org/officeDocument/2006/relationships/hyperlink" Target="https://twitter.com/itteamdret" TargetMode="External" /><Relationship Id="rId422" Type="http://schemas.openxmlformats.org/officeDocument/2006/relationships/hyperlink" Target="https://twitter.com/learntechuon" TargetMode="External" /><Relationship Id="rId423" Type="http://schemas.openxmlformats.org/officeDocument/2006/relationships/hyperlink" Target="https://twitter.com/gameartacademic" TargetMode="External" /><Relationship Id="rId424" Type="http://schemas.openxmlformats.org/officeDocument/2006/relationships/hyperlink" Target="https://twitter.com/deanoffast" TargetMode="External" /><Relationship Id="rId425" Type="http://schemas.openxmlformats.org/officeDocument/2006/relationships/hyperlink" Target="https://twitter.com/uoncomputing" TargetMode="External" /><Relationship Id="rId426" Type="http://schemas.openxmlformats.org/officeDocument/2006/relationships/hyperlink" Target="https://twitter.com/scottturneruon" TargetMode="External" /><Relationship Id="rId427" Type="http://schemas.openxmlformats.org/officeDocument/2006/relationships/hyperlink" Target="https://twitter.com/uninorthants" TargetMode="External" /><Relationship Id="rId428" Type="http://schemas.openxmlformats.org/officeDocument/2006/relationships/hyperlink" Target="https://twitter.com/uninhantsnews" TargetMode="External" /><Relationship Id="rId429" Type="http://schemas.openxmlformats.org/officeDocument/2006/relationships/hyperlink" Target="https://twitter.com/maaprincipal" TargetMode="External" /><Relationship Id="rId430" Type="http://schemas.openxmlformats.org/officeDocument/2006/relationships/hyperlink" Target="https://twitter.com/thenenequirer" TargetMode="External" /><Relationship Id="rId431" Type="http://schemas.openxmlformats.org/officeDocument/2006/relationships/hyperlink" Target="https://twitter.com/wastereader" TargetMode="External" /><Relationship Id="rId432" Type="http://schemas.openxmlformats.org/officeDocument/2006/relationships/hyperlink" Target="https://twitter.com/zigguratxyz" TargetMode="External" /><Relationship Id="rId433" Type="http://schemas.openxmlformats.org/officeDocument/2006/relationships/hyperlink" Target="https://twitter.com/northantshouruk" TargetMode="External" /><Relationship Id="rId434" Type="http://schemas.openxmlformats.org/officeDocument/2006/relationships/hyperlink" Target="https://twitter.com/lovenorthampton" TargetMode="External" /><Relationship Id="rId435" Type="http://schemas.openxmlformats.org/officeDocument/2006/relationships/hyperlink" Target="https://twitter.com/nptspaces" TargetMode="External" /><Relationship Id="rId436" Type="http://schemas.openxmlformats.org/officeDocument/2006/relationships/hyperlink" Target="https://twitter.com/bbcnorthampton" TargetMode="External" /><Relationship Id="rId437" Type="http://schemas.openxmlformats.org/officeDocument/2006/relationships/hyperlink" Target="https://twitter.com/curatoreducator" TargetMode="External" /><Relationship Id="rId438" Type="http://schemas.openxmlformats.org/officeDocument/2006/relationships/hyperlink" Target="https://twitter.com/commcourtyard" TargetMode="External" /><Relationship Id="rId439" Type="http://schemas.openxmlformats.org/officeDocument/2006/relationships/hyperlink" Target="https://twitter.com/cafetracknn" TargetMode="External" /><Relationship Id="rId440" Type="http://schemas.openxmlformats.org/officeDocument/2006/relationships/hyperlink" Target="https://twitter.com/thestartofnn" TargetMode="External" /><Relationship Id="rId441" Type="http://schemas.openxmlformats.org/officeDocument/2006/relationships/hyperlink" Target="https://twitter.com/alpaka_io" TargetMode="External" /><Relationship Id="rId442" Type="http://schemas.openxmlformats.org/officeDocument/2006/relationships/hyperlink" Target="https://twitter.com/angrynorthernuk" TargetMode="External" /><Relationship Id="rId443" Type="http://schemas.openxmlformats.org/officeDocument/2006/relationships/hyperlink" Target="https://twitter.com/gdsteam" TargetMode="External" /><Relationship Id="rId444" Type="http://schemas.openxmlformats.org/officeDocument/2006/relationships/hyperlink" Target="https://twitter.com/spokeseducation" TargetMode="External" /><Relationship Id="rId445" Type="http://schemas.openxmlformats.org/officeDocument/2006/relationships/hyperlink" Target="https://twitter.com/marcwebber" TargetMode="External" /><Relationship Id="rId446" Type="http://schemas.openxmlformats.org/officeDocument/2006/relationships/hyperlink" Target="https://twitter.com/vrtherapiesltd" TargetMode="External" /><Relationship Id="rId447" Type="http://schemas.openxmlformats.org/officeDocument/2006/relationships/hyperlink" Target="https://twitter.com/futurefocusedg1" TargetMode="External" /><Relationship Id="rId448" Type="http://schemas.openxmlformats.org/officeDocument/2006/relationships/hyperlink" Target="https://twitter.com/bbcsml" TargetMode="External" /><Relationship Id="rId449" Type="http://schemas.openxmlformats.org/officeDocument/2006/relationships/hyperlink" Target="https://twitter.com/bbcone" TargetMode="External" /><Relationship Id="rId450" Type="http://schemas.openxmlformats.org/officeDocument/2006/relationships/hyperlink" Target="https://twitter.com/thegrowthlawyer" TargetMode="External" /><Relationship Id="rId451" Type="http://schemas.openxmlformats.org/officeDocument/2006/relationships/hyperlink" Target="https://twitter.com/dr_alisherbaz" TargetMode="External" /><Relationship Id="rId452" Type="http://schemas.openxmlformats.org/officeDocument/2006/relationships/hyperlink" Target="https://twitter.com/drmmu" TargetMode="External" /><Relationship Id="rId453" Type="http://schemas.openxmlformats.org/officeDocument/2006/relationships/hyperlink" Target="https://twitter.com/uonschools" TargetMode="External" /><Relationship Id="rId454" Type="http://schemas.openxmlformats.org/officeDocument/2006/relationships/hyperlink" Target="https://twitter.com/nosylocaljourno" TargetMode="External" /><Relationship Id="rId455" Type="http://schemas.openxmlformats.org/officeDocument/2006/relationships/hyperlink" Target="https://twitter.com/oppidium1" TargetMode="External" /><Relationship Id="rId456" Type="http://schemas.openxmlformats.org/officeDocument/2006/relationships/hyperlink" Target="https://twitter.com/kenpunter" TargetMode="External" /><Relationship Id="rId457" Type="http://schemas.openxmlformats.org/officeDocument/2006/relationships/hyperlink" Target="https://twitter.com/barwaterside" TargetMode="External" /><Relationship Id="rId458" Type="http://schemas.openxmlformats.org/officeDocument/2006/relationships/hyperlink" Target="https://twitter.com/proudmurals" TargetMode="External" /><Relationship Id="rId459" Type="http://schemas.openxmlformats.org/officeDocument/2006/relationships/hyperlink" Target="https://twitter.com/6920steve" TargetMode="External" /><Relationship Id="rId460" Type="http://schemas.openxmlformats.org/officeDocument/2006/relationships/hyperlink" Target="https://twitter.com/heyfordbooks" TargetMode="External" /><Relationship Id="rId461" Type="http://schemas.openxmlformats.org/officeDocument/2006/relationships/hyperlink" Target="https://twitter.com/northamptonspe2" TargetMode="External" /><Relationship Id="rId462" Type="http://schemas.openxmlformats.org/officeDocument/2006/relationships/hyperlink" Target="https://twitter.com/chalkoriginal" TargetMode="External" /><Relationship Id="rId463" Type="http://schemas.openxmlformats.org/officeDocument/2006/relationships/hyperlink" Target="https://twitter.com/dutchdelightsuk" TargetMode="External" /><Relationship Id="rId464" Type="http://schemas.openxmlformats.org/officeDocument/2006/relationships/hyperlink" Target="https://twitter.com/bighireuk" TargetMode="External" /><Relationship Id="rId465" Type="http://schemas.openxmlformats.org/officeDocument/2006/relationships/hyperlink" Target="https://twitter.com/23rd_s" TargetMode="External" /><Relationship Id="rId466" Type="http://schemas.openxmlformats.org/officeDocument/2006/relationships/hyperlink" Target="https://twitter.com/clarissaxfood" TargetMode="External" /><Relationship Id="rId467" Type="http://schemas.openxmlformats.org/officeDocument/2006/relationships/hyperlink" Target="https://twitter.com/thrismuk" TargetMode="External" /><Relationship Id="rId468" Type="http://schemas.openxmlformats.org/officeDocument/2006/relationships/hyperlink" Target="https://twitter.com/enorlpool" TargetMode="External" /><Relationship Id="rId469" Type="http://schemas.openxmlformats.org/officeDocument/2006/relationships/hyperlink" Target="https://twitter.com/k_ocoaching" TargetMode="External" /><Relationship Id="rId470" Type="http://schemas.openxmlformats.org/officeDocument/2006/relationships/hyperlink" Target="https://twitter.com/becketsbuddies" TargetMode="External" /><Relationship Id="rId471" Type="http://schemas.openxmlformats.org/officeDocument/2006/relationships/hyperlink" Target="https://twitter.com/nnexhibition" TargetMode="External" /><Relationship Id="rId472" Type="http://schemas.openxmlformats.org/officeDocument/2006/relationships/hyperlink" Target="https://twitter.com/propertyviewv" TargetMode="External" /><Relationship Id="rId473" Type="http://schemas.openxmlformats.org/officeDocument/2006/relationships/hyperlink" Target="https://twitter.com/chocbonbon11" TargetMode="External" /><Relationship Id="rId474" Type="http://schemas.openxmlformats.org/officeDocument/2006/relationships/hyperlink" Target="https://twitter.com/ribbonsignature" TargetMode="External" /><Relationship Id="rId475" Type="http://schemas.openxmlformats.org/officeDocument/2006/relationships/hyperlink" Target="https://twitter.com/jacksonjcooper" TargetMode="External" /><Relationship Id="rId476" Type="http://schemas.openxmlformats.org/officeDocument/2006/relationships/hyperlink" Target="https://twitter.com/chronandecho" TargetMode="External" /><Relationship Id="rId477" Type="http://schemas.openxmlformats.org/officeDocument/2006/relationships/hyperlink" Target="https://twitter.com/kaysawbridge" TargetMode="External" /><Relationship Id="rId478" Type="http://schemas.openxmlformats.org/officeDocument/2006/relationships/hyperlink" Target="https://twitter.com/barclaycard" TargetMode="External" /><Relationship Id="rId479" Type="http://schemas.openxmlformats.org/officeDocument/2006/relationships/hyperlink" Target="https://twitter.com/snc_webmaster" TargetMode="External" /><Relationship Id="rId480" Type="http://schemas.openxmlformats.org/officeDocument/2006/relationships/hyperlink" Target="https://twitter.com/rscomponents" TargetMode="External" /><Relationship Id="rId481" Type="http://schemas.openxmlformats.org/officeDocument/2006/relationships/hyperlink" Target="https://twitter.com/richardbeards" TargetMode="External" /><Relationship Id="rId482" Type="http://schemas.openxmlformats.org/officeDocument/2006/relationships/hyperlink" Target="https://twitter.com/kardisom" TargetMode="External" /><Relationship Id="rId483" Type="http://schemas.openxmlformats.org/officeDocument/2006/relationships/hyperlink" Target="https://twitter.com/csm_berlin" TargetMode="External" /><Relationship Id="rId484" Type="http://schemas.openxmlformats.org/officeDocument/2006/relationships/hyperlink" Target="https://twitter.com/rifs_uon" TargetMode="External" /><Relationship Id="rId485" Type="http://schemas.openxmlformats.org/officeDocument/2006/relationships/hyperlink" Target="https://twitter.com/codeclubemids" TargetMode="External" /><Relationship Id="rId486" Type="http://schemas.openxmlformats.org/officeDocument/2006/relationships/hyperlink" Target="https://twitter.com/researchconn3ct" TargetMode="External" /><Relationship Id="rId487" Type="http://schemas.openxmlformats.org/officeDocument/2006/relationships/hyperlink" Target="https://twitter.com/livi_uk" TargetMode="External" /><Relationship Id="rId488" Type="http://schemas.openxmlformats.org/officeDocument/2006/relationships/hyperlink" Target="https://twitter.com/karen_w_bach" TargetMode="External" /><Relationship Id="rId489" Type="http://schemas.openxmlformats.org/officeDocument/2006/relationships/hyperlink" Target="https://twitter.com/rjhowe" TargetMode="External" /><Relationship Id="rId490" Type="http://schemas.openxmlformats.org/officeDocument/2006/relationships/hyperlink" Target="https://twitter.com/newskate" TargetMode="External" /><Relationship Id="rId491" Type="http://schemas.openxmlformats.org/officeDocument/2006/relationships/hyperlink" Target="https://twitter.com/fastresearchuon" TargetMode="External" /><Relationship Id="rId492" Type="http://schemas.openxmlformats.org/officeDocument/2006/relationships/hyperlink" Target="https://twitter.com/louspolton" TargetMode="External" /><Relationship Id="rId493" Type="http://schemas.openxmlformats.org/officeDocument/2006/relationships/hyperlink" Target="https://twitter.com/theathleticuk" TargetMode="External" /><Relationship Id="rId494" Type="http://schemas.openxmlformats.org/officeDocument/2006/relationships/hyperlink" Target="https://twitter.com/elsbyandco" TargetMode="External" /><Relationship Id="rId495" Type="http://schemas.openxmlformats.org/officeDocument/2006/relationships/hyperlink" Target="https://twitter.com/ftsonline" TargetMode="External" /><Relationship Id="rId496" Type="http://schemas.openxmlformats.org/officeDocument/2006/relationships/hyperlink" Target="https://twitter.com/gilliansblinds" TargetMode="External" /><Relationship Id="rId497" Type="http://schemas.openxmlformats.org/officeDocument/2006/relationships/hyperlink" Target="https://twitter.com/thebelmonthotel" TargetMode="External" /><Relationship Id="rId498" Type="http://schemas.openxmlformats.org/officeDocument/2006/relationships/hyperlink" Target="https://twitter.com/inverterdrives" TargetMode="External" /><Relationship Id="rId499" Type="http://schemas.openxmlformats.org/officeDocument/2006/relationships/hyperlink" Target="https://twitter.com/fullerslaw" TargetMode="External" /><Relationship Id="rId500" Type="http://schemas.openxmlformats.org/officeDocument/2006/relationships/hyperlink" Target="https://twitter.com/nbsafety_" TargetMode="External" /><Relationship Id="rId501" Type="http://schemas.openxmlformats.org/officeDocument/2006/relationships/hyperlink" Target="https://twitter.com/labelsourceuk" TargetMode="External" /><Relationship Id="rId502" Type="http://schemas.openxmlformats.org/officeDocument/2006/relationships/hyperlink" Target="https://twitter.com/j19testing" TargetMode="External" /><Relationship Id="rId503" Type="http://schemas.openxmlformats.org/officeDocument/2006/relationships/hyperlink" Target="https://twitter.com/alarmlinenorth" TargetMode="External" /><Relationship Id="rId504" Type="http://schemas.openxmlformats.org/officeDocument/2006/relationships/hyperlink" Target="https://twitter.com/futurumg" TargetMode="External" /><Relationship Id="rId505" Type="http://schemas.openxmlformats.org/officeDocument/2006/relationships/hyperlink" Target="https://twitter.com/haineswattseast" TargetMode="External" /><Relationship Id="rId506" Type="http://schemas.openxmlformats.org/officeDocument/2006/relationships/hyperlink" Target="https://twitter.com/garlandtraining" TargetMode="External" /><Relationship Id="rId507" Type="http://schemas.openxmlformats.org/officeDocument/2006/relationships/hyperlink" Target="https://twitter.com/copperfoxbiz" TargetMode="External" /><Relationship Id="rId508" Type="http://schemas.openxmlformats.org/officeDocument/2006/relationships/hyperlink" Target="https://twitter.com/technomineltd" TargetMode="External" /><Relationship Id="rId509" Type="http://schemas.openxmlformats.org/officeDocument/2006/relationships/hyperlink" Target="https://twitter.com/soverycreative" TargetMode="External" /><Relationship Id="rId510" Type="http://schemas.openxmlformats.org/officeDocument/2006/relationships/hyperlink" Target="https://twitter.com/iain_mansell" TargetMode="External" /><Relationship Id="rId511" Type="http://schemas.openxmlformats.org/officeDocument/2006/relationships/hyperlink" Target="https://twitter.com/dan_techrecruit" TargetMode="External" /><Relationship Id="rId512" Type="http://schemas.openxmlformats.org/officeDocument/2006/relationships/hyperlink" Target="https://twitter.com/heylus" TargetMode="External" /><Relationship Id="rId513" Type="http://schemas.openxmlformats.org/officeDocument/2006/relationships/hyperlink" Target="https://twitter.com/woodbarntech" TargetMode="External" /><Relationship Id="rId514" Type="http://schemas.openxmlformats.org/officeDocument/2006/relationships/hyperlink" Target="https://twitter.com/mrstuwood" TargetMode="External" /><Relationship Id="rId515" Type="http://schemas.openxmlformats.org/officeDocument/2006/relationships/hyperlink" Target="https://twitter.com/markosullivan08" TargetMode="External" /><Relationship Id="rId516" Type="http://schemas.openxmlformats.org/officeDocument/2006/relationships/hyperlink" Target="https://twitter.com/pamsheemar" TargetMode="External" /><Relationship Id="rId517" Type="http://schemas.openxmlformats.org/officeDocument/2006/relationships/hyperlink" Target="https://twitter.com/paulcadmanuk" TargetMode="External" /><Relationship Id="rId518" Type="http://schemas.openxmlformats.org/officeDocument/2006/relationships/hyperlink" Target="https://twitter.com/squibbleltd" TargetMode="External" /><Relationship Id="rId519" Type="http://schemas.openxmlformats.org/officeDocument/2006/relationships/hyperlink" Target="https://twitter.com/tn_midlands" TargetMode="External" /><Relationship Id="rId520" Type="http://schemas.openxmlformats.org/officeDocument/2006/relationships/hyperlink" Target="https://twitter.com/secondej" TargetMode="External" /><Relationship Id="rId521" Type="http://schemas.openxmlformats.org/officeDocument/2006/relationships/hyperlink" Target="https://twitter.com/hollybotterill" TargetMode="External" /><Relationship Id="rId522" Type="http://schemas.openxmlformats.org/officeDocument/2006/relationships/hyperlink" Target="https://twitter.com/yiannismaos" TargetMode="External" /><Relationship Id="rId523" Type="http://schemas.openxmlformats.org/officeDocument/2006/relationships/hyperlink" Target="https://twitter.com/silicon_canal" TargetMode="External" /><Relationship Id="rId524" Type="http://schemas.openxmlformats.org/officeDocument/2006/relationships/hyperlink" Target="https://twitter.com/birminghamtech" TargetMode="External" /><Relationship Id="rId525" Type="http://schemas.openxmlformats.org/officeDocument/2006/relationships/hyperlink" Target="https://twitter.com/voluntaryimpact" TargetMode="External" /><Relationship Id="rId526" Type="http://schemas.openxmlformats.org/officeDocument/2006/relationships/hyperlink" Target="https://twitter.com/fsbeastmids" TargetMode="External" /><Relationship Id="rId527" Type="http://schemas.openxmlformats.org/officeDocument/2006/relationships/hyperlink" Target="https://twitter.com/technation" TargetMode="External" /><Relationship Id="rId528" Type="http://schemas.openxmlformats.org/officeDocument/2006/relationships/hyperlink" Target="https://twitter.com/elsby_clare" TargetMode="External" /><Relationship Id="rId529" Type="http://schemas.openxmlformats.org/officeDocument/2006/relationships/hyperlink" Target="https://twitter.com/ssarecruit" TargetMode="External" /><Relationship Id="rId530" Type="http://schemas.openxmlformats.org/officeDocument/2006/relationships/hyperlink" Target="https://twitter.com/mycountycouncil" TargetMode="External" /><Relationship Id="rId531" Type="http://schemas.openxmlformats.org/officeDocument/2006/relationships/hyperlink" Target="https://twitter.com/northamptonbid" TargetMode="External" /><Relationship Id="rId532" Type="http://schemas.openxmlformats.org/officeDocument/2006/relationships/hyperlink" Target="https://twitter.com/bipcnorthants" TargetMode="External" /><Relationship Id="rId533" Type="http://schemas.openxmlformats.org/officeDocument/2006/relationships/hyperlink" Target="https://twitter.com/profgalloway" TargetMode="External" /><Relationship Id="rId534" Type="http://schemas.openxmlformats.org/officeDocument/2006/relationships/hyperlink" Target="http://t.co/VtRLHK8Z36" TargetMode="External" /><Relationship Id="rId535" Type="http://schemas.openxmlformats.org/officeDocument/2006/relationships/hyperlink" Target="https://t.co/zCUo4dZOYT" TargetMode="External" /><Relationship Id="rId536" Type="http://schemas.openxmlformats.org/officeDocument/2006/relationships/hyperlink" Target="https://t.co/2Wn43ttlFs" TargetMode="External" /><Relationship Id="rId537" Type="http://schemas.openxmlformats.org/officeDocument/2006/relationships/hyperlink" Target="https://t.co/oU7uBCbZU6" TargetMode="External" /><Relationship Id="rId538" Type="http://schemas.openxmlformats.org/officeDocument/2006/relationships/hyperlink" Target="https://pbs.twimg.com/profile_banners/394757234/1475499066" TargetMode="External" /><Relationship Id="rId539" Type="http://schemas.openxmlformats.org/officeDocument/2006/relationships/hyperlink" Target="https://pbs.twimg.com/profile_banners/55536408/1565798541" TargetMode="External" /><Relationship Id="rId540" Type="http://schemas.openxmlformats.org/officeDocument/2006/relationships/hyperlink" Target="https://pbs.twimg.com/profile_banners/23576273/1483113682" TargetMode="External" /><Relationship Id="rId541" Type="http://schemas.openxmlformats.org/officeDocument/2006/relationships/hyperlink" Target="https://pbs.twimg.com/profile_banners/2220295843/1565347856" TargetMode="External" /><Relationship Id="rId542" Type="http://schemas.openxmlformats.org/officeDocument/2006/relationships/hyperlink" Target="http://abs.twimg.com/images/themes/theme4/bg.gif" TargetMode="External" /><Relationship Id="rId543" Type="http://schemas.openxmlformats.org/officeDocument/2006/relationships/hyperlink" Target="http://abs.twimg.com/images/themes/theme4/bg.gif" TargetMode="External" /><Relationship Id="rId544" Type="http://schemas.openxmlformats.org/officeDocument/2006/relationships/hyperlink" Target="http://abs.twimg.com/images/themes/theme6/bg.gif"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pbs.twimg.com/profile_images/782925810273583104/Souatkk8_normal.jpg" TargetMode="External" /><Relationship Id="rId547" Type="http://schemas.openxmlformats.org/officeDocument/2006/relationships/hyperlink" Target="http://pbs.twimg.com/profile_images/459331665211310080/F3amjm5G_normal.jpeg" TargetMode="External" /><Relationship Id="rId548" Type="http://schemas.openxmlformats.org/officeDocument/2006/relationships/hyperlink" Target="http://pbs.twimg.com/profile_images/760873739500347392/SuNcbRjM_normal.jpg" TargetMode="External" /><Relationship Id="rId549" Type="http://schemas.openxmlformats.org/officeDocument/2006/relationships/hyperlink" Target="http://pbs.twimg.com/profile_images/1082284536539553792/b1mKt39l_normal.jpg" TargetMode="External" /><Relationship Id="rId550" Type="http://schemas.openxmlformats.org/officeDocument/2006/relationships/hyperlink" Target="https://twitter.com/the_graduate" TargetMode="External" /><Relationship Id="rId551" Type="http://schemas.openxmlformats.org/officeDocument/2006/relationships/hyperlink" Target="https://twitter.com/northamptoncoll" TargetMode="External" /><Relationship Id="rId552" Type="http://schemas.openxmlformats.org/officeDocument/2006/relationships/hyperlink" Target="https://twitter.com/royalderngate" TargetMode="External" /><Relationship Id="rId553" Type="http://schemas.openxmlformats.org/officeDocument/2006/relationships/hyperlink" Target="https://twitter.com/screennorthants" TargetMode="External" /><Relationship Id="rId554" Type="http://schemas.openxmlformats.org/officeDocument/2006/relationships/comments" Target="../comments2.xml" /><Relationship Id="rId555" Type="http://schemas.openxmlformats.org/officeDocument/2006/relationships/vmlDrawing" Target="../drawings/vmlDrawing2.vml" /><Relationship Id="rId556" Type="http://schemas.openxmlformats.org/officeDocument/2006/relationships/table" Target="../tables/table2.xml" /><Relationship Id="rId5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GameArtAcademic/status/1161887587407187968" TargetMode="External" /><Relationship Id="rId2" Type="http://schemas.openxmlformats.org/officeDocument/2006/relationships/hyperlink" Target="https://twitter.com/DigiNorthampton/status/1163745536048058368" TargetMode="External" /><Relationship Id="rId3" Type="http://schemas.openxmlformats.org/officeDocument/2006/relationships/hyperlink" Target="https://www.digitalnorthampton.com/events/2019/01/11/immersive-healthcare" TargetMode="External" /><Relationship Id="rId4" Type="http://schemas.openxmlformats.org/officeDocument/2006/relationships/hyperlink" Target="https://www.thegraduaterecruitment.co.uk/vacancies" TargetMode="External" /><Relationship Id="rId5" Type="http://schemas.openxmlformats.org/officeDocument/2006/relationships/hyperlink" Target="https://www.linkedin.com/posts/kenpunter_mintel-global-consumer-trends-2019-activity-6570284750827859969--uz5" TargetMode="External" /><Relationship Id="rId6" Type="http://schemas.openxmlformats.org/officeDocument/2006/relationships/hyperlink" Target="https://www.digitalnorthampton.com/events" TargetMode="External" /><Relationship Id="rId7" Type="http://schemas.openxmlformats.org/officeDocument/2006/relationships/hyperlink" Target="http://www.s-sa.co.uk/contact" TargetMode="External" /><Relationship Id="rId8" Type="http://schemas.openxmlformats.org/officeDocument/2006/relationships/hyperlink" Target="http://www.s-sa.co.uk/job/bbbh2135-field-engineer-1st-and-2nd-line-level" TargetMode="External" /><Relationship Id="rId9" Type="http://schemas.openxmlformats.org/officeDocument/2006/relationships/hyperlink" Target="https://twitter.com/DigiNorthampton/status/1164095471293554688" TargetMode="External" /><Relationship Id="rId10" Type="http://schemas.openxmlformats.org/officeDocument/2006/relationships/hyperlink" Target="https://buff.ly/305ThIK" TargetMode="External" /><Relationship Id="rId11" Type="http://schemas.openxmlformats.org/officeDocument/2006/relationships/hyperlink" Target="https://www.digitalnorthampton.com/events/2019/01/11/immersive-healthcare" TargetMode="External" /><Relationship Id="rId12" Type="http://schemas.openxmlformats.org/officeDocument/2006/relationships/hyperlink" Target="https://twitter.com/DigiNorthampton/status/1163745536048058368" TargetMode="External" /><Relationship Id="rId13" Type="http://schemas.openxmlformats.org/officeDocument/2006/relationships/hyperlink" Target="http://www.digitalnorthampton.com/events" TargetMode="External" /><Relationship Id="rId14" Type="http://schemas.openxmlformats.org/officeDocument/2006/relationships/hyperlink" Target="https://www.bbc.co.uk/news/uk-england-northamptonshire-49334442" TargetMode="External" /><Relationship Id="rId15" Type="http://schemas.openxmlformats.org/officeDocument/2006/relationships/hyperlink" Target="https://www.hsj.co.uk/technology-and-innovation/digital-gp-service-provider-secures-biggest-ever-deal-with-nhs/7025732.article" TargetMode="External" /><Relationship Id="rId16" Type="http://schemas.openxmlformats.org/officeDocument/2006/relationships/hyperlink" Target="https://twitter.com/SSARecruit/status/1164094795654008832" TargetMode="External" /><Relationship Id="rId17" Type="http://schemas.openxmlformats.org/officeDocument/2006/relationships/hyperlink" Target="https://twitter.com/BarWaterside/status/1164122540241031168" TargetMode="External" /><Relationship Id="rId18" Type="http://schemas.openxmlformats.org/officeDocument/2006/relationships/hyperlink" Target="https://twitter.com/SSARecruit/status/1162029063021694977" TargetMode="External" /><Relationship Id="rId19" Type="http://schemas.openxmlformats.org/officeDocument/2006/relationships/hyperlink" Target="https://www.northampton.ac.uk/study/courses-by-subject/computing/" TargetMode="External" /><Relationship Id="rId20" Type="http://schemas.openxmlformats.org/officeDocument/2006/relationships/hyperlink" Target="https://www.northampton.ac.uk/courses/games-art-ba-hons/" TargetMode="External" /><Relationship Id="rId21" Type="http://schemas.openxmlformats.org/officeDocument/2006/relationships/hyperlink" Target="https://www.digitalnorthampton.com/events" TargetMode="External" /><Relationship Id="rId22" Type="http://schemas.openxmlformats.org/officeDocument/2006/relationships/hyperlink" Target="https://twitter.com/tradegovuk/status/1160823234863882241" TargetMode="External" /><Relationship Id="rId23" Type="http://schemas.openxmlformats.org/officeDocument/2006/relationships/hyperlink" Target="https://twitter.com/ChronandEcho/status/1161513027520335877" TargetMode="External" /><Relationship Id="rId24" Type="http://schemas.openxmlformats.org/officeDocument/2006/relationships/hyperlink" Target="https://birminghamtechweek.com/2019/08/spotlight-on-yiannis-maos-founder-of-birmingham-tech-week/" TargetMode="External" /><Relationship Id="rId25" Type="http://schemas.openxmlformats.org/officeDocument/2006/relationships/hyperlink" Target="https://www.youtube.com/watch?v=vSZfjtelFu0&amp;feature=youtu.be" TargetMode="External" /><Relationship Id="rId26" Type="http://schemas.openxmlformats.org/officeDocument/2006/relationships/hyperlink" Target="https://twitter.com/GameArtAcademic/status/1161887587407187968" TargetMode="External" /><Relationship Id="rId27" Type="http://schemas.openxmlformats.org/officeDocument/2006/relationships/hyperlink" Target="https://twitter.com/andywinter7t8/status/1163851157724454912" TargetMode="External" /><Relationship Id="rId28" Type="http://schemas.openxmlformats.org/officeDocument/2006/relationships/hyperlink" Target="https://twitter.com/scottturneruon/status/1163338549418221568" TargetMode="External" /><Relationship Id="rId29" Type="http://schemas.openxmlformats.org/officeDocument/2006/relationships/hyperlink" Target="https://www.festo.com/cms/en-gb_gb/index.htm" TargetMode="External" /><Relationship Id="rId30" Type="http://schemas.openxmlformats.org/officeDocument/2006/relationships/hyperlink" Target="https://twitter.com/GameArtAcademic/status/1163897801379602432"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1931</v>
      </c>
      <c r="BD2" s="13" t="s">
        <v>1943</v>
      </c>
      <c r="BE2" s="13" t="s">
        <v>1944</v>
      </c>
      <c r="BF2" s="52" t="s">
        <v>2564</v>
      </c>
      <c r="BG2" s="52" t="s">
        <v>2565</v>
      </c>
      <c r="BH2" s="52" t="s">
        <v>2566</v>
      </c>
      <c r="BI2" s="52" t="s">
        <v>2567</v>
      </c>
      <c r="BJ2" s="52" t="s">
        <v>2568</v>
      </c>
      <c r="BK2" s="52" t="s">
        <v>2569</v>
      </c>
      <c r="BL2" s="52" t="s">
        <v>2570</v>
      </c>
      <c r="BM2" s="52" t="s">
        <v>2571</v>
      </c>
      <c r="BN2" s="52" t="s">
        <v>2572</v>
      </c>
    </row>
    <row r="3" spans="1:66" ht="15" customHeight="1">
      <c r="A3" s="65" t="s">
        <v>234</v>
      </c>
      <c r="B3" s="65" t="s">
        <v>295</v>
      </c>
      <c r="C3" s="66" t="s">
        <v>2628</v>
      </c>
      <c r="D3" s="67">
        <v>3</v>
      </c>
      <c r="E3" s="68" t="s">
        <v>132</v>
      </c>
      <c r="F3" s="69">
        <v>32</v>
      </c>
      <c r="G3" s="66"/>
      <c r="H3" s="70"/>
      <c r="I3" s="71"/>
      <c r="J3" s="71"/>
      <c r="K3" s="34" t="s">
        <v>65</v>
      </c>
      <c r="L3" s="72">
        <v>3</v>
      </c>
      <c r="M3" s="72"/>
      <c r="N3" s="73"/>
      <c r="O3" s="79" t="s">
        <v>355</v>
      </c>
      <c r="P3" s="81">
        <v>43690.63112268518</v>
      </c>
      <c r="Q3" s="79" t="s">
        <v>358</v>
      </c>
      <c r="R3" s="79"/>
      <c r="S3" s="79"/>
      <c r="T3" s="79"/>
      <c r="U3" s="79"/>
      <c r="V3" s="84" t="s">
        <v>486</v>
      </c>
      <c r="W3" s="81">
        <v>43690.63112268518</v>
      </c>
      <c r="X3" s="85">
        <v>43690</v>
      </c>
      <c r="Y3" s="87" t="s">
        <v>544</v>
      </c>
      <c r="Z3" s="84" t="s">
        <v>678</v>
      </c>
      <c r="AA3" s="79"/>
      <c r="AB3" s="79"/>
      <c r="AC3" s="87" t="s">
        <v>813</v>
      </c>
      <c r="AD3" s="87" t="s">
        <v>940</v>
      </c>
      <c r="AE3" s="79" t="b">
        <v>0</v>
      </c>
      <c r="AF3" s="79">
        <v>0</v>
      </c>
      <c r="AG3" s="87" t="s">
        <v>960</v>
      </c>
      <c r="AH3" s="79" t="b">
        <v>0</v>
      </c>
      <c r="AI3" s="79" t="s">
        <v>974</v>
      </c>
      <c r="AJ3" s="79"/>
      <c r="AK3" s="87" t="s">
        <v>961</v>
      </c>
      <c r="AL3" s="79" t="b">
        <v>0</v>
      </c>
      <c r="AM3" s="79">
        <v>0</v>
      </c>
      <c r="AN3" s="87" t="s">
        <v>961</v>
      </c>
      <c r="AO3" s="79" t="s">
        <v>984</v>
      </c>
      <c r="AP3" s="79" t="b">
        <v>0</v>
      </c>
      <c r="AQ3" s="87" t="s">
        <v>940</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234</v>
      </c>
      <c r="B4" s="65" t="s">
        <v>286</v>
      </c>
      <c r="C4" s="66" t="s">
        <v>2628</v>
      </c>
      <c r="D4" s="67">
        <v>3</v>
      </c>
      <c r="E4" s="68" t="s">
        <v>132</v>
      </c>
      <c r="F4" s="69">
        <v>32</v>
      </c>
      <c r="G4" s="66"/>
      <c r="H4" s="70"/>
      <c r="I4" s="71"/>
      <c r="J4" s="71"/>
      <c r="K4" s="34" t="s">
        <v>65</v>
      </c>
      <c r="L4" s="78">
        <v>4</v>
      </c>
      <c r="M4" s="78"/>
      <c r="N4" s="73"/>
      <c r="O4" s="80" t="s">
        <v>356</v>
      </c>
      <c r="P4" s="82">
        <v>43690.63112268518</v>
      </c>
      <c r="Q4" s="80" t="s">
        <v>358</v>
      </c>
      <c r="R4" s="80"/>
      <c r="S4" s="80"/>
      <c r="T4" s="80"/>
      <c r="U4" s="80"/>
      <c r="V4" s="83" t="s">
        <v>486</v>
      </c>
      <c r="W4" s="82">
        <v>43690.63112268518</v>
      </c>
      <c r="X4" s="86">
        <v>43690</v>
      </c>
      <c r="Y4" s="88" t="s">
        <v>544</v>
      </c>
      <c r="Z4" s="83" t="s">
        <v>678</v>
      </c>
      <c r="AA4" s="80"/>
      <c r="AB4" s="80"/>
      <c r="AC4" s="88" t="s">
        <v>813</v>
      </c>
      <c r="AD4" s="88" t="s">
        <v>940</v>
      </c>
      <c r="AE4" s="80" t="b">
        <v>0</v>
      </c>
      <c r="AF4" s="80">
        <v>0</v>
      </c>
      <c r="AG4" s="88" t="s">
        <v>960</v>
      </c>
      <c r="AH4" s="80" t="b">
        <v>0</v>
      </c>
      <c r="AI4" s="80" t="s">
        <v>974</v>
      </c>
      <c r="AJ4" s="80"/>
      <c r="AK4" s="88" t="s">
        <v>961</v>
      </c>
      <c r="AL4" s="80" t="b">
        <v>0</v>
      </c>
      <c r="AM4" s="80">
        <v>0</v>
      </c>
      <c r="AN4" s="88" t="s">
        <v>961</v>
      </c>
      <c r="AO4" s="80" t="s">
        <v>984</v>
      </c>
      <c r="AP4" s="80" t="b">
        <v>0</v>
      </c>
      <c r="AQ4" s="88" t="s">
        <v>940</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1</v>
      </c>
      <c r="BG4" s="49">
        <v>8.333333333333334</v>
      </c>
      <c r="BH4" s="48">
        <v>0</v>
      </c>
      <c r="BI4" s="49">
        <v>0</v>
      </c>
      <c r="BJ4" s="48">
        <v>0</v>
      </c>
      <c r="BK4" s="49">
        <v>0</v>
      </c>
      <c r="BL4" s="48">
        <v>11</v>
      </c>
      <c r="BM4" s="49">
        <v>91.66666666666667</v>
      </c>
      <c r="BN4" s="48">
        <v>12</v>
      </c>
    </row>
    <row r="5" spans="1:66" ht="15">
      <c r="A5" s="65" t="s">
        <v>235</v>
      </c>
      <c r="B5" s="65" t="s">
        <v>286</v>
      </c>
      <c r="C5" s="66" t="s">
        <v>2628</v>
      </c>
      <c r="D5" s="67">
        <v>3</v>
      </c>
      <c r="E5" s="68" t="s">
        <v>132</v>
      </c>
      <c r="F5" s="69">
        <v>32</v>
      </c>
      <c r="G5" s="66"/>
      <c r="H5" s="70"/>
      <c r="I5" s="71"/>
      <c r="J5" s="71"/>
      <c r="K5" s="34" t="s">
        <v>65</v>
      </c>
      <c r="L5" s="78">
        <v>5</v>
      </c>
      <c r="M5" s="78"/>
      <c r="N5" s="73"/>
      <c r="O5" s="80" t="s">
        <v>357</v>
      </c>
      <c r="P5" s="82">
        <v>43691.535266203704</v>
      </c>
      <c r="Q5" s="80" t="s">
        <v>359</v>
      </c>
      <c r="R5" s="80"/>
      <c r="S5" s="80"/>
      <c r="T5" s="80" t="s">
        <v>461</v>
      </c>
      <c r="U5" s="80"/>
      <c r="V5" s="83" t="s">
        <v>487</v>
      </c>
      <c r="W5" s="82">
        <v>43691.535266203704</v>
      </c>
      <c r="X5" s="86">
        <v>43691</v>
      </c>
      <c r="Y5" s="88" t="s">
        <v>545</v>
      </c>
      <c r="Z5" s="83" t="s">
        <v>679</v>
      </c>
      <c r="AA5" s="80"/>
      <c r="AB5" s="80"/>
      <c r="AC5" s="88" t="s">
        <v>814</v>
      </c>
      <c r="AD5" s="80"/>
      <c r="AE5" s="80" t="b">
        <v>0</v>
      </c>
      <c r="AF5" s="80">
        <v>0</v>
      </c>
      <c r="AG5" s="88" t="s">
        <v>961</v>
      </c>
      <c r="AH5" s="80" t="b">
        <v>0</v>
      </c>
      <c r="AI5" s="80" t="s">
        <v>974</v>
      </c>
      <c r="AJ5" s="80"/>
      <c r="AK5" s="88" t="s">
        <v>961</v>
      </c>
      <c r="AL5" s="80" t="b">
        <v>0</v>
      </c>
      <c r="AM5" s="80">
        <v>2</v>
      </c>
      <c r="AN5" s="88" t="s">
        <v>940</v>
      </c>
      <c r="AO5" s="80" t="s">
        <v>985</v>
      </c>
      <c r="AP5" s="80" t="b">
        <v>0</v>
      </c>
      <c r="AQ5" s="88" t="s">
        <v>940</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25</v>
      </c>
      <c r="BM5" s="49">
        <v>100</v>
      </c>
      <c r="BN5" s="48">
        <v>25</v>
      </c>
    </row>
    <row r="6" spans="1:66" ht="15">
      <c r="A6" s="65" t="s">
        <v>236</v>
      </c>
      <c r="B6" s="65" t="s">
        <v>286</v>
      </c>
      <c r="C6" s="66" t="s">
        <v>2628</v>
      </c>
      <c r="D6" s="67">
        <v>3</v>
      </c>
      <c r="E6" s="68" t="s">
        <v>132</v>
      </c>
      <c r="F6" s="69">
        <v>32</v>
      </c>
      <c r="G6" s="66"/>
      <c r="H6" s="70"/>
      <c r="I6" s="71"/>
      <c r="J6" s="71"/>
      <c r="K6" s="34" t="s">
        <v>65</v>
      </c>
      <c r="L6" s="78">
        <v>6</v>
      </c>
      <c r="M6" s="78"/>
      <c r="N6" s="73"/>
      <c r="O6" s="80" t="s">
        <v>357</v>
      </c>
      <c r="P6" s="82">
        <v>43691.62746527778</v>
      </c>
      <c r="Q6" s="80" t="s">
        <v>360</v>
      </c>
      <c r="R6" s="80"/>
      <c r="S6" s="80"/>
      <c r="T6" s="80" t="s">
        <v>462</v>
      </c>
      <c r="U6" s="80"/>
      <c r="V6" s="83" t="s">
        <v>488</v>
      </c>
      <c r="W6" s="82">
        <v>43691.62746527778</v>
      </c>
      <c r="X6" s="86">
        <v>43691</v>
      </c>
      <c r="Y6" s="88" t="s">
        <v>546</v>
      </c>
      <c r="Z6" s="83" t="s">
        <v>680</v>
      </c>
      <c r="AA6" s="80"/>
      <c r="AB6" s="80"/>
      <c r="AC6" s="88" t="s">
        <v>815</v>
      </c>
      <c r="AD6" s="80"/>
      <c r="AE6" s="80" t="b">
        <v>0</v>
      </c>
      <c r="AF6" s="80">
        <v>0</v>
      </c>
      <c r="AG6" s="88" t="s">
        <v>961</v>
      </c>
      <c r="AH6" s="80" t="b">
        <v>0</v>
      </c>
      <c r="AI6" s="80" t="s">
        <v>974</v>
      </c>
      <c r="AJ6" s="80"/>
      <c r="AK6" s="88" t="s">
        <v>961</v>
      </c>
      <c r="AL6" s="80" t="b">
        <v>0</v>
      </c>
      <c r="AM6" s="80">
        <v>12</v>
      </c>
      <c r="AN6" s="88" t="s">
        <v>941</v>
      </c>
      <c r="AO6" s="80" t="s">
        <v>986</v>
      </c>
      <c r="AP6" s="80" t="b">
        <v>0</v>
      </c>
      <c r="AQ6" s="88" t="s">
        <v>941</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25</v>
      </c>
      <c r="BM6" s="49">
        <v>100</v>
      </c>
      <c r="BN6" s="48">
        <v>25</v>
      </c>
    </row>
    <row r="7" spans="1:66" ht="15">
      <c r="A7" s="65" t="s">
        <v>237</v>
      </c>
      <c r="B7" s="65" t="s">
        <v>286</v>
      </c>
      <c r="C7" s="66" t="s">
        <v>2628</v>
      </c>
      <c r="D7" s="67">
        <v>3</v>
      </c>
      <c r="E7" s="68" t="s">
        <v>132</v>
      </c>
      <c r="F7" s="69">
        <v>32</v>
      </c>
      <c r="G7" s="66"/>
      <c r="H7" s="70"/>
      <c r="I7" s="71"/>
      <c r="J7" s="71"/>
      <c r="K7" s="34" t="s">
        <v>65</v>
      </c>
      <c r="L7" s="78">
        <v>7</v>
      </c>
      <c r="M7" s="78"/>
      <c r="N7" s="73"/>
      <c r="O7" s="80" t="s">
        <v>357</v>
      </c>
      <c r="P7" s="82">
        <v>43691.72672453704</v>
      </c>
      <c r="Q7" s="80" t="s">
        <v>360</v>
      </c>
      <c r="R7" s="80"/>
      <c r="S7" s="80"/>
      <c r="T7" s="80" t="s">
        <v>462</v>
      </c>
      <c r="U7" s="80"/>
      <c r="V7" s="83" t="s">
        <v>489</v>
      </c>
      <c r="W7" s="82">
        <v>43691.72672453704</v>
      </c>
      <c r="X7" s="86">
        <v>43691</v>
      </c>
      <c r="Y7" s="88" t="s">
        <v>547</v>
      </c>
      <c r="Z7" s="83" t="s">
        <v>681</v>
      </c>
      <c r="AA7" s="80"/>
      <c r="AB7" s="80"/>
      <c r="AC7" s="88" t="s">
        <v>816</v>
      </c>
      <c r="AD7" s="80"/>
      <c r="AE7" s="80" t="b">
        <v>0</v>
      </c>
      <c r="AF7" s="80">
        <v>0</v>
      </c>
      <c r="AG7" s="88" t="s">
        <v>961</v>
      </c>
      <c r="AH7" s="80" t="b">
        <v>0</v>
      </c>
      <c r="AI7" s="80" t="s">
        <v>974</v>
      </c>
      <c r="AJ7" s="80"/>
      <c r="AK7" s="88" t="s">
        <v>961</v>
      </c>
      <c r="AL7" s="80" t="b">
        <v>0</v>
      </c>
      <c r="AM7" s="80">
        <v>12</v>
      </c>
      <c r="AN7" s="88" t="s">
        <v>941</v>
      </c>
      <c r="AO7" s="80" t="s">
        <v>987</v>
      </c>
      <c r="AP7" s="80" t="b">
        <v>0</v>
      </c>
      <c r="AQ7" s="88" t="s">
        <v>941</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25</v>
      </c>
      <c r="BM7" s="49">
        <v>100</v>
      </c>
      <c r="BN7" s="48">
        <v>25</v>
      </c>
    </row>
    <row r="8" spans="1:66" ht="15">
      <c r="A8" s="65" t="s">
        <v>238</v>
      </c>
      <c r="B8" s="65" t="s">
        <v>286</v>
      </c>
      <c r="C8" s="66" t="s">
        <v>2628</v>
      </c>
      <c r="D8" s="67">
        <v>3</v>
      </c>
      <c r="E8" s="68" t="s">
        <v>132</v>
      </c>
      <c r="F8" s="69">
        <v>32</v>
      </c>
      <c r="G8" s="66"/>
      <c r="H8" s="70"/>
      <c r="I8" s="71"/>
      <c r="J8" s="71"/>
      <c r="K8" s="34" t="s">
        <v>65</v>
      </c>
      <c r="L8" s="78">
        <v>8</v>
      </c>
      <c r="M8" s="78"/>
      <c r="N8" s="73"/>
      <c r="O8" s="80" t="s">
        <v>357</v>
      </c>
      <c r="P8" s="82">
        <v>43691.79287037037</v>
      </c>
      <c r="Q8" s="80" t="s">
        <v>360</v>
      </c>
      <c r="R8" s="80"/>
      <c r="S8" s="80"/>
      <c r="T8" s="80" t="s">
        <v>462</v>
      </c>
      <c r="U8" s="80"/>
      <c r="V8" s="83" t="s">
        <v>490</v>
      </c>
      <c r="W8" s="82">
        <v>43691.79287037037</v>
      </c>
      <c r="X8" s="86">
        <v>43691</v>
      </c>
      <c r="Y8" s="88" t="s">
        <v>548</v>
      </c>
      <c r="Z8" s="83" t="s">
        <v>682</v>
      </c>
      <c r="AA8" s="80"/>
      <c r="AB8" s="80"/>
      <c r="AC8" s="88" t="s">
        <v>817</v>
      </c>
      <c r="AD8" s="80"/>
      <c r="AE8" s="80" t="b">
        <v>0</v>
      </c>
      <c r="AF8" s="80">
        <v>0</v>
      </c>
      <c r="AG8" s="88" t="s">
        <v>961</v>
      </c>
      <c r="AH8" s="80" t="b">
        <v>0</v>
      </c>
      <c r="AI8" s="80" t="s">
        <v>974</v>
      </c>
      <c r="AJ8" s="80"/>
      <c r="AK8" s="88" t="s">
        <v>961</v>
      </c>
      <c r="AL8" s="80" t="b">
        <v>0</v>
      </c>
      <c r="AM8" s="80">
        <v>12</v>
      </c>
      <c r="AN8" s="88" t="s">
        <v>941</v>
      </c>
      <c r="AO8" s="80" t="s">
        <v>985</v>
      </c>
      <c r="AP8" s="80" t="b">
        <v>0</v>
      </c>
      <c r="AQ8" s="88" t="s">
        <v>941</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0</v>
      </c>
      <c r="BG8" s="49">
        <v>0</v>
      </c>
      <c r="BH8" s="48">
        <v>0</v>
      </c>
      <c r="BI8" s="49">
        <v>0</v>
      </c>
      <c r="BJ8" s="48">
        <v>0</v>
      </c>
      <c r="BK8" s="49">
        <v>0</v>
      </c>
      <c r="BL8" s="48">
        <v>25</v>
      </c>
      <c r="BM8" s="49">
        <v>100</v>
      </c>
      <c r="BN8" s="48">
        <v>25</v>
      </c>
    </row>
    <row r="9" spans="1:66" ht="15">
      <c r="A9" s="65" t="s">
        <v>239</v>
      </c>
      <c r="B9" s="65" t="s">
        <v>286</v>
      </c>
      <c r="C9" s="66" t="s">
        <v>2628</v>
      </c>
      <c r="D9" s="67">
        <v>3</v>
      </c>
      <c r="E9" s="68" t="s">
        <v>132</v>
      </c>
      <c r="F9" s="69">
        <v>32</v>
      </c>
      <c r="G9" s="66"/>
      <c r="H9" s="70"/>
      <c r="I9" s="71"/>
      <c r="J9" s="71"/>
      <c r="K9" s="34" t="s">
        <v>65</v>
      </c>
      <c r="L9" s="78">
        <v>9</v>
      </c>
      <c r="M9" s="78"/>
      <c r="N9" s="73"/>
      <c r="O9" s="80" t="s">
        <v>357</v>
      </c>
      <c r="P9" s="82">
        <v>43691.838738425926</v>
      </c>
      <c r="Q9" s="80" t="s">
        <v>360</v>
      </c>
      <c r="R9" s="80"/>
      <c r="S9" s="80"/>
      <c r="T9" s="80" t="s">
        <v>462</v>
      </c>
      <c r="U9" s="80"/>
      <c r="V9" s="83" t="s">
        <v>491</v>
      </c>
      <c r="W9" s="82">
        <v>43691.838738425926</v>
      </c>
      <c r="X9" s="86">
        <v>43691</v>
      </c>
      <c r="Y9" s="88" t="s">
        <v>549</v>
      </c>
      <c r="Z9" s="83" t="s">
        <v>683</v>
      </c>
      <c r="AA9" s="80"/>
      <c r="AB9" s="80"/>
      <c r="AC9" s="88" t="s">
        <v>818</v>
      </c>
      <c r="AD9" s="80"/>
      <c r="AE9" s="80" t="b">
        <v>0</v>
      </c>
      <c r="AF9" s="80">
        <v>0</v>
      </c>
      <c r="AG9" s="88" t="s">
        <v>961</v>
      </c>
      <c r="AH9" s="80" t="b">
        <v>0</v>
      </c>
      <c r="AI9" s="80" t="s">
        <v>974</v>
      </c>
      <c r="AJ9" s="80"/>
      <c r="AK9" s="88" t="s">
        <v>961</v>
      </c>
      <c r="AL9" s="80" t="b">
        <v>0</v>
      </c>
      <c r="AM9" s="80">
        <v>12</v>
      </c>
      <c r="AN9" s="88" t="s">
        <v>941</v>
      </c>
      <c r="AO9" s="80" t="s">
        <v>985</v>
      </c>
      <c r="AP9" s="80" t="b">
        <v>0</v>
      </c>
      <c r="AQ9" s="88" t="s">
        <v>941</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0</v>
      </c>
      <c r="BG9" s="49">
        <v>0</v>
      </c>
      <c r="BH9" s="48">
        <v>0</v>
      </c>
      <c r="BI9" s="49">
        <v>0</v>
      </c>
      <c r="BJ9" s="48">
        <v>0</v>
      </c>
      <c r="BK9" s="49">
        <v>0</v>
      </c>
      <c r="BL9" s="48">
        <v>25</v>
      </c>
      <c r="BM9" s="49">
        <v>100</v>
      </c>
      <c r="BN9" s="48">
        <v>25</v>
      </c>
    </row>
    <row r="10" spans="1:66" ht="15">
      <c r="A10" s="65" t="s">
        <v>240</v>
      </c>
      <c r="B10" s="65" t="s">
        <v>286</v>
      </c>
      <c r="C10" s="66" t="s">
        <v>2628</v>
      </c>
      <c r="D10" s="67">
        <v>3</v>
      </c>
      <c r="E10" s="68" t="s">
        <v>132</v>
      </c>
      <c r="F10" s="69">
        <v>32</v>
      </c>
      <c r="G10" s="66"/>
      <c r="H10" s="70"/>
      <c r="I10" s="71"/>
      <c r="J10" s="71"/>
      <c r="K10" s="34" t="s">
        <v>65</v>
      </c>
      <c r="L10" s="78">
        <v>10</v>
      </c>
      <c r="M10" s="78"/>
      <c r="N10" s="73"/>
      <c r="O10" s="80" t="s">
        <v>357</v>
      </c>
      <c r="P10" s="82">
        <v>43692.37837962963</v>
      </c>
      <c r="Q10" s="80" t="s">
        <v>360</v>
      </c>
      <c r="R10" s="80"/>
      <c r="S10" s="80"/>
      <c r="T10" s="80" t="s">
        <v>462</v>
      </c>
      <c r="U10" s="80"/>
      <c r="V10" s="83" t="s">
        <v>492</v>
      </c>
      <c r="W10" s="82">
        <v>43692.37837962963</v>
      </c>
      <c r="X10" s="86">
        <v>43692</v>
      </c>
      <c r="Y10" s="88" t="s">
        <v>550</v>
      </c>
      <c r="Z10" s="83" t="s">
        <v>684</v>
      </c>
      <c r="AA10" s="80"/>
      <c r="AB10" s="80"/>
      <c r="AC10" s="88" t="s">
        <v>819</v>
      </c>
      <c r="AD10" s="80"/>
      <c r="AE10" s="80" t="b">
        <v>0</v>
      </c>
      <c r="AF10" s="80">
        <v>0</v>
      </c>
      <c r="AG10" s="88" t="s">
        <v>961</v>
      </c>
      <c r="AH10" s="80" t="b">
        <v>0</v>
      </c>
      <c r="AI10" s="80" t="s">
        <v>974</v>
      </c>
      <c r="AJ10" s="80"/>
      <c r="AK10" s="88" t="s">
        <v>961</v>
      </c>
      <c r="AL10" s="80" t="b">
        <v>0</v>
      </c>
      <c r="AM10" s="80">
        <v>12</v>
      </c>
      <c r="AN10" s="88" t="s">
        <v>941</v>
      </c>
      <c r="AO10" s="80" t="s">
        <v>984</v>
      </c>
      <c r="AP10" s="80" t="b">
        <v>0</v>
      </c>
      <c r="AQ10" s="88" t="s">
        <v>941</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25</v>
      </c>
      <c r="BM10" s="49">
        <v>100</v>
      </c>
      <c r="BN10" s="48">
        <v>25</v>
      </c>
    </row>
    <row r="11" spans="1:66" ht="15">
      <c r="A11" s="65" t="s">
        <v>241</v>
      </c>
      <c r="B11" s="65" t="s">
        <v>267</v>
      </c>
      <c r="C11" s="66" t="s">
        <v>2628</v>
      </c>
      <c r="D11" s="67">
        <v>3</v>
      </c>
      <c r="E11" s="68" t="s">
        <v>132</v>
      </c>
      <c r="F11" s="69">
        <v>32</v>
      </c>
      <c r="G11" s="66"/>
      <c r="H11" s="70"/>
      <c r="I11" s="71"/>
      <c r="J11" s="71"/>
      <c r="K11" s="34" t="s">
        <v>65</v>
      </c>
      <c r="L11" s="78">
        <v>11</v>
      </c>
      <c r="M11" s="78"/>
      <c r="N11" s="73"/>
      <c r="O11" s="80" t="s">
        <v>357</v>
      </c>
      <c r="P11" s="82">
        <v>43692.44621527778</v>
      </c>
      <c r="Q11" s="80" t="s">
        <v>361</v>
      </c>
      <c r="R11" s="83" t="s">
        <v>430</v>
      </c>
      <c r="S11" s="80" t="s">
        <v>453</v>
      </c>
      <c r="T11" s="80"/>
      <c r="U11" s="80"/>
      <c r="V11" s="83" t="s">
        <v>493</v>
      </c>
      <c r="W11" s="82">
        <v>43692.44621527778</v>
      </c>
      <c r="X11" s="86">
        <v>43692</v>
      </c>
      <c r="Y11" s="88" t="s">
        <v>551</v>
      </c>
      <c r="Z11" s="83" t="s">
        <v>685</v>
      </c>
      <c r="AA11" s="80"/>
      <c r="AB11" s="80"/>
      <c r="AC11" s="88" t="s">
        <v>820</v>
      </c>
      <c r="AD11" s="80"/>
      <c r="AE11" s="80" t="b">
        <v>0</v>
      </c>
      <c r="AF11" s="80">
        <v>0</v>
      </c>
      <c r="AG11" s="88" t="s">
        <v>961</v>
      </c>
      <c r="AH11" s="80" t="b">
        <v>1</v>
      </c>
      <c r="AI11" s="80" t="s">
        <v>975</v>
      </c>
      <c r="AJ11" s="80"/>
      <c r="AK11" s="88" t="s">
        <v>978</v>
      </c>
      <c r="AL11" s="80" t="b">
        <v>0</v>
      </c>
      <c r="AM11" s="80">
        <v>8</v>
      </c>
      <c r="AN11" s="88" t="s">
        <v>852</v>
      </c>
      <c r="AO11" s="80" t="s">
        <v>984</v>
      </c>
      <c r="AP11" s="80" t="b">
        <v>0</v>
      </c>
      <c r="AQ11" s="88" t="s">
        <v>852</v>
      </c>
      <c r="AR11" s="80" t="s">
        <v>196</v>
      </c>
      <c r="AS11" s="80">
        <v>0</v>
      </c>
      <c r="AT11" s="80">
        <v>0</v>
      </c>
      <c r="AU11" s="80"/>
      <c r="AV11" s="80"/>
      <c r="AW11" s="80"/>
      <c r="AX11" s="80"/>
      <c r="AY11" s="80"/>
      <c r="AZ11" s="80"/>
      <c r="BA11" s="80"/>
      <c r="BB11" s="80"/>
      <c r="BC11">
        <v>1</v>
      </c>
      <c r="BD11" s="79" t="str">
        <f>REPLACE(INDEX(GroupVertices[Group],MATCH(Edges[[#This Row],[Vertex 1]],GroupVertices[Vertex],0)),1,1,"")</f>
        <v>4</v>
      </c>
      <c r="BE11" s="79" t="str">
        <f>REPLACE(INDEX(GroupVertices[Group],MATCH(Edges[[#This Row],[Vertex 2]],GroupVertices[Vertex],0)),1,1,"")</f>
        <v>4</v>
      </c>
      <c r="BF11" s="48"/>
      <c r="BG11" s="49"/>
      <c r="BH11" s="48"/>
      <c r="BI11" s="49"/>
      <c r="BJ11" s="48"/>
      <c r="BK11" s="49"/>
      <c r="BL11" s="48"/>
      <c r="BM11" s="49"/>
      <c r="BN11" s="48"/>
    </row>
    <row r="12" spans="1:66" ht="15">
      <c r="A12" s="65" t="s">
        <v>241</v>
      </c>
      <c r="B12" s="65" t="s">
        <v>265</v>
      </c>
      <c r="C12" s="66" t="s">
        <v>2628</v>
      </c>
      <c r="D12" s="67">
        <v>3</v>
      </c>
      <c r="E12" s="68" t="s">
        <v>132</v>
      </c>
      <c r="F12" s="69">
        <v>32</v>
      </c>
      <c r="G12" s="66"/>
      <c r="H12" s="70"/>
      <c r="I12" s="71"/>
      <c r="J12" s="71"/>
      <c r="K12" s="34" t="s">
        <v>65</v>
      </c>
      <c r="L12" s="78">
        <v>12</v>
      </c>
      <c r="M12" s="78"/>
      <c r="N12" s="73"/>
      <c r="O12" s="80" t="s">
        <v>355</v>
      </c>
      <c r="P12" s="82">
        <v>43692.44621527778</v>
      </c>
      <c r="Q12" s="80" t="s">
        <v>361</v>
      </c>
      <c r="R12" s="83" t="s">
        <v>430</v>
      </c>
      <c r="S12" s="80" t="s">
        <v>453</v>
      </c>
      <c r="T12" s="80"/>
      <c r="U12" s="80"/>
      <c r="V12" s="83" t="s">
        <v>493</v>
      </c>
      <c r="W12" s="82">
        <v>43692.44621527778</v>
      </c>
      <c r="X12" s="86">
        <v>43692</v>
      </c>
      <c r="Y12" s="88" t="s">
        <v>551</v>
      </c>
      <c r="Z12" s="83" t="s">
        <v>685</v>
      </c>
      <c r="AA12" s="80"/>
      <c r="AB12" s="80"/>
      <c r="AC12" s="88" t="s">
        <v>820</v>
      </c>
      <c r="AD12" s="80"/>
      <c r="AE12" s="80" t="b">
        <v>0</v>
      </c>
      <c r="AF12" s="80">
        <v>0</v>
      </c>
      <c r="AG12" s="88" t="s">
        <v>961</v>
      </c>
      <c r="AH12" s="80" t="b">
        <v>1</v>
      </c>
      <c r="AI12" s="80" t="s">
        <v>975</v>
      </c>
      <c r="AJ12" s="80"/>
      <c r="AK12" s="88" t="s">
        <v>978</v>
      </c>
      <c r="AL12" s="80" t="b">
        <v>0</v>
      </c>
      <c r="AM12" s="80">
        <v>8</v>
      </c>
      <c r="AN12" s="88" t="s">
        <v>852</v>
      </c>
      <c r="AO12" s="80" t="s">
        <v>984</v>
      </c>
      <c r="AP12" s="80" t="b">
        <v>0</v>
      </c>
      <c r="AQ12" s="88" t="s">
        <v>852</v>
      </c>
      <c r="AR12" s="80" t="s">
        <v>196</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48"/>
      <c r="BG12" s="49"/>
      <c r="BH12" s="48"/>
      <c r="BI12" s="49"/>
      <c r="BJ12" s="48"/>
      <c r="BK12" s="49"/>
      <c r="BL12" s="48"/>
      <c r="BM12" s="49"/>
      <c r="BN12" s="48"/>
    </row>
    <row r="13" spans="1:66" ht="15">
      <c r="A13" s="65" t="s">
        <v>241</v>
      </c>
      <c r="B13" s="65" t="s">
        <v>266</v>
      </c>
      <c r="C13" s="66" t="s">
        <v>2628</v>
      </c>
      <c r="D13" s="67">
        <v>3</v>
      </c>
      <c r="E13" s="68" t="s">
        <v>132</v>
      </c>
      <c r="F13" s="69">
        <v>32</v>
      </c>
      <c r="G13" s="66"/>
      <c r="H13" s="70"/>
      <c r="I13" s="71"/>
      <c r="J13" s="71"/>
      <c r="K13" s="34" t="s">
        <v>65</v>
      </c>
      <c r="L13" s="78">
        <v>13</v>
      </c>
      <c r="M13" s="78"/>
      <c r="N13" s="73"/>
      <c r="O13" s="80" t="s">
        <v>355</v>
      </c>
      <c r="P13" s="82">
        <v>43692.44621527778</v>
      </c>
      <c r="Q13" s="80" t="s">
        <v>361</v>
      </c>
      <c r="R13" s="83" t="s">
        <v>430</v>
      </c>
      <c r="S13" s="80" t="s">
        <v>453</v>
      </c>
      <c r="T13" s="80"/>
      <c r="U13" s="80"/>
      <c r="V13" s="83" t="s">
        <v>493</v>
      </c>
      <c r="W13" s="82">
        <v>43692.44621527778</v>
      </c>
      <c r="X13" s="86">
        <v>43692</v>
      </c>
      <c r="Y13" s="88" t="s">
        <v>551</v>
      </c>
      <c r="Z13" s="83" t="s">
        <v>685</v>
      </c>
      <c r="AA13" s="80"/>
      <c r="AB13" s="80"/>
      <c r="AC13" s="88" t="s">
        <v>820</v>
      </c>
      <c r="AD13" s="80"/>
      <c r="AE13" s="80" t="b">
        <v>0</v>
      </c>
      <c r="AF13" s="80">
        <v>0</v>
      </c>
      <c r="AG13" s="88" t="s">
        <v>961</v>
      </c>
      <c r="AH13" s="80" t="b">
        <v>1</v>
      </c>
      <c r="AI13" s="80" t="s">
        <v>975</v>
      </c>
      <c r="AJ13" s="80"/>
      <c r="AK13" s="88" t="s">
        <v>978</v>
      </c>
      <c r="AL13" s="80" t="b">
        <v>0</v>
      </c>
      <c r="AM13" s="80">
        <v>8</v>
      </c>
      <c r="AN13" s="88" t="s">
        <v>852</v>
      </c>
      <c r="AO13" s="80" t="s">
        <v>984</v>
      </c>
      <c r="AP13" s="80" t="b">
        <v>0</v>
      </c>
      <c r="AQ13" s="88" t="s">
        <v>852</v>
      </c>
      <c r="AR13" s="80" t="s">
        <v>196</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4</v>
      </c>
      <c r="BF13" s="48"/>
      <c r="BG13" s="49"/>
      <c r="BH13" s="48"/>
      <c r="BI13" s="49"/>
      <c r="BJ13" s="48"/>
      <c r="BK13" s="49"/>
      <c r="BL13" s="48"/>
      <c r="BM13" s="49"/>
      <c r="BN13" s="48"/>
    </row>
    <row r="14" spans="1:66" ht="15">
      <c r="A14" s="65" t="s">
        <v>241</v>
      </c>
      <c r="B14" s="65" t="s">
        <v>254</v>
      </c>
      <c r="C14" s="66" t="s">
        <v>2628</v>
      </c>
      <c r="D14" s="67">
        <v>3</v>
      </c>
      <c r="E14" s="68" t="s">
        <v>132</v>
      </c>
      <c r="F14" s="69">
        <v>32</v>
      </c>
      <c r="G14" s="66"/>
      <c r="H14" s="70"/>
      <c r="I14" s="71"/>
      <c r="J14" s="71"/>
      <c r="K14" s="34" t="s">
        <v>65</v>
      </c>
      <c r="L14" s="78">
        <v>14</v>
      </c>
      <c r="M14" s="78"/>
      <c r="N14" s="73"/>
      <c r="O14" s="80" t="s">
        <v>355</v>
      </c>
      <c r="P14" s="82">
        <v>43692.44621527778</v>
      </c>
      <c r="Q14" s="80" t="s">
        <v>361</v>
      </c>
      <c r="R14" s="83" t="s">
        <v>430</v>
      </c>
      <c r="S14" s="80" t="s">
        <v>453</v>
      </c>
      <c r="T14" s="80"/>
      <c r="U14" s="80"/>
      <c r="V14" s="83" t="s">
        <v>493</v>
      </c>
      <c r="W14" s="82">
        <v>43692.44621527778</v>
      </c>
      <c r="X14" s="86">
        <v>43692</v>
      </c>
      <c r="Y14" s="88" t="s">
        <v>551</v>
      </c>
      <c r="Z14" s="83" t="s">
        <v>685</v>
      </c>
      <c r="AA14" s="80"/>
      <c r="AB14" s="80"/>
      <c r="AC14" s="88" t="s">
        <v>820</v>
      </c>
      <c r="AD14" s="80"/>
      <c r="AE14" s="80" t="b">
        <v>0</v>
      </c>
      <c r="AF14" s="80">
        <v>0</v>
      </c>
      <c r="AG14" s="88" t="s">
        <v>961</v>
      </c>
      <c r="AH14" s="80" t="b">
        <v>1</v>
      </c>
      <c r="AI14" s="80" t="s">
        <v>975</v>
      </c>
      <c r="AJ14" s="80"/>
      <c r="AK14" s="88" t="s">
        <v>978</v>
      </c>
      <c r="AL14" s="80" t="b">
        <v>0</v>
      </c>
      <c r="AM14" s="80">
        <v>8</v>
      </c>
      <c r="AN14" s="88" t="s">
        <v>852</v>
      </c>
      <c r="AO14" s="80" t="s">
        <v>984</v>
      </c>
      <c r="AP14" s="80" t="b">
        <v>0</v>
      </c>
      <c r="AQ14" s="88" t="s">
        <v>852</v>
      </c>
      <c r="AR14" s="80" t="s">
        <v>196</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4</v>
      </c>
      <c r="BF14" s="48"/>
      <c r="BG14" s="49"/>
      <c r="BH14" s="48"/>
      <c r="BI14" s="49"/>
      <c r="BJ14" s="48"/>
      <c r="BK14" s="49"/>
      <c r="BL14" s="48"/>
      <c r="BM14" s="49"/>
      <c r="BN14" s="48"/>
    </row>
    <row r="15" spans="1:66" ht="15">
      <c r="A15" s="65" t="s">
        <v>241</v>
      </c>
      <c r="B15" s="65" t="s">
        <v>286</v>
      </c>
      <c r="C15" s="66" t="s">
        <v>2628</v>
      </c>
      <c r="D15" s="67">
        <v>3</v>
      </c>
      <c r="E15" s="68" t="s">
        <v>132</v>
      </c>
      <c r="F15" s="69">
        <v>32</v>
      </c>
      <c r="G15" s="66"/>
      <c r="H15" s="70"/>
      <c r="I15" s="71"/>
      <c r="J15" s="71"/>
      <c r="K15" s="34" t="s">
        <v>65</v>
      </c>
      <c r="L15" s="78">
        <v>15</v>
      </c>
      <c r="M15" s="78"/>
      <c r="N15" s="73"/>
      <c r="O15" s="80" t="s">
        <v>355</v>
      </c>
      <c r="P15" s="82">
        <v>43692.44621527778</v>
      </c>
      <c r="Q15" s="80" t="s">
        <v>361</v>
      </c>
      <c r="R15" s="83" t="s">
        <v>430</v>
      </c>
      <c r="S15" s="80" t="s">
        <v>453</v>
      </c>
      <c r="T15" s="80"/>
      <c r="U15" s="80"/>
      <c r="V15" s="83" t="s">
        <v>493</v>
      </c>
      <c r="W15" s="82">
        <v>43692.44621527778</v>
      </c>
      <c r="X15" s="86">
        <v>43692</v>
      </c>
      <c r="Y15" s="88" t="s">
        <v>551</v>
      </c>
      <c r="Z15" s="83" t="s">
        <v>685</v>
      </c>
      <c r="AA15" s="80"/>
      <c r="AB15" s="80"/>
      <c r="AC15" s="88" t="s">
        <v>820</v>
      </c>
      <c r="AD15" s="80"/>
      <c r="AE15" s="80" t="b">
        <v>0</v>
      </c>
      <c r="AF15" s="80">
        <v>0</v>
      </c>
      <c r="AG15" s="88" t="s">
        <v>961</v>
      </c>
      <c r="AH15" s="80" t="b">
        <v>1</v>
      </c>
      <c r="AI15" s="80" t="s">
        <v>975</v>
      </c>
      <c r="AJ15" s="80"/>
      <c r="AK15" s="88" t="s">
        <v>978</v>
      </c>
      <c r="AL15" s="80" t="b">
        <v>0</v>
      </c>
      <c r="AM15" s="80">
        <v>8</v>
      </c>
      <c r="AN15" s="88" t="s">
        <v>852</v>
      </c>
      <c r="AO15" s="80" t="s">
        <v>984</v>
      </c>
      <c r="AP15" s="80" t="b">
        <v>0</v>
      </c>
      <c r="AQ15" s="88" t="s">
        <v>852</v>
      </c>
      <c r="AR15" s="80" t="s">
        <v>196</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1</v>
      </c>
      <c r="BF15" s="48"/>
      <c r="BG15" s="49"/>
      <c r="BH15" s="48"/>
      <c r="BI15" s="49"/>
      <c r="BJ15" s="48"/>
      <c r="BK15" s="49"/>
      <c r="BL15" s="48"/>
      <c r="BM15" s="49"/>
      <c r="BN15" s="48"/>
    </row>
    <row r="16" spans="1:66" ht="15">
      <c r="A16" s="65" t="s">
        <v>241</v>
      </c>
      <c r="B16" s="65" t="s">
        <v>264</v>
      </c>
      <c r="C16" s="66" t="s">
        <v>2628</v>
      </c>
      <c r="D16" s="67">
        <v>3</v>
      </c>
      <c r="E16" s="68" t="s">
        <v>132</v>
      </c>
      <c r="F16" s="69">
        <v>32</v>
      </c>
      <c r="G16" s="66"/>
      <c r="H16" s="70"/>
      <c r="I16" s="71"/>
      <c r="J16" s="71"/>
      <c r="K16" s="34" t="s">
        <v>65</v>
      </c>
      <c r="L16" s="78">
        <v>16</v>
      </c>
      <c r="M16" s="78"/>
      <c r="N16" s="73"/>
      <c r="O16" s="80" t="s">
        <v>355</v>
      </c>
      <c r="P16" s="82">
        <v>43692.44621527778</v>
      </c>
      <c r="Q16" s="80" t="s">
        <v>361</v>
      </c>
      <c r="R16" s="83" t="s">
        <v>430</v>
      </c>
      <c r="S16" s="80" t="s">
        <v>453</v>
      </c>
      <c r="T16" s="80"/>
      <c r="U16" s="80"/>
      <c r="V16" s="83" t="s">
        <v>493</v>
      </c>
      <c r="W16" s="82">
        <v>43692.44621527778</v>
      </c>
      <c r="X16" s="86">
        <v>43692</v>
      </c>
      <c r="Y16" s="88" t="s">
        <v>551</v>
      </c>
      <c r="Z16" s="83" t="s">
        <v>685</v>
      </c>
      <c r="AA16" s="80"/>
      <c r="AB16" s="80"/>
      <c r="AC16" s="88" t="s">
        <v>820</v>
      </c>
      <c r="AD16" s="80"/>
      <c r="AE16" s="80" t="b">
        <v>0</v>
      </c>
      <c r="AF16" s="80">
        <v>0</v>
      </c>
      <c r="AG16" s="88" t="s">
        <v>961</v>
      </c>
      <c r="AH16" s="80" t="b">
        <v>1</v>
      </c>
      <c r="AI16" s="80" t="s">
        <v>975</v>
      </c>
      <c r="AJ16" s="80"/>
      <c r="AK16" s="88" t="s">
        <v>978</v>
      </c>
      <c r="AL16" s="80" t="b">
        <v>0</v>
      </c>
      <c r="AM16" s="80">
        <v>8</v>
      </c>
      <c r="AN16" s="88" t="s">
        <v>852</v>
      </c>
      <c r="AO16" s="80" t="s">
        <v>984</v>
      </c>
      <c r="AP16" s="80" t="b">
        <v>0</v>
      </c>
      <c r="AQ16" s="88" t="s">
        <v>852</v>
      </c>
      <c r="AR16" s="80" t="s">
        <v>196</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4</v>
      </c>
      <c r="BF16" s="48"/>
      <c r="BG16" s="49"/>
      <c r="BH16" s="48"/>
      <c r="BI16" s="49"/>
      <c r="BJ16" s="48"/>
      <c r="BK16" s="49"/>
      <c r="BL16" s="48"/>
      <c r="BM16" s="49"/>
      <c r="BN16" s="48"/>
    </row>
    <row r="17" spans="1:66" ht="15">
      <c r="A17" s="65" t="s">
        <v>241</v>
      </c>
      <c r="B17" s="65" t="s">
        <v>268</v>
      </c>
      <c r="C17" s="66" t="s">
        <v>2628</v>
      </c>
      <c r="D17" s="67">
        <v>3</v>
      </c>
      <c r="E17" s="68" t="s">
        <v>132</v>
      </c>
      <c r="F17" s="69">
        <v>32</v>
      </c>
      <c r="G17" s="66"/>
      <c r="H17" s="70"/>
      <c r="I17" s="71"/>
      <c r="J17" s="71"/>
      <c r="K17" s="34" t="s">
        <v>65</v>
      </c>
      <c r="L17" s="78">
        <v>17</v>
      </c>
      <c r="M17" s="78"/>
      <c r="N17" s="73"/>
      <c r="O17" s="80" t="s">
        <v>356</v>
      </c>
      <c r="P17" s="82">
        <v>43692.44621527778</v>
      </c>
      <c r="Q17" s="80" t="s">
        <v>361</v>
      </c>
      <c r="R17" s="83" t="s">
        <v>430</v>
      </c>
      <c r="S17" s="80" t="s">
        <v>453</v>
      </c>
      <c r="T17" s="80"/>
      <c r="U17" s="80"/>
      <c r="V17" s="83" t="s">
        <v>493</v>
      </c>
      <c r="W17" s="82">
        <v>43692.44621527778</v>
      </c>
      <c r="X17" s="86">
        <v>43692</v>
      </c>
      <c r="Y17" s="88" t="s">
        <v>551</v>
      </c>
      <c r="Z17" s="83" t="s">
        <v>685</v>
      </c>
      <c r="AA17" s="80"/>
      <c r="AB17" s="80"/>
      <c r="AC17" s="88" t="s">
        <v>820</v>
      </c>
      <c r="AD17" s="80"/>
      <c r="AE17" s="80" t="b">
        <v>0</v>
      </c>
      <c r="AF17" s="80">
        <v>0</v>
      </c>
      <c r="AG17" s="88" t="s">
        <v>961</v>
      </c>
      <c r="AH17" s="80" t="b">
        <v>1</v>
      </c>
      <c r="AI17" s="80" t="s">
        <v>975</v>
      </c>
      <c r="AJ17" s="80"/>
      <c r="AK17" s="88" t="s">
        <v>978</v>
      </c>
      <c r="AL17" s="80" t="b">
        <v>0</v>
      </c>
      <c r="AM17" s="80">
        <v>8</v>
      </c>
      <c r="AN17" s="88" t="s">
        <v>852</v>
      </c>
      <c r="AO17" s="80" t="s">
        <v>984</v>
      </c>
      <c r="AP17" s="80" t="b">
        <v>0</v>
      </c>
      <c r="AQ17" s="88" t="s">
        <v>852</v>
      </c>
      <c r="AR17" s="80" t="s">
        <v>196</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8">
        <v>0</v>
      </c>
      <c r="BG17" s="49">
        <v>0</v>
      </c>
      <c r="BH17" s="48">
        <v>0</v>
      </c>
      <c r="BI17" s="49">
        <v>0</v>
      </c>
      <c r="BJ17" s="48">
        <v>0</v>
      </c>
      <c r="BK17" s="49">
        <v>0</v>
      </c>
      <c r="BL17" s="48">
        <v>6</v>
      </c>
      <c r="BM17" s="49">
        <v>100</v>
      </c>
      <c r="BN17" s="48">
        <v>6</v>
      </c>
    </row>
    <row r="18" spans="1:66" ht="15">
      <c r="A18" s="65" t="s">
        <v>242</v>
      </c>
      <c r="B18" s="65" t="s">
        <v>286</v>
      </c>
      <c r="C18" s="66" t="s">
        <v>2628</v>
      </c>
      <c r="D18" s="67">
        <v>3</v>
      </c>
      <c r="E18" s="68" t="s">
        <v>132</v>
      </c>
      <c r="F18" s="69">
        <v>32</v>
      </c>
      <c r="G18" s="66"/>
      <c r="H18" s="70"/>
      <c r="I18" s="71"/>
      <c r="J18" s="71"/>
      <c r="K18" s="34" t="s">
        <v>65</v>
      </c>
      <c r="L18" s="78">
        <v>18</v>
      </c>
      <c r="M18" s="78"/>
      <c r="N18" s="73"/>
      <c r="O18" s="80" t="s">
        <v>357</v>
      </c>
      <c r="P18" s="82">
        <v>43692.45324074074</v>
      </c>
      <c r="Q18" s="80" t="s">
        <v>360</v>
      </c>
      <c r="R18" s="80"/>
      <c r="S18" s="80"/>
      <c r="T18" s="80" t="s">
        <v>462</v>
      </c>
      <c r="U18" s="80"/>
      <c r="V18" s="83" t="s">
        <v>494</v>
      </c>
      <c r="W18" s="82">
        <v>43692.45324074074</v>
      </c>
      <c r="X18" s="86">
        <v>43692</v>
      </c>
      <c r="Y18" s="88" t="s">
        <v>552</v>
      </c>
      <c r="Z18" s="83" t="s">
        <v>686</v>
      </c>
      <c r="AA18" s="80"/>
      <c r="AB18" s="80"/>
      <c r="AC18" s="88" t="s">
        <v>821</v>
      </c>
      <c r="AD18" s="80"/>
      <c r="AE18" s="80" t="b">
        <v>0</v>
      </c>
      <c r="AF18" s="80">
        <v>0</v>
      </c>
      <c r="AG18" s="88" t="s">
        <v>961</v>
      </c>
      <c r="AH18" s="80" t="b">
        <v>0</v>
      </c>
      <c r="AI18" s="80" t="s">
        <v>974</v>
      </c>
      <c r="AJ18" s="80"/>
      <c r="AK18" s="88" t="s">
        <v>961</v>
      </c>
      <c r="AL18" s="80" t="b">
        <v>0</v>
      </c>
      <c r="AM18" s="80">
        <v>12</v>
      </c>
      <c r="AN18" s="88" t="s">
        <v>941</v>
      </c>
      <c r="AO18" s="80" t="s">
        <v>985</v>
      </c>
      <c r="AP18" s="80" t="b">
        <v>0</v>
      </c>
      <c r="AQ18" s="88" t="s">
        <v>941</v>
      </c>
      <c r="AR18" s="80" t="s">
        <v>196</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0</v>
      </c>
      <c r="BG18" s="49">
        <v>0</v>
      </c>
      <c r="BH18" s="48">
        <v>0</v>
      </c>
      <c r="BI18" s="49">
        <v>0</v>
      </c>
      <c r="BJ18" s="48">
        <v>0</v>
      </c>
      <c r="BK18" s="49">
        <v>0</v>
      </c>
      <c r="BL18" s="48">
        <v>25</v>
      </c>
      <c r="BM18" s="49">
        <v>100</v>
      </c>
      <c r="BN18" s="48">
        <v>25</v>
      </c>
    </row>
    <row r="19" spans="1:66" ht="15">
      <c r="A19" s="65" t="s">
        <v>243</v>
      </c>
      <c r="B19" s="65" t="s">
        <v>267</v>
      </c>
      <c r="C19" s="66" t="s">
        <v>2628</v>
      </c>
      <c r="D19" s="67">
        <v>3</v>
      </c>
      <c r="E19" s="68" t="s">
        <v>132</v>
      </c>
      <c r="F19" s="69">
        <v>32</v>
      </c>
      <c r="G19" s="66"/>
      <c r="H19" s="70"/>
      <c r="I19" s="71"/>
      <c r="J19" s="71"/>
      <c r="K19" s="34" t="s">
        <v>65</v>
      </c>
      <c r="L19" s="78">
        <v>19</v>
      </c>
      <c r="M19" s="78"/>
      <c r="N19" s="73"/>
      <c r="O19" s="80" t="s">
        <v>357</v>
      </c>
      <c r="P19" s="82">
        <v>43692.49296296296</v>
      </c>
      <c r="Q19" s="80" t="s">
        <v>361</v>
      </c>
      <c r="R19" s="83" t="s">
        <v>430</v>
      </c>
      <c r="S19" s="80" t="s">
        <v>453</v>
      </c>
      <c r="T19" s="80"/>
      <c r="U19" s="80"/>
      <c r="V19" s="83" t="s">
        <v>495</v>
      </c>
      <c r="W19" s="82">
        <v>43692.49296296296</v>
      </c>
      <c r="X19" s="86">
        <v>43692</v>
      </c>
      <c r="Y19" s="88" t="s">
        <v>553</v>
      </c>
      <c r="Z19" s="83" t="s">
        <v>687</v>
      </c>
      <c r="AA19" s="80"/>
      <c r="AB19" s="80"/>
      <c r="AC19" s="88" t="s">
        <v>822</v>
      </c>
      <c r="AD19" s="80"/>
      <c r="AE19" s="80" t="b">
        <v>0</v>
      </c>
      <c r="AF19" s="80">
        <v>0</v>
      </c>
      <c r="AG19" s="88" t="s">
        <v>961</v>
      </c>
      <c r="AH19" s="80" t="b">
        <v>1</v>
      </c>
      <c r="AI19" s="80" t="s">
        <v>975</v>
      </c>
      <c r="AJ19" s="80"/>
      <c r="AK19" s="88" t="s">
        <v>978</v>
      </c>
      <c r="AL19" s="80" t="b">
        <v>0</v>
      </c>
      <c r="AM19" s="80">
        <v>8</v>
      </c>
      <c r="AN19" s="88" t="s">
        <v>852</v>
      </c>
      <c r="AO19" s="80" t="s">
        <v>986</v>
      </c>
      <c r="AP19" s="80" t="b">
        <v>0</v>
      </c>
      <c r="AQ19" s="88" t="s">
        <v>852</v>
      </c>
      <c r="AR19" s="80" t="s">
        <v>196</v>
      </c>
      <c r="AS19" s="80">
        <v>0</v>
      </c>
      <c r="AT19" s="80">
        <v>0</v>
      </c>
      <c r="AU19" s="80"/>
      <c r="AV19" s="80"/>
      <c r="AW19" s="80"/>
      <c r="AX19" s="80"/>
      <c r="AY19" s="80"/>
      <c r="AZ19" s="80"/>
      <c r="BA19" s="80"/>
      <c r="BB19" s="80"/>
      <c r="BC19">
        <v>1</v>
      </c>
      <c r="BD19" s="79" t="str">
        <f>REPLACE(INDEX(GroupVertices[Group],MATCH(Edges[[#This Row],[Vertex 1]],GroupVertices[Vertex],0)),1,1,"")</f>
        <v>4</v>
      </c>
      <c r="BE19" s="79" t="str">
        <f>REPLACE(INDEX(GroupVertices[Group],MATCH(Edges[[#This Row],[Vertex 2]],GroupVertices[Vertex],0)),1,1,"")</f>
        <v>4</v>
      </c>
      <c r="BF19" s="48"/>
      <c r="BG19" s="49"/>
      <c r="BH19" s="48"/>
      <c r="BI19" s="49"/>
      <c r="BJ19" s="48"/>
      <c r="BK19" s="49"/>
      <c r="BL19" s="48"/>
      <c r="BM19" s="49"/>
      <c r="BN19" s="48"/>
    </row>
    <row r="20" spans="1:66" ht="15">
      <c r="A20" s="65" t="s">
        <v>243</v>
      </c>
      <c r="B20" s="65" t="s">
        <v>265</v>
      </c>
      <c r="C20" s="66" t="s">
        <v>2628</v>
      </c>
      <c r="D20" s="67">
        <v>3</v>
      </c>
      <c r="E20" s="68" t="s">
        <v>132</v>
      </c>
      <c r="F20" s="69">
        <v>32</v>
      </c>
      <c r="G20" s="66"/>
      <c r="H20" s="70"/>
      <c r="I20" s="71"/>
      <c r="J20" s="71"/>
      <c r="K20" s="34" t="s">
        <v>65</v>
      </c>
      <c r="L20" s="78">
        <v>20</v>
      </c>
      <c r="M20" s="78"/>
      <c r="N20" s="73"/>
      <c r="O20" s="80" t="s">
        <v>355</v>
      </c>
      <c r="P20" s="82">
        <v>43692.49296296296</v>
      </c>
      <c r="Q20" s="80" t="s">
        <v>361</v>
      </c>
      <c r="R20" s="83" t="s">
        <v>430</v>
      </c>
      <c r="S20" s="80" t="s">
        <v>453</v>
      </c>
      <c r="T20" s="80"/>
      <c r="U20" s="80"/>
      <c r="V20" s="83" t="s">
        <v>495</v>
      </c>
      <c r="W20" s="82">
        <v>43692.49296296296</v>
      </c>
      <c r="X20" s="86">
        <v>43692</v>
      </c>
      <c r="Y20" s="88" t="s">
        <v>553</v>
      </c>
      <c r="Z20" s="83" t="s">
        <v>687</v>
      </c>
      <c r="AA20" s="80"/>
      <c r="AB20" s="80"/>
      <c r="AC20" s="88" t="s">
        <v>822</v>
      </c>
      <c r="AD20" s="80"/>
      <c r="AE20" s="80" t="b">
        <v>0</v>
      </c>
      <c r="AF20" s="80">
        <v>0</v>
      </c>
      <c r="AG20" s="88" t="s">
        <v>961</v>
      </c>
      <c r="AH20" s="80" t="b">
        <v>1</v>
      </c>
      <c r="AI20" s="80" t="s">
        <v>975</v>
      </c>
      <c r="AJ20" s="80"/>
      <c r="AK20" s="88" t="s">
        <v>978</v>
      </c>
      <c r="AL20" s="80" t="b">
        <v>0</v>
      </c>
      <c r="AM20" s="80">
        <v>8</v>
      </c>
      <c r="AN20" s="88" t="s">
        <v>852</v>
      </c>
      <c r="AO20" s="80" t="s">
        <v>986</v>
      </c>
      <c r="AP20" s="80" t="b">
        <v>0</v>
      </c>
      <c r="AQ20" s="88" t="s">
        <v>852</v>
      </c>
      <c r="AR20" s="80" t="s">
        <v>196</v>
      </c>
      <c r="AS20" s="80">
        <v>0</v>
      </c>
      <c r="AT20" s="80">
        <v>0</v>
      </c>
      <c r="AU20" s="80"/>
      <c r="AV20" s="80"/>
      <c r="AW20" s="80"/>
      <c r="AX20" s="80"/>
      <c r="AY20" s="80"/>
      <c r="AZ20" s="80"/>
      <c r="BA20" s="80"/>
      <c r="BB20" s="80"/>
      <c r="BC20">
        <v>1</v>
      </c>
      <c r="BD20" s="79" t="str">
        <f>REPLACE(INDEX(GroupVertices[Group],MATCH(Edges[[#This Row],[Vertex 1]],GroupVertices[Vertex],0)),1,1,"")</f>
        <v>4</v>
      </c>
      <c r="BE20" s="79" t="str">
        <f>REPLACE(INDEX(GroupVertices[Group],MATCH(Edges[[#This Row],[Vertex 2]],GroupVertices[Vertex],0)),1,1,"")</f>
        <v>4</v>
      </c>
      <c r="BF20" s="48"/>
      <c r="BG20" s="49"/>
      <c r="BH20" s="48"/>
      <c r="BI20" s="49"/>
      <c r="BJ20" s="48"/>
      <c r="BK20" s="49"/>
      <c r="BL20" s="48"/>
      <c r="BM20" s="49"/>
      <c r="BN20" s="48"/>
    </row>
    <row r="21" spans="1:66" ht="15">
      <c r="A21" s="65" t="s">
        <v>243</v>
      </c>
      <c r="B21" s="65" t="s">
        <v>266</v>
      </c>
      <c r="C21" s="66" t="s">
        <v>2628</v>
      </c>
      <c r="D21" s="67">
        <v>3</v>
      </c>
      <c r="E21" s="68" t="s">
        <v>132</v>
      </c>
      <c r="F21" s="69">
        <v>32</v>
      </c>
      <c r="G21" s="66"/>
      <c r="H21" s="70"/>
      <c r="I21" s="71"/>
      <c r="J21" s="71"/>
      <c r="K21" s="34" t="s">
        <v>65</v>
      </c>
      <c r="L21" s="78">
        <v>21</v>
      </c>
      <c r="M21" s="78"/>
      <c r="N21" s="73"/>
      <c r="O21" s="80" t="s">
        <v>355</v>
      </c>
      <c r="P21" s="82">
        <v>43692.49296296296</v>
      </c>
      <c r="Q21" s="80" t="s">
        <v>361</v>
      </c>
      <c r="R21" s="83" t="s">
        <v>430</v>
      </c>
      <c r="S21" s="80" t="s">
        <v>453</v>
      </c>
      <c r="T21" s="80"/>
      <c r="U21" s="80"/>
      <c r="V21" s="83" t="s">
        <v>495</v>
      </c>
      <c r="W21" s="82">
        <v>43692.49296296296</v>
      </c>
      <c r="X21" s="86">
        <v>43692</v>
      </c>
      <c r="Y21" s="88" t="s">
        <v>553</v>
      </c>
      <c r="Z21" s="83" t="s">
        <v>687</v>
      </c>
      <c r="AA21" s="80"/>
      <c r="AB21" s="80"/>
      <c r="AC21" s="88" t="s">
        <v>822</v>
      </c>
      <c r="AD21" s="80"/>
      <c r="AE21" s="80" t="b">
        <v>0</v>
      </c>
      <c r="AF21" s="80">
        <v>0</v>
      </c>
      <c r="AG21" s="88" t="s">
        <v>961</v>
      </c>
      <c r="AH21" s="80" t="b">
        <v>1</v>
      </c>
      <c r="AI21" s="80" t="s">
        <v>975</v>
      </c>
      <c r="AJ21" s="80"/>
      <c r="AK21" s="88" t="s">
        <v>978</v>
      </c>
      <c r="AL21" s="80" t="b">
        <v>0</v>
      </c>
      <c r="AM21" s="80">
        <v>8</v>
      </c>
      <c r="AN21" s="88" t="s">
        <v>852</v>
      </c>
      <c r="AO21" s="80" t="s">
        <v>986</v>
      </c>
      <c r="AP21" s="80" t="b">
        <v>0</v>
      </c>
      <c r="AQ21" s="88" t="s">
        <v>852</v>
      </c>
      <c r="AR21" s="80" t="s">
        <v>196</v>
      </c>
      <c r="AS21" s="80">
        <v>0</v>
      </c>
      <c r="AT21" s="80">
        <v>0</v>
      </c>
      <c r="AU21" s="80"/>
      <c r="AV21" s="80"/>
      <c r="AW21" s="80"/>
      <c r="AX21" s="80"/>
      <c r="AY21" s="80"/>
      <c r="AZ21" s="80"/>
      <c r="BA21" s="80"/>
      <c r="BB21" s="80"/>
      <c r="BC21">
        <v>1</v>
      </c>
      <c r="BD21" s="79" t="str">
        <f>REPLACE(INDEX(GroupVertices[Group],MATCH(Edges[[#This Row],[Vertex 1]],GroupVertices[Vertex],0)),1,1,"")</f>
        <v>4</v>
      </c>
      <c r="BE21" s="79" t="str">
        <f>REPLACE(INDEX(GroupVertices[Group],MATCH(Edges[[#This Row],[Vertex 2]],GroupVertices[Vertex],0)),1,1,"")</f>
        <v>4</v>
      </c>
      <c r="BF21" s="48"/>
      <c r="BG21" s="49"/>
      <c r="BH21" s="48"/>
      <c r="BI21" s="49"/>
      <c r="BJ21" s="48"/>
      <c r="BK21" s="49"/>
      <c r="BL21" s="48"/>
      <c r="BM21" s="49"/>
      <c r="BN21" s="48"/>
    </row>
    <row r="22" spans="1:66" ht="15">
      <c r="A22" s="65" t="s">
        <v>243</v>
      </c>
      <c r="B22" s="65" t="s">
        <v>254</v>
      </c>
      <c r="C22" s="66" t="s">
        <v>2628</v>
      </c>
      <c r="D22" s="67">
        <v>3</v>
      </c>
      <c r="E22" s="68" t="s">
        <v>132</v>
      </c>
      <c r="F22" s="69">
        <v>32</v>
      </c>
      <c r="G22" s="66"/>
      <c r="H22" s="70"/>
      <c r="I22" s="71"/>
      <c r="J22" s="71"/>
      <c r="K22" s="34" t="s">
        <v>65</v>
      </c>
      <c r="L22" s="78">
        <v>22</v>
      </c>
      <c r="M22" s="78"/>
      <c r="N22" s="73"/>
      <c r="O22" s="80" t="s">
        <v>355</v>
      </c>
      <c r="P22" s="82">
        <v>43692.49296296296</v>
      </c>
      <c r="Q22" s="80" t="s">
        <v>361</v>
      </c>
      <c r="R22" s="83" t="s">
        <v>430</v>
      </c>
      <c r="S22" s="80" t="s">
        <v>453</v>
      </c>
      <c r="T22" s="80"/>
      <c r="U22" s="80"/>
      <c r="V22" s="83" t="s">
        <v>495</v>
      </c>
      <c r="W22" s="82">
        <v>43692.49296296296</v>
      </c>
      <c r="X22" s="86">
        <v>43692</v>
      </c>
      <c r="Y22" s="88" t="s">
        <v>553</v>
      </c>
      <c r="Z22" s="83" t="s">
        <v>687</v>
      </c>
      <c r="AA22" s="80"/>
      <c r="AB22" s="80"/>
      <c r="AC22" s="88" t="s">
        <v>822</v>
      </c>
      <c r="AD22" s="80"/>
      <c r="AE22" s="80" t="b">
        <v>0</v>
      </c>
      <c r="AF22" s="80">
        <v>0</v>
      </c>
      <c r="AG22" s="88" t="s">
        <v>961</v>
      </c>
      <c r="AH22" s="80" t="b">
        <v>1</v>
      </c>
      <c r="AI22" s="80" t="s">
        <v>975</v>
      </c>
      <c r="AJ22" s="80"/>
      <c r="AK22" s="88" t="s">
        <v>978</v>
      </c>
      <c r="AL22" s="80" t="b">
        <v>0</v>
      </c>
      <c r="AM22" s="80">
        <v>8</v>
      </c>
      <c r="AN22" s="88" t="s">
        <v>852</v>
      </c>
      <c r="AO22" s="80" t="s">
        <v>986</v>
      </c>
      <c r="AP22" s="80" t="b">
        <v>0</v>
      </c>
      <c r="AQ22" s="88" t="s">
        <v>852</v>
      </c>
      <c r="AR22" s="80" t="s">
        <v>196</v>
      </c>
      <c r="AS22" s="80">
        <v>0</v>
      </c>
      <c r="AT22" s="80">
        <v>0</v>
      </c>
      <c r="AU22" s="80"/>
      <c r="AV22" s="80"/>
      <c r="AW22" s="80"/>
      <c r="AX22" s="80"/>
      <c r="AY22" s="80"/>
      <c r="AZ22" s="80"/>
      <c r="BA22" s="80"/>
      <c r="BB22" s="80"/>
      <c r="BC22">
        <v>1</v>
      </c>
      <c r="BD22" s="79" t="str">
        <f>REPLACE(INDEX(GroupVertices[Group],MATCH(Edges[[#This Row],[Vertex 1]],GroupVertices[Vertex],0)),1,1,"")</f>
        <v>4</v>
      </c>
      <c r="BE22" s="79" t="str">
        <f>REPLACE(INDEX(GroupVertices[Group],MATCH(Edges[[#This Row],[Vertex 2]],GroupVertices[Vertex],0)),1,1,"")</f>
        <v>4</v>
      </c>
      <c r="BF22" s="48"/>
      <c r="BG22" s="49"/>
      <c r="BH22" s="48"/>
      <c r="BI22" s="49"/>
      <c r="BJ22" s="48"/>
      <c r="BK22" s="49"/>
      <c r="BL22" s="48"/>
      <c r="BM22" s="49"/>
      <c r="BN22" s="48"/>
    </row>
    <row r="23" spans="1:66" ht="15">
      <c r="A23" s="65" t="s">
        <v>243</v>
      </c>
      <c r="B23" s="65" t="s">
        <v>286</v>
      </c>
      <c r="C23" s="66" t="s">
        <v>2628</v>
      </c>
      <c r="D23" s="67">
        <v>3</v>
      </c>
      <c r="E23" s="68" t="s">
        <v>132</v>
      </c>
      <c r="F23" s="69">
        <v>32</v>
      </c>
      <c r="G23" s="66"/>
      <c r="H23" s="70"/>
      <c r="I23" s="71"/>
      <c r="J23" s="71"/>
      <c r="K23" s="34" t="s">
        <v>65</v>
      </c>
      <c r="L23" s="78">
        <v>23</v>
      </c>
      <c r="M23" s="78"/>
      <c r="N23" s="73"/>
      <c r="O23" s="80" t="s">
        <v>355</v>
      </c>
      <c r="P23" s="82">
        <v>43692.49296296296</v>
      </c>
      <c r="Q23" s="80" t="s">
        <v>361</v>
      </c>
      <c r="R23" s="83" t="s">
        <v>430</v>
      </c>
      <c r="S23" s="80" t="s">
        <v>453</v>
      </c>
      <c r="T23" s="80"/>
      <c r="U23" s="80"/>
      <c r="V23" s="83" t="s">
        <v>495</v>
      </c>
      <c r="W23" s="82">
        <v>43692.49296296296</v>
      </c>
      <c r="X23" s="86">
        <v>43692</v>
      </c>
      <c r="Y23" s="88" t="s">
        <v>553</v>
      </c>
      <c r="Z23" s="83" t="s">
        <v>687</v>
      </c>
      <c r="AA23" s="80"/>
      <c r="AB23" s="80"/>
      <c r="AC23" s="88" t="s">
        <v>822</v>
      </c>
      <c r="AD23" s="80"/>
      <c r="AE23" s="80" t="b">
        <v>0</v>
      </c>
      <c r="AF23" s="80">
        <v>0</v>
      </c>
      <c r="AG23" s="88" t="s">
        <v>961</v>
      </c>
      <c r="AH23" s="80" t="b">
        <v>1</v>
      </c>
      <c r="AI23" s="80" t="s">
        <v>975</v>
      </c>
      <c r="AJ23" s="80"/>
      <c r="AK23" s="88" t="s">
        <v>978</v>
      </c>
      <c r="AL23" s="80" t="b">
        <v>0</v>
      </c>
      <c r="AM23" s="80">
        <v>8</v>
      </c>
      <c r="AN23" s="88" t="s">
        <v>852</v>
      </c>
      <c r="AO23" s="80" t="s">
        <v>986</v>
      </c>
      <c r="AP23" s="80" t="b">
        <v>0</v>
      </c>
      <c r="AQ23" s="88" t="s">
        <v>852</v>
      </c>
      <c r="AR23" s="80" t="s">
        <v>196</v>
      </c>
      <c r="AS23" s="80">
        <v>0</v>
      </c>
      <c r="AT23" s="80">
        <v>0</v>
      </c>
      <c r="AU23" s="80"/>
      <c r="AV23" s="80"/>
      <c r="AW23" s="80"/>
      <c r="AX23" s="80"/>
      <c r="AY23" s="80"/>
      <c r="AZ23" s="80"/>
      <c r="BA23" s="80"/>
      <c r="BB23" s="80"/>
      <c r="BC23">
        <v>1</v>
      </c>
      <c r="BD23" s="79" t="str">
        <f>REPLACE(INDEX(GroupVertices[Group],MATCH(Edges[[#This Row],[Vertex 1]],GroupVertices[Vertex],0)),1,1,"")</f>
        <v>4</v>
      </c>
      <c r="BE23" s="79" t="str">
        <f>REPLACE(INDEX(GroupVertices[Group],MATCH(Edges[[#This Row],[Vertex 2]],GroupVertices[Vertex],0)),1,1,"")</f>
        <v>1</v>
      </c>
      <c r="BF23" s="48"/>
      <c r="BG23" s="49"/>
      <c r="BH23" s="48"/>
      <c r="BI23" s="49"/>
      <c r="BJ23" s="48"/>
      <c r="BK23" s="49"/>
      <c r="BL23" s="48"/>
      <c r="BM23" s="49"/>
      <c r="BN23" s="48"/>
    </row>
    <row r="24" spans="1:66" ht="15">
      <c r="A24" s="65" t="s">
        <v>243</v>
      </c>
      <c r="B24" s="65" t="s">
        <v>264</v>
      </c>
      <c r="C24" s="66" t="s">
        <v>2628</v>
      </c>
      <c r="D24" s="67">
        <v>3</v>
      </c>
      <c r="E24" s="68" t="s">
        <v>132</v>
      </c>
      <c r="F24" s="69">
        <v>32</v>
      </c>
      <c r="G24" s="66"/>
      <c r="H24" s="70"/>
      <c r="I24" s="71"/>
      <c r="J24" s="71"/>
      <c r="K24" s="34" t="s">
        <v>65</v>
      </c>
      <c r="L24" s="78">
        <v>24</v>
      </c>
      <c r="M24" s="78"/>
      <c r="N24" s="73"/>
      <c r="O24" s="80" t="s">
        <v>355</v>
      </c>
      <c r="P24" s="82">
        <v>43692.49296296296</v>
      </c>
      <c r="Q24" s="80" t="s">
        <v>361</v>
      </c>
      <c r="R24" s="83" t="s">
        <v>430</v>
      </c>
      <c r="S24" s="80" t="s">
        <v>453</v>
      </c>
      <c r="T24" s="80"/>
      <c r="U24" s="80"/>
      <c r="V24" s="83" t="s">
        <v>495</v>
      </c>
      <c r="W24" s="82">
        <v>43692.49296296296</v>
      </c>
      <c r="X24" s="86">
        <v>43692</v>
      </c>
      <c r="Y24" s="88" t="s">
        <v>553</v>
      </c>
      <c r="Z24" s="83" t="s">
        <v>687</v>
      </c>
      <c r="AA24" s="80"/>
      <c r="AB24" s="80"/>
      <c r="AC24" s="88" t="s">
        <v>822</v>
      </c>
      <c r="AD24" s="80"/>
      <c r="AE24" s="80" t="b">
        <v>0</v>
      </c>
      <c r="AF24" s="80">
        <v>0</v>
      </c>
      <c r="AG24" s="88" t="s">
        <v>961</v>
      </c>
      <c r="AH24" s="80" t="b">
        <v>1</v>
      </c>
      <c r="AI24" s="80" t="s">
        <v>975</v>
      </c>
      <c r="AJ24" s="80"/>
      <c r="AK24" s="88" t="s">
        <v>978</v>
      </c>
      <c r="AL24" s="80" t="b">
        <v>0</v>
      </c>
      <c r="AM24" s="80">
        <v>8</v>
      </c>
      <c r="AN24" s="88" t="s">
        <v>852</v>
      </c>
      <c r="AO24" s="80" t="s">
        <v>986</v>
      </c>
      <c r="AP24" s="80" t="b">
        <v>0</v>
      </c>
      <c r="AQ24" s="88" t="s">
        <v>852</v>
      </c>
      <c r="AR24" s="80" t="s">
        <v>196</v>
      </c>
      <c r="AS24" s="80">
        <v>0</v>
      </c>
      <c r="AT24" s="80">
        <v>0</v>
      </c>
      <c r="AU24" s="80"/>
      <c r="AV24" s="80"/>
      <c r="AW24" s="80"/>
      <c r="AX24" s="80"/>
      <c r="AY24" s="80"/>
      <c r="AZ24" s="80"/>
      <c r="BA24" s="80"/>
      <c r="BB24" s="80"/>
      <c r="BC24">
        <v>1</v>
      </c>
      <c r="BD24" s="79" t="str">
        <f>REPLACE(INDEX(GroupVertices[Group],MATCH(Edges[[#This Row],[Vertex 1]],GroupVertices[Vertex],0)),1,1,"")</f>
        <v>4</v>
      </c>
      <c r="BE24" s="79" t="str">
        <f>REPLACE(INDEX(GroupVertices[Group],MATCH(Edges[[#This Row],[Vertex 2]],GroupVertices[Vertex],0)),1,1,"")</f>
        <v>4</v>
      </c>
      <c r="BF24" s="48"/>
      <c r="BG24" s="49"/>
      <c r="BH24" s="48"/>
      <c r="BI24" s="49"/>
      <c r="BJ24" s="48"/>
      <c r="BK24" s="49"/>
      <c r="BL24" s="48"/>
      <c r="BM24" s="49"/>
      <c r="BN24" s="48"/>
    </row>
    <row r="25" spans="1:66" ht="15">
      <c r="A25" s="65" t="s">
        <v>243</v>
      </c>
      <c r="B25" s="65" t="s">
        <v>268</v>
      </c>
      <c r="C25" s="66" t="s">
        <v>2628</v>
      </c>
      <c r="D25" s="67">
        <v>3</v>
      </c>
      <c r="E25" s="68" t="s">
        <v>132</v>
      </c>
      <c r="F25" s="69">
        <v>32</v>
      </c>
      <c r="G25" s="66"/>
      <c r="H25" s="70"/>
      <c r="I25" s="71"/>
      <c r="J25" s="71"/>
      <c r="K25" s="34" t="s">
        <v>65</v>
      </c>
      <c r="L25" s="78">
        <v>25</v>
      </c>
      <c r="M25" s="78"/>
      <c r="N25" s="73"/>
      <c r="O25" s="80" t="s">
        <v>356</v>
      </c>
      <c r="P25" s="82">
        <v>43692.49296296296</v>
      </c>
      <c r="Q25" s="80" t="s">
        <v>361</v>
      </c>
      <c r="R25" s="83" t="s">
        <v>430</v>
      </c>
      <c r="S25" s="80" t="s">
        <v>453</v>
      </c>
      <c r="T25" s="80"/>
      <c r="U25" s="80"/>
      <c r="V25" s="83" t="s">
        <v>495</v>
      </c>
      <c r="W25" s="82">
        <v>43692.49296296296</v>
      </c>
      <c r="X25" s="86">
        <v>43692</v>
      </c>
      <c r="Y25" s="88" t="s">
        <v>553</v>
      </c>
      <c r="Z25" s="83" t="s">
        <v>687</v>
      </c>
      <c r="AA25" s="80"/>
      <c r="AB25" s="80"/>
      <c r="AC25" s="88" t="s">
        <v>822</v>
      </c>
      <c r="AD25" s="80"/>
      <c r="AE25" s="80" t="b">
        <v>0</v>
      </c>
      <c r="AF25" s="80">
        <v>0</v>
      </c>
      <c r="AG25" s="88" t="s">
        <v>961</v>
      </c>
      <c r="AH25" s="80" t="b">
        <v>1</v>
      </c>
      <c r="AI25" s="80" t="s">
        <v>975</v>
      </c>
      <c r="AJ25" s="80"/>
      <c r="AK25" s="88" t="s">
        <v>978</v>
      </c>
      <c r="AL25" s="80" t="b">
        <v>0</v>
      </c>
      <c r="AM25" s="80">
        <v>8</v>
      </c>
      <c r="AN25" s="88" t="s">
        <v>852</v>
      </c>
      <c r="AO25" s="80" t="s">
        <v>986</v>
      </c>
      <c r="AP25" s="80" t="b">
        <v>0</v>
      </c>
      <c r="AQ25" s="88" t="s">
        <v>852</v>
      </c>
      <c r="AR25" s="80" t="s">
        <v>196</v>
      </c>
      <c r="AS25" s="80">
        <v>0</v>
      </c>
      <c r="AT25" s="80">
        <v>0</v>
      </c>
      <c r="AU25" s="80"/>
      <c r="AV25" s="80"/>
      <c r="AW25" s="80"/>
      <c r="AX25" s="80"/>
      <c r="AY25" s="80"/>
      <c r="AZ25" s="80"/>
      <c r="BA25" s="80"/>
      <c r="BB25" s="80"/>
      <c r="BC25">
        <v>1</v>
      </c>
      <c r="BD25" s="79" t="str">
        <f>REPLACE(INDEX(GroupVertices[Group],MATCH(Edges[[#This Row],[Vertex 1]],GroupVertices[Vertex],0)),1,1,"")</f>
        <v>4</v>
      </c>
      <c r="BE25" s="79" t="str">
        <f>REPLACE(INDEX(GroupVertices[Group],MATCH(Edges[[#This Row],[Vertex 2]],GroupVertices[Vertex],0)),1,1,"")</f>
        <v>4</v>
      </c>
      <c r="BF25" s="48">
        <v>0</v>
      </c>
      <c r="BG25" s="49">
        <v>0</v>
      </c>
      <c r="BH25" s="48">
        <v>0</v>
      </c>
      <c r="BI25" s="49">
        <v>0</v>
      </c>
      <c r="BJ25" s="48">
        <v>0</v>
      </c>
      <c r="BK25" s="49">
        <v>0</v>
      </c>
      <c r="BL25" s="48">
        <v>6</v>
      </c>
      <c r="BM25" s="49">
        <v>100</v>
      </c>
      <c r="BN25" s="48">
        <v>6</v>
      </c>
    </row>
    <row r="26" spans="1:66" ht="15">
      <c r="A26" s="65" t="s">
        <v>244</v>
      </c>
      <c r="B26" s="65" t="s">
        <v>267</v>
      </c>
      <c r="C26" s="66" t="s">
        <v>2628</v>
      </c>
      <c r="D26" s="67">
        <v>3</v>
      </c>
      <c r="E26" s="68" t="s">
        <v>132</v>
      </c>
      <c r="F26" s="69">
        <v>32</v>
      </c>
      <c r="G26" s="66"/>
      <c r="H26" s="70"/>
      <c r="I26" s="71"/>
      <c r="J26" s="71"/>
      <c r="K26" s="34" t="s">
        <v>65</v>
      </c>
      <c r="L26" s="78">
        <v>26</v>
      </c>
      <c r="M26" s="78"/>
      <c r="N26" s="73"/>
      <c r="O26" s="80" t="s">
        <v>357</v>
      </c>
      <c r="P26" s="82">
        <v>43692.549363425926</v>
      </c>
      <c r="Q26" s="80" t="s">
        <v>361</v>
      </c>
      <c r="R26" s="83" t="s">
        <v>430</v>
      </c>
      <c r="S26" s="80" t="s">
        <v>453</v>
      </c>
      <c r="T26" s="80"/>
      <c r="U26" s="80"/>
      <c r="V26" s="83" t="s">
        <v>496</v>
      </c>
      <c r="W26" s="82">
        <v>43692.549363425926</v>
      </c>
      <c r="X26" s="86">
        <v>43692</v>
      </c>
      <c r="Y26" s="88" t="s">
        <v>554</v>
      </c>
      <c r="Z26" s="83" t="s">
        <v>688</v>
      </c>
      <c r="AA26" s="80"/>
      <c r="AB26" s="80"/>
      <c r="AC26" s="88" t="s">
        <v>823</v>
      </c>
      <c r="AD26" s="80"/>
      <c r="AE26" s="80" t="b">
        <v>0</v>
      </c>
      <c r="AF26" s="80">
        <v>0</v>
      </c>
      <c r="AG26" s="88" t="s">
        <v>961</v>
      </c>
      <c r="AH26" s="80" t="b">
        <v>1</v>
      </c>
      <c r="AI26" s="80" t="s">
        <v>975</v>
      </c>
      <c r="AJ26" s="80"/>
      <c r="AK26" s="88" t="s">
        <v>978</v>
      </c>
      <c r="AL26" s="80" t="b">
        <v>0</v>
      </c>
      <c r="AM26" s="80">
        <v>8</v>
      </c>
      <c r="AN26" s="88" t="s">
        <v>852</v>
      </c>
      <c r="AO26" s="80" t="s">
        <v>984</v>
      </c>
      <c r="AP26" s="80" t="b">
        <v>0</v>
      </c>
      <c r="AQ26" s="88" t="s">
        <v>852</v>
      </c>
      <c r="AR26" s="80" t="s">
        <v>196</v>
      </c>
      <c r="AS26" s="80">
        <v>0</v>
      </c>
      <c r="AT26" s="80">
        <v>0</v>
      </c>
      <c r="AU26" s="80"/>
      <c r="AV26" s="80"/>
      <c r="AW26" s="80"/>
      <c r="AX26" s="80"/>
      <c r="AY26" s="80"/>
      <c r="AZ26" s="80"/>
      <c r="BA26" s="80"/>
      <c r="BB26" s="80"/>
      <c r="BC26">
        <v>1</v>
      </c>
      <c r="BD26" s="79" t="str">
        <f>REPLACE(INDEX(GroupVertices[Group],MATCH(Edges[[#This Row],[Vertex 1]],GroupVertices[Vertex],0)),1,1,"")</f>
        <v>4</v>
      </c>
      <c r="BE26" s="79" t="str">
        <f>REPLACE(INDEX(GroupVertices[Group],MATCH(Edges[[#This Row],[Vertex 2]],GroupVertices[Vertex],0)),1,1,"")</f>
        <v>4</v>
      </c>
      <c r="BF26" s="48"/>
      <c r="BG26" s="49"/>
      <c r="BH26" s="48"/>
      <c r="BI26" s="49"/>
      <c r="BJ26" s="48"/>
      <c r="BK26" s="49"/>
      <c r="BL26" s="48"/>
      <c r="BM26" s="49"/>
      <c r="BN26" s="48"/>
    </row>
    <row r="27" spans="1:66" ht="15">
      <c r="A27" s="65" t="s">
        <v>244</v>
      </c>
      <c r="B27" s="65" t="s">
        <v>265</v>
      </c>
      <c r="C27" s="66" t="s">
        <v>2628</v>
      </c>
      <c r="D27" s="67">
        <v>3</v>
      </c>
      <c r="E27" s="68" t="s">
        <v>132</v>
      </c>
      <c r="F27" s="69">
        <v>32</v>
      </c>
      <c r="G27" s="66"/>
      <c r="H27" s="70"/>
      <c r="I27" s="71"/>
      <c r="J27" s="71"/>
      <c r="K27" s="34" t="s">
        <v>65</v>
      </c>
      <c r="L27" s="78">
        <v>27</v>
      </c>
      <c r="M27" s="78"/>
      <c r="N27" s="73"/>
      <c r="O27" s="80" t="s">
        <v>355</v>
      </c>
      <c r="P27" s="82">
        <v>43692.549363425926</v>
      </c>
      <c r="Q27" s="80" t="s">
        <v>361</v>
      </c>
      <c r="R27" s="83" t="s">
        <v>430</v>
      </c>
      <c r="S27" s="80" t="s">
        <v>453</v>
      </c>
      <c r="T27" s="80"/>
      <c r="U27" s="80"/>
      <c r="V27" s="83" t="s">
        <v>496</v>
      </c>
      <c r="W27" s="82">
        <v>43692.549363425926</v>
      </c>
      <c r="X27" s="86">
        <v>43692</v>
      </c>
      <c r="Y27" s="88" t="s">
        <v>554</v>
      </c>
      <c r="Z27" s="83" t="s">
        <v>688</v>
      </c>
      <c r="AA27" s="80"/>
      <c r="AB27" s="80"/>
      <c r="AC27" s="88" t="s">
        <v>823</v>
      </c>
      <c r="AD27" s="80"/>
      <c r="AE27" s="80" t="b">
        <v>0</v>
      </c>
      <c r="AF27" s="80">
        <v>0</v>
      </c>
      <c r="AG27" s="88" t="s">
        <v>961</v>
      </c>
      <c r="AH27" s="80" t="b">
        <v>1</v>
      </c>
      <c r="AI27" s="80" t="s">
        <v>975</v>
      </c>
      <c r="AJ27" s="80"/>
      <c r="AK27" s="88" t="s">
        <v>978</v>
      </c>
      <c r="AL27" s="80" t="b">
        <v>0</v>
      </c>
      <c r="AM27" s="80">
        <v>8</v>
      </c>
      <c r="AN27" s="88" t="s">
        <v>852</v>
      </c>
      <c r="AO27" s="80" t="s">
        <v>984</v>
      </c>
      <c r="AP27" s="80" t="b">
        <v>0</v>
      </c>
      <c r="AQ27" s="88" t="s">
        <v>852</v>
      </c>
      <c r="AR27" s="80" t="s">
        <v>196</v>
      </c>
      <c r="AS27" s="80">
        <v>0</v>
      </c>
      <c r="AT27" s="80">
        <v>0</v>
      </c>
      <c r="AU27" s="80"/>
      <c r="AV27" s="80"/>
      <c r="AW27" s="80"/>
      <c r="AX27" s="80"/>
      <c r="AY27" s="80"/>
      <c r="AZ27" s="80"/>
      <c r="BA27" s="80"/>
      <c r="BB27" s="80"/>
      <c r="BC27">
        <v>1</v>
      </c>
      <c r="BD27" s="79" t="str">
        <f>REPLACE(INDEX(GroupVertices[Group],MATCH(Edges[[#This Row],[Vertex 1]],GroupVertices[Vertex],0)),1,1,"")</f>
        <v>4</v>
      </c>
      <c r="BE27" s="79" t="str">
        <f>REPLACE(INDEX(GroupVertices[Group],MATCH(Edges[[#This Row],[Vertex 2]],GroupVertices[Vertex],0)),1,1,"")</f>
        <v>4</v>
      </c>
      <c r="BF27" s="48"/>
      <c r="BG27" s="49"/>
      <c r="BH27" s="48"/>
      <c r="BI27" s="49"/>
      <c r="BJ27" s="48"/>
      <c r="BK27" s="49"/>
      <c r="BL27" s="48"/>
      <c r="BM27" s="49"/>
      <c r="BN27" s="48"/>
    </row>
    <row r="28" spans="1:66" ht="15">
      <c r="A28" s="65" t="s">
        <v>244</v>
      </c>
      <c r="B28" s="65" t="s">
        <v>266</v>
      </c>
      <c r="C28" s="66" t="s">
        <v>2628</v>
      </c>
      <c r="D28" s="67">
        <v>3</v>
      </c>
      <c r="E28" s="68" t="s">
        <v>132</v>
      </c>
      <c r="F28" s="69">
        <v>32</v>
      </c>
      <c r="G28" s="66"/>
      <c r="H28" s="70"/>
      <c r="I28" s="71"/>
      <c r="J28" s="71"/>
      <c r="K28" s="34" t="s">
        <v>65</v>
      </c>
      <c r="L28" s="78">
        <v>28</v>
      </c>
      <c r="M28" s="78"/>
      <c r="N28" s="73"/>
      <c r="O28" s="80" t="s">
        <v>355</v>
      </c>
      <c r="P28" s="82">
        <v>43692.549363425926</v>
      </c>
      <c r="Q28" s="80" t="s">
        <v>361</v>
      </c>
      <c r="R28" s="83" t="s">
        <v>430</v>
      </c>
      <c r="S28" s="80" t="s">
        <v>453</v>
      </c>
      <c r="T28" s="80"/>
      <c r="U28" s="80"/>
      <c r="V28" s="83" t="s">
        <v>496</v>
      </c>
      <c r="W28" s="82">
        <v>43692.549363425926</v>
      </c>
      <c r="X28" s="86">
        <v>43692</v>
      </c>
      <c r="Y28" s="88" t="s">
        <v>554</v>
      </c>
      <c r="Z28" s="83" t="s">
        <v>688</v>
      </c>
      <c r="AA28" s="80"/>
      <c r="AB28" s="80"/>
      <c r="AC28" s="88" t="s">
        <v>823</v>
      </c>
      <c r="AD28" s="80"/>
      <c r="AE28" s="80" t="b">
        <v>0</v>
      </c>
      <c r="AF28" s="80">
        <v>0</v>
      </c>
      <c r="AG28" s="88" t="s">
        <v>961</v>
      </c>
      <c r="AH28" s="80" t="b">
        <v>1</v>
      </c>
      <c r="AI28" s="80" t="s">
        <v>975</v>
      </c>
      <c r="AJ28" s="80"/>
      <c r="AK28" s="88" t="s">
        <v>978</v>
      </c>
      <c r="AL28" s="80" t="b">
        <v>0</v>
      </c>
      <c r="AM28" s="80">
        <v>8</v>
      </c>
      <c r="AN28" s="88" t="s">
        <v>852</v>
      </c>
      <c r="AO28" s="80" t="s">
        <v>984</v>
      </c>
      <c r="AP28" s="80" t="b">
        <v>0</v>
      </c>
      <c r="AQ28" s="88" t="s">
        <v>852</v>
      </c>
      <c r="AR28" s="80" t="s">
        <v>196</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48"/>
      <c r="BG28" s="49"/>
      <c r="BH28" s="48"/>
      <c r="BI28" s="49"/>
      <c r="BJ28" s="48"/>
      <c r="BK28" s="49"/>
      <c r="BL28" s="48"/>
      <c r="BM28" s="49"/>
      <c r="BN28" s="48"/>
    </row>
    <row r="29" spans="1:66" ht="15">
      <c r="A29" s="65" t="s">
        <v>244</v>
      </c>
      <c r="B29" s="65" t="s">
        <v>254</v>
      </c>
      <c r="C29" s="66" t="s">
        <v>2628</v>
      </c>
      <c r="D29" s="67">
        <v>3</v>
      </c>
      <c r="E29" s="68" t="s">
        <v>132</v>
      </c>
      <c r="F29" s="69">
        <v>32</v>
      </c>
      <c r="G29" s="66"/>
      <c r="H29" s="70"/>
      <c r="I29" s="71"/>
      <c r="J29" s="71"/>
      <c r="K29" s="34" t="s">
        <v>65</v>
      </c>
      <c r="L29" s="78">
        <v>29</v>
      </c>
      <c r="M29" s="78"/>
      <c r="N29" s="73"/>
      <c r="O29" s="80" t="s">
        <v>355</v>
      </c>
      <c r="P29" s="82">
        <v>43692.549363425926</v>
      </c>
      <c r="Q29" s="80" t="s">
        <v>361</v>
      </c>
      <c r="R29" s="83" t="s">
        <v>430</v>
      </c>
      <c r="S29" s="80" t="s">
        <v>453</v>
      </c>
      <c r="T29" s="80"/>
      <c r="U29" s="80"/>
      <c r="V29" s="83" t="s">
        <v>496</v>
      </c>
      <c r="W29" s="82">
        <v>43692.549363425926</v>
      </c>
      <c r="X29" s="86">
        <v>43692</v>
      </c>
      <c r="Y29" s="88" t="s">
        <v>554</v>
      </c>
      <c r="Z29" s="83" t="s">
        <v>688</v>
      </c>
      <c r="AA29" s="80"/>
      <c r="AB29" s="80"/>
      <c r="AC29" s="88" t="s">
        <v>823</v>
      </c>
      <c r="AD29" s="80"/>
      <c r="AE29" s="80" t="b">
        <v>0</v>
      </c>
      <c r="AF29" s="80">
        <v>0</v>
      </c>
      <c r="AG29" s="88" t="s">
        <v>961</v>
      </c>
      <c r="AH29" s="80" t="b">
        <v>1</v>
      </c>
      <c r="AI29" s="80" t="s">
        <v>975</v>
      </c>
      <c r="AJ29" s="80"/>
      <c r="AK29" s="88" t="s">
        <v>978</v>
      </c>
      <c r="AL29" s="80" t="b">
        <v>0</v>
      </c>
      <c r="AM29" s="80">
        <v>8</v>
      </c>
      <c r="AN29" s="88" t="s">
        <v>852</v>
      </c>
      <c r="AO29" s="80" t="s">
        <v>984</v>
      </c>
      <c r="AP29" s="80" t="b">
        <v>0</v>
      </c>
      <c r="AQ29" s="88" t="s">
        <v>852</v>
      </c>
      <c r="AR29" s="80" t="s">
        <v>196</v>
      </c>
      <c r="AS29" s="80">
        <v>0</v>
      </c>
      <c r="AT29" s="80">
        <v>0</v>
      </c>
      <c r="AU29" s="80"/>
      <c r="AV29" s="80"/>
      <c r="AW29" s="80"/>
      <c r="AX29" s="80"/>
      <c r="AY29" s="80"/>
      <c r="AZ29" s="80"/>
      <c r="BA29" s="80"/>
      <c r="BB29" s="80"/>
      <c r="BC29">
        <v>1</v>
      </c>
      <c r="BD29" s="79" t="str">
        <f>REPLACE(INDEX(GroupVertices[Group],MATCH(Edges[[#This Row],[Vertex 1]],GroupVertices[Vertex],0)),1,1,"")</f>
        <v>4</v>
      </c>
      <c r="BE29" s="79" t="str">
        <f>REPLACE(INDEX(GroupVertices[Group],MATCH(Edges[[#This Row],[Vertex 2]],GroupVertices[Vertex],0)),1,1,"")</f>
        <v>4</v>
      </c>
      <c r="BF29" s="48"/>
      <c r="BG29" s="49"/>
      <c r="BH29" s="48"/>
      <c r="BI29" s="49"/>
      <c r="BJ29" s="48"/>
      <c r="BK29" s="49"/>
      <c r="BL29" s="48"/>
      <c r="BM29" s="49"/>
      <c r="BN29" s="48"/>
    </row>
    <row r="30" spans="1:66" ht="15">
      <c r="A30" s="65" t="s">
        <v>244</v>
      </c>
      <c r="B30" s="65" t="s">
        <v>286</v>
      </c>
      <c r="C30" s="66" t="s">
        <v>2628</v>
      </c>
      <c r="D30" s="67">
        <v>3</v>
      </c>
      <c r="E30" s="68" t="s">
        <v>132</v>
      </c>
      <c r="F30" s="69">
        <v>32</v>
      </c>
      <c r="G30" s="66"/>
      <c r="H30" s="70"/>
      <c r="I30" s="71"/>
      <c r="J30" s="71"/>
      <c r="K30" s="34" t="s">
        <v>65</v>
      </c>
      <c r="L30" s="78">
        <v>30</v>
      </c>
      <c r="M30" s="78"/>
      <c r="N30" s="73"/>
      <c r="O30" s="80" t="s">
        <v>355</v>
      </c>
      <c r="P30" s="82">
        <v>43692.549363425926</v>
      </c>
      <c r="Q30" s="80" t="s">
        <v>361</v>
      </c>
      <c r="R30" s="83" t="s">
        <v>430</v>
      </c>
      <c r="S30" s="80" t="s">
        <v>453</v>
      </c>
      <c r="T30" s="80"/>
      <c r="U30" s="80"/>
      <c r="V30" s="83" t="s">
        <v>496</v>
      </c>
      <c r="W30" s="82">
        <v>43692.549363425926</v>
      </c>
      <c r="X30" s="86">
        <v>43692</v>
      </c>
      <c r="Y30" s="88" t="s">
        <v>554</v>
      </c>
      <c r="Z30" s="83" t="s">
        <v>688</v>
      </c>
      <c r="AA30" s="80"/>
      <c r="AB30" s="80"/>
      <c r="AC30" s="88" t="s">
        <v>823</v>
      </c>
      <c r="AD30" s="80"/>
      <c r="AE30" s="80" t="b">
        <v>0</v>
      </c>
      <c r="AF30" s="80">
        <v>0</v>
      </c>
      <c r="AG30" s="88" t="s">
        <v>961</v>
      </c>
      <c r="AH30" s="80" t="b">
        <v>1</v>
      </c>
      <c r="AI30" s="80" t="s">
        <v>975</v>
      </c>
      <c r="AJ30" s="80"/>
      <c r="AK30" s="88" t="s">
        <v>978</v>
      </c>
      <c r="AL30" s="80" t="b">
        <v>0</v>
      </c>
      <c r="AM30" s="80">
        <v>8</v>
      </c>
      <c r="AN30" s="88" t="s">
        <v>852</v>
      </c>
      <c r="AO30" s="80" t="s">
        <v>984</v>
      </c>
      <c r="AP30" s="80" t="b">
        <v>0</v>
      </c>
      <c r="AQ30" s="88" t="s">
        <v>852</v>
      </c>
      <c r="AR30" s="80" t="s">
        <v>196</v>
      </c>
      <c r="AS30" s="80">
        <v>0</v>
      </c>
      <c r="AT30" s="80">
        <v>0</v>
      </c>
      <c r="AU30" s="80"/>
      <c r="AV30" s="80"/>
      <c r="AW30" s="80"/>
      <c r="AX30" s="80"/>
      <c r="AY30" s="80"/>
      <c r="AZ30" s="80"/>
      <c r="BA30" s="80"/>
      <c r="BB30" s="80"/>
      <c r="BC30">
        <v>1</v>
      </c>
      <c r="BD30" s="79" t="str">
        <f>REPLACE(INDEX(GroupVertices[Group],MATCH(Edges[[#This Row],[Vertex 1]],GroupVertices[Vertex],0)),1,1,"")</f>
        <v>4</v>
      </c>
      <c r="BE30" s="79" t="str">
        <f>REPLACE(INDEX(GroupVertices[Group],MATCH(Edges[[#This Row],[Vertex 2]],GroupVertices[Vertex],0)),1,1,"")</f>
        <v>1</v>
      </c>
      <c r="BF30" s="48"/>
      <c r="BG30" s="49"/>
      <c r="BH30" s="48"/>
      <c r="BI30" s="49"/>
      <c r="BJ30" s="48"/>
      <c r="BK30" s="49"/>
      <c r="BL30" s="48"/>
      <c r="BM30" s="49"/>
      <c r="BN30" s="48"/>
    </row>
    <row r="31" spans="1:66" ht="15">
      <c r="A31" s="65" t="s">
        <v>244</v>
      </c>
      <c r="B31" s="65" t="s">
        <v>264</v>
      </c>
      <c r="C31" s="66" t="s">
        <v>2628</v>
      </c>
      <c r="D31" s="67">
        <v>3</v>
      </c>
      <c r="E31" s="68" t="s">
        <v>132</v>
      </c>
      <c r="F31" s="69">
        <v>32</v>
      </c>
      <c r="G31" s="66"/>
      <c r="H31" s="70"/>
      <c r="I31" s="71"/>
      <c r="J31" s="71"/>
      <c r="K31" s="34" t="s">
        <v>65</v>
      </c>
      <c r="L31" s="78">
        <v>31</v>
      </c>
      <c r="M31" s="78"/>
      <c r="N31" s="73"/>
      <c r="O31" s="80" t="s">
        <v>355</v>
      </c>
      <c r="P31" s="82">
        <v>43692.549363425926</v>
      </c>
      <c r="Q31" s="80" t="s">
        <v>361</v>
      </c>
      <c r="R31" s="83" t="s">
        <v>430</v>
      </c>
      <c r="S31" s="80" t="s">
        <v>453</v>
      </c>
      <c r="T31" s="80"/>
      <c r="U31" s="80"/>
      <c r="V31" s="83" t="s">
        <v>496</v>
      </c>
      <c r="W31" s="82">
        <v>43692.549363425926</v>
      </c>
      <c r="X31" s="86">
        <v>43692</v>
      </c>
      <c r="Y31" s="88" t="s">
        <v>554</v>
      </c>
      <c r="Z31" s="83" t="s">
        <v>688</v>
      </c>
      <c r="AA31" s="80"/>
      <c r="AB31" s="80"/>
      <c r="AC31" s="88" t="s">
        <v>823</v>
      </c>
      <c r="AD31" s="80"/>
      <c r="AE31" s="80" t="b">
        <v>0</v>
      </c>
      <c r="AF31" s="80">
        <v>0</v>
      </c>
      <c r="AG31" s="88" t="s">
        <v>961</v>
      </c>
      <c r="AH31" s="80" t="b">
        <v>1</v>
      </c>
      <c r="AI31" s="80" t="s">
        <v>975</v>
      </c>
      <c r="AJ31" s="80"/>
      <c r="AK31" s="88" t="s">
        <v>978</v>
      </c>
      <c r="AL31" s="80" t="b">
        <v>0</v>
      </c>
      <c r="AM31" s="80">
        <v>8</v>
      </c>
      <c r="AN31" s="88" t="s">
        <v>852</v>
      </c>
      <c r="AO31" s="80" t="s">
        <v>984</v>
      </c>
      <c r="AP31" s="80" t="b">
        <v>0</v>
      </c>
      <c r="AQ31" s="88" t="s">
        <v>852</v>
      </c>
      <c r="AR31" s="80" t="s">
        <v>196</v>
      </c>
      <c r="AS31" s="80">
        <v>0</v>
      </c>
      <c r="AT31" s="80">
        <v>0</v>
      </c>
      <c r="AU31" s="80"/>
      <c r="AV31" s="80"/>
      <c r="AW31" s="80"/>
      <c r="AX31" s="80"/>
      <c r="AY31" s="80"/>
      <c r="AZ31" s="80"/>
      <c r="BA31" s="80"/>
      <c r="BB31" s="80"/>
      <c r="BC31">
        <v>1</v>
      </c>
      <c r="BD31" s="79" t="str">
        <f>REPLACE(INDEX(GroupVertices[Group],MATCH(Edges[[#This Row],[Vertex 1]],GroupVertices[Vertex],0)),1,1,"")</f>
        <v>4</v>
      </c>
      <c r="BE31" s="79" t="str">
        <f>REPLACE(INDEX(GroupVertices[Group],MATCH(Edges[[#This Row],[Vertex 2]],GroupVertices[Vertex],0)),1,1,"")</f>
        <v>4</v>
      </c>
      <c r="BF31" s="48"/>
      <c r="BG31" s="49"/>
      <c r="BH31" s="48"/>
      <c r="BI31" s="49"/>
      <c r="BJ31" s="48"/>
      <c r="BK31" s="49"/>
      <c r="BL31" s="48"/>
      <c r="BM31" s="49"/>
      <c r="BN31" s="48"/>
    </row>
    <row r="32" spans="1:66" ht="15">
      <c r="A32" s="65" t="s">
        <v>244</v>
      </c>
      <c r="B32" s="65" t="s">
        <v>268</v>
      </c>
      <c r="C32" s="66" t="s">
        <v>2628</v>
      </c>
      <c r="D32" s="67">
        <v>3</v>
      </c>
      <c r="E32" s="68" t="s">
        <v>132</v>
      </c>
      <c r="F32" s="69">
        <v>32</v>
      </c>
      <c r="G32" s="66"/>
      <c r="H32" s="70"/>
      <c r="I32" s="71"/>
      <c r="J32" s="71"/>
      <c r="K32" s="34" t="s">
        <v>65</v>
      </c>
      <c r="L32" s="78">
        <v>32</v>
      </c>
      <c r="M32" s="78"/>
      <c r="N32" s="73"/>
      <c r="O32" s="80" t="s">
        <v>356</v>
      </c>
      <c r="P32" s="82">
        <v>43692.549363425926</v>
      </c>
      <c r="Q32" s="80" t="s">
        <v>361</v>
      </c>
      <c r="R32" s="83" t="s">
        <v>430</v>
      </c>
      <c r="S32" s="80" t="s">
        <v>453</v>
      </c>
      <c r="T32" s="80"/>
      <c r="U32" s="80"/>
      <c r="V32" s="83" t="s">
        <v>496</v>
      </c>
      <c r="W32" s="82">
        <v>43692.549363425926</v>
      </c>
      <c r="X32" s="86">
        <v>43692</v>
      </c>
      <c r="Y32" s="88" t="s">
        <v>554</v>
      </c>
      <c r="Z32" s="83" t="s">
        <v>688</v>
      </c>
      <c r="AA32" s="80"/>
      <c r="AB32" s="80"/>
      <c r="AC32" s="88" t="s">
        <v>823</v>
      </c>
      <c r="AD32" s="80"/>
      <c r="AE32" s="80" t="b">
        <v>0</v>
      </c>
      <c r="AF32" s="80">
        <v>0</v>
      </c>
      <c r="AG32" s="88" t="s">
        <v>961</v>
      </c>
      <c r="AH32" s="80" t="b">
        <v>1</v>
      </c>
      <c r="AI32" s="80" t="s">
        <v>975</v>
      </c>
      <c r="AJ32" s="80"/>
      <c r="AK32" s="88" t="s">
        <v>978</v>
      </c>
      <c r="AL32" s="80" t="b">
        <v>0</v>
      </c>
      <c r="AM32" s="80">
        <v>8</v>
      </c>
      <c r="AN32" s="88" t="s">
        <v>852</v>
      </c>
      <c r="AO32" s="80" t="s">
        <v>984</v>
      </c>
      <c r="AP32" s="80" t="b">
        <v>0</v>
      </c>
      <c r="AQ32" s="88" t="s">
        <v>852</v>
      </c>
      <c r="AR32" s="80" t="s">
        <v>196</v>
      </c>
      <c r="AS32" s="80">
        <v>0</v>
      </c>
      <c r="AT32" s="80">
        <v>0</v>
      </c>
      <c r="AU32" s="80"/>
      <c r="AV32" s="80"/>
      <c r="AW32" s="80"/>
      <c r="AX32" s="80"/>
      <c r="AY32" s="80"/>
      <c r="AZ32" s="80"/>
      <c r="BA32" s="80"/>
      <c r="BB32" s="80"/>
      <c r="BC32">
        <v>1</v>
      </c>
      <c r="BD32" s="79" t="str">
        <f>REPLACE(INDEX(GroupVertices[Group],MATCH(Edges[[#This Row],[Vertex 1]],GroupVertices[Vertex],0)),1,1,"")</f>
        <v>4</v>
      </c>
      <c r="BE32" s="79" t="str">
        <f>REPLACE(INDEX(GroupVertices[Group],MATCH(Edges[[#This Row],[Vertex 2]],GroupVertices[Vertex],0)),1,1,"")</f>
        <v>4</v>
      </c>
      <c r="BF32" s="48">
        <v>0</v>
      </c>
      <c r="BG32" s="49">
        <v>0</v>
      </c>
      <c r="BH32" s="48">
        <v>0</v>
      </c>
      <c r="BI32" s="49">
        <v>0</v>
      </c>
      <c r="BJ32" s="48">
        <v>0</v>
      </c>
      <c r="BK32" s="49">
        <v>0</v>
      </c>
      <c r="BL32" s="48">
        <v>6</v>
      </c>
      <c r="BM32" s="49">
        <v>100</v>
      </c>
      <c r="BN32" s="48">
        <v>6</v>
      </c>
    </row>
    <row r="33" spans="1:66" ht="15">
      <c r="A33" s="65" t="s">
        <v>245</v>
      </c>
      <c r="B33" s="65" t="s">
        <v>286</v>
      </c>
      <c r="C33" s="66" t="s">
        <v>2628</v>
      </c>
      <c r="D33" s="67">
        <v>3</v>
      </c>
      <c r="E33" s="68" t="s">
        <v>132</v>
      </c>
      <c r="F33" s="69">
        <v>32</v>
      </c>
      <c r="G33" s="66"/>
      <c r="H33" s="70"/>
      <c r="I33" s="71"/>
      <c r="J33" s="71"/>
      <c r="K33" s="34" t="s">
        <v>65</v>
      </c>
      <c r="L33" s="78">
        <v>33</v>
      </c>
      <c r="M33" s="78"/>
      <c r="N33" s="73"/>
      <c r="O33" s="80" t="s">
        <v>356</v>
      </c>
      <c r="P33" s="82">
        <v>43692.66327546296</v>
      </c>
      <c r="Q33" s="80" t="s">
        <v>362</v>
      </c>
      <c r="R33" s="80"/>
      <c r="S33" s="80"/>
      <c r="T33" s="80"/>
      <c r="U33" s="80"/>
      <c r="V33" s="83" t="s">
        <v>497</v>
      </c>
      <c r="W33" s="82">
        <v>43692.66327546296</v>
      </c>
      <c r="X33" s="86">
        <v>43692</v>
      </c>
      <c r="Y33" s="88" t="s">
        <v>555</v>
      </c>
      <c r="Z33" s="83" t="s">
        <v>689</v>
      </c>
      <c r="AA33" s="80"/>
      <c r="AB33" s="80"/>
      <c r="AC33" s="88" t="s">
        <v>824</v>
      </c>
      <c r="AD33" s="80"/>
      <c r="AE33" s="80" t="b">
        <v>0</v>
      </c>
      <c r="AF33" s="80">
        <v>1</v>
      </c>
      <c r="AG33" s="88" t="s">
        <v>960</v>
      </c>
      <c r="AH33" s="80" t="b">
        <v>0</v>
      </c>
      <c r="AI33" s="80" t="s">
        <v>974</v>
      </c>
      <c r="AJ33" s="80"/>
      <c r="AK33" s="88" t="s">
        <v>961</v>
      </c>
      <c r="AL33" s="80" t="b">
        <v>0</v>
      </c>
      <c r="AM33" s="80">
        <v>0</v>
      </c>
      <c r="AN33" s="88" t="s">
        <v>961</v>
      </c>
      <c r="AO33" s="80" t="s">
        <v>985</v>
      </c>
      <c r="AP33" s="80" t="b">
        <v>0</v>
      </c>
      <c r="AQ33" s="88" t="s">
        <v>824</v>
      </c>
      <c r="AR33" s="80" t="s">
        <v>196</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v>0</v>
      </c>
      <c r="BG33" s="49">
        <v>0</v>
      </c>
      <c r="BH33" s="48">
        <v>0</v>
      </c>
      <c r="BI33" s="49">
        <v>0</v>
      </c>
      <c r="BJ33" s="48">
        <v>0</v>
      </c>
      <c r="BK33" s="49">
        <v>0</v>
      </c>
      <c r="BL33" s="48">
        <v>18</v>
      </c>
      <c r="BM33" s="49">
        <v>100</v>
      </c>
      <c r="BN33" s="48">
        <v>18</v>
      </c>
    </row>
    <row r="34" spans="1:66" ht="15">
      <c r="A34" s="65" t="s">
        <v>246</v>
      </c>
      <c r="B34" s="65" t="s">
        <v>296</v>
      </c>
      <c r="C34" s="66" t="s">
        <v>2628</v>
      </c>
      <c r="D34" s="67">
        <v>3</v>
      </c>
      <c r="E34" s="68" t="s">
        <v>132</v>
      </c>
      <c r="F34" s="69">
        <v>32</v>
      </c>
      <c r="G34" s="66"/>
      <c r="H34" s="70"/>
      <c r="I34" s="71"/>
      <c r="J34" s="71"/>
      <c r="K34" s="34" t="s">
        <v>65</v>
      </c>
      <c r="L34" s="78">
        <v>34</v>
      </c>
      <c r="M34" s="78"/>
      <c r="N34" s="73"/>
      <c r="O34" s="80" t="s">
        <v>355</v>
      </c>
      <c r="P34" s="82">
        <v>43692.27921296296</v>
      </c>
      <c r="Q34" s="80" t="s">
        <v>363</v>
      </c>
      <c r="R34" s="80"/>
      <c r="S34" s="80"/>
      <c r="T34" s="80"/>
      <c r="U34" s="80"/>
      <c r="V34" s="83" t="s">
        <v>498</v>
      </c>
      <c r="W34" s="82">
        <v>43692.27921296296</v>
      </c>
      <c r="X34" s="86">
        <v>43692</v>
      </c>
      <c r="Y34" s="88" t="s">
        <v>556</v>
      </c>
      <c r="Z34" s="83" t="s">
        <v>690</v>
      </c>
      <c r="AA34" s="80"/>
      <c r="AB34" s="80"/>
      <c r="AC34" s="88" t="s">
        <v>825</v>
      </c>
      <c r="AD34" s="88" t="s">
        <v>948</v>
      </c>
      <c r="AE34" s="80" t="b">
        <v>0</v>
      </c>
      <c r="AF34" s="80">
        <v>4</v>
      </c>
      <c r="AG34" s="88" t="s">
        <v>962</v>
      </c>
      <c r="AH34" s="80" t="b">
        <v>0</v>
      </c>
      <c r="AI34" s="80" t="s">
        <v>974</v>
      </c>
      <c r="AJ34" s="80"/>
      <c r="AK34" s="88" t="s">
        <v>961</v>
      </c>
      <c r="AL34" s="80" t="b">
        <v>0</v>
      </c>
      <c r="AM34" s="80">
        <v>0</v>
      </c>
      <c r="AN34" s="88" t="s">
        <v>961</v>
      </c>
      <c r="AO34" s="80" t="s">
        <v>985</v>
      </c>
      <c r="AP34" s="80" t="b">
        <v>0</v>
      </c>
      <c r="AQ34" s="88" t="s">
        <v>948</v>
      </c>
      <c r="AR34" s="80" t="s">
        <v>196</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3</v>
      </c>
      <c r="BF34" s="48"/>
      <c r="BG34" s="49"/>
      <c r="BH34" s="48"/>
      <c r="BI34" s="49"/>
      <c r="BJ34" s="48"/>
      <c r="BK34" s="49"/>
      <c r="BL34" s="48"/>
      <c r="BM34" s="49"/>
      <c r="BN34" s="48"/>
    </row>
    <row r="35" spans="1:66" ht="15">
      <c r="A35" s="65" t="s">
        <v>246</v>
      </c>
      <c r="B35" s="65" t="s">
        <v>297</v>
      </c>
      <c r="C35" s="66" t="s">
        <v>2628</v>
      </c>
      <c r="D35" s="67">
        <v>3</v>
      </c>
      <c r="E35" s="68" t="s">
        <v>132</v>
      </c>
      <c r="F35" s="69">
        <v>32</v>
      </c>
      <c r="G35" s="66"/>
      <c r="H35" s="70"/>
      <c r="I35" s="71"/>
      <c r="J35" s="71"/>
      <c r="K35" s="34" t="s">
        <v>65</v>
      </c>
      <c r="L35" s="78">
        <v>35</v>
      </c>
      <c r="M35" s="78"/>
      <c r="N35" s="73"/>
      <c r="O35" s="80" t="s">
        <v>355</v>
      </c>
      <c r="P35" s="82">
        <v>43692.27921296296</v>
      </c>
      <c r="Q35" s="80" t="s">
        <v>363</v>
      </c>
      <c r="R35" s="80"/>
      <c r="S35" s="80"/>
      <c r="T35" s="80"/>
      <c r="U35" s="80"/>
      <c r="V35" s="83" t="s">
        <v>498</v>
      </c>
      <c r="W35" s="82">
        <v>43692.27921296296</v>
      </c>
      <c r="X35" s="86">
        <v>43692</v>
      </c>
      <c r="Y35" s="88" t="s">
        <v>556</v>
      </c>
      <c r="Z35" s="83" t="s">
        <v>690</v>
      </c>
      <c r="AA35" s="80"/>
      <c r="AB35" s="80"/>
      <c r="AC35" s="88" t="s">
        <v>825</v>
      </c>
      <c r="AD35" s="88" t="s">
        <v>948</v>
      </c>
      <c r="AE35" s="80" t="b">
        <v>0</v>
      </c>
      <c r="AF35" s="80">
        <v>4</v>
      </c>
      <c r="AG35" s="88" t="s">
        <v>962</v>
      </c>
      <c r="AH35" s="80" t="b">
        <v>0</v>
      </c>
      <c r="AI35" s="80" t="s">
        <v>974</v>
      </c>
      <c r="AJ35" s="80"/>
      <c r="AK35" s="88" t="s">
        <v>961</v>
      </c>
      <c r="AL35" s="80" t="b">
        <v>0</v>
      </c>
      <c r="AM35" s="80">
        <v>0</v>
      </c>
      <c r="AN35" s="88" t="s">
        <v>961</v>
      </c>
      <c r="AO35" s="80" t="s">
        <v>985</v>
      </c>
      <c r="AP35" s="80" t="b">
        <v>0</v>
      </c>
      <c r="AQ35" s="88" t="s">
        <v>948</v>
      </c>
      <c r="AR35" s="80" t="s">
        <v>196</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8"/>
      <c r="BG35" s="49"/>
      <c r="BH35" s="48"/>
      <c r="BI35" s="49"/>
      <c r="BJ35" s="48"/>
      <c r="BK35" s="49"/>
      <c r="BL35" s="48"/>
      <c r="BM35" s="49"/>
      <c r="BN35" s="48"/>
    </row>
    <row r="36" spans="1:66" ht="15">
      <c r="A36" s="65" t="s">
        <v>246</v>
      </c>
      <c r="B36" s="65" t="s">
        <v>298</v>
      </c>
      <c r="C36" s="66" t="s">
        <v>2628</v>
      </c>
      <c r="D36" s="67">
        <v>3</v>
      </c>
      <c r="E36" s="68" t="s">
        <v>132</v>
      </c>
      <c r="F36" s="69">
        <v>32</v>
      </c>
      <c r="G36" s="66"/>
      <c r="H36" s="70"/>
      <c r="I36" s="71"/>
      <c r="J36" s="71"/>
      <c r="K36" s="34" t="s">
        <v>65</v>
      </c>
      <c r="L36" s="78">
        <v>36</v>
      </c>
      <c r="M36" s="78"/>
      <c r="N36" s="73"/>
      <c r="O36" s="80" t="s">
        <v>355</v>
      </c>
      <c r="P36" s="82">
        <v>43692.27921296296</v>
      </c>
      <c r="Q36" s="80" t="s">
        <v>363</v>
      </c>
      <c r="R36" s="80"/>
      <c r="S36" s="80"/>
      <c r="T36" s="80"/>
      <c r="U36" s="80"/>
      <c r="V36" s="83" t="s">
        <v>498</v>
      </c>
      <c r="W36" s="82">
        <v>43692.27921296296</v>
      </c>
      <c r="X36" s="86">
        <v>43692</v>
      </c>
      <c r="Y36" s="88" t="s">
        <v>556</v>
      </c>
      <c r="Z36" s="83" t="s">
        <v>690</v>
      </c>
      <c r="AA36" s="80"/>
      <c r="AB36" s="80"/>
      <c r="AC36" s="88" t="s">
        <v>825</v>
      </c>
      <c r="AD36" s="88" t="s">
        <v>948</v>
      </c>
      <c r="AE36" s="80" t="b">
        <v>0</v>
      </c>
      <c r="AF36" s="80">
        <v>4</v>
      </c>
      <c r="AG36" s="88" t="s">
        <v>962</v>
      </c>
      <c r="AH36" s="80" t="b">
        <v>0</v>
      </c>
      <c r="AI36" s="80" t="s">
        <v>974</v>
      </c>
      <c r="AJ36" s="80"/>
      <c r="AK36" s="88" t="s">
        <v>961</v>
      </c>
      <c r="AL36" s="80" t="b">
        <v>0</v>
      </c>
      <c r="AM36" s="80">
        <v>0</v>
      </c>
      <c r="AN36" s="88" t="s">
        <v>961</v>
      </c>
      <c r="AO36" s="80" t="s">
        <v>985</v>
      </c>
      <c r="AP36" s="80" t="b">
        <v>0</v>
      </c>
      <c r="AQ36" s="88" t="s">
        <v>948</v>
      </c>
      <c r="AR36" s="80" t="s">
        <v>196</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48"/>
      <c r="BG36" s="49"/>
      <c r="BH36" s="48"/>
      <c r="BI36" s="49"/>
      <c r="BJ36" s="48"/>
      <c r="BK36" s="49"/>
      <c r="BL36" s="48"/>
      <c r="BM36" s="49"/>
      <c r="BN36" s="48"/>
    </row>
    <row r="37" spans="1:66" ht="15">
      <c r="A37" s="65" t="s">
        <v>246</v>
      </c>
      <c r="B37" s="65" t="s">
        <v>299</v>
      </c>
      <c r="C37" s="66" t="s">
        <v>2628</v>
      </c>
      <c r="D37" s="67">
        <v>3</v>
      </c>
      <c r="E37" s="68" t="s">
        <v>132</v>
      </c>
      <c r="F37" s="69">
        <v>32</v>
      </c>
      <c r="G37" s="66"/>
      <c r="H37" s="70"/>
      <c r="I37" s="71"/>
      <c r="J37" s="71"/>
      <c r="K37" s="34" t="s">
        <v>65</v>
      </c>
      <c r="L37" s="78">
        <v>37</v>
      </c>
      <c r="M37" s="78"/>
      <c r="N37" s="73"/>
      <c r="O37" s="80" t="s">
        <v>355</v>
      </c>
      <c r="P37" s="82">
        <v>43692.27921296296</v>
      </c>
      <c r="Q37" s="80" t="s">
        <v>363</v>
      </c>
      <c r="R37" s="80"/>
      <c r="S37" s="80"/>
      <c r="T37" s="80"/>
      <c r="U37" s="80"/>
      <c r="V37" s="83" t="s">
        <v>498</v>
      </c>
      <c r="W37" s="82">
        <v>43692.27921296296</v>
      </c>
      <c r="X37" s="86">
        <v>43692</v>
      </c>
      <c r="Y37" s="88" t="s">
        <v>556</v>
      </c>
      <c r="Z37" s="83" t="s">
        <v>690</v>
      </c>
      <c r="AA37" s="80"/>
      <c r="AB37" s="80"/>
      <c r="AC37" s="88" t="s">
        <v>825</v>
      </c>
      <c r="AD37" s="88" t="s">
        <v>948</v>
      </c>
      <c r="AE37" s="80" t="b">
        <v>0</v>
      </c>
      <c r="AF37" s="80">
        <v>4</v>
      </c>
      <c r="AG37" s="88" t="s">
        <v>962</v>
      </c>
      <c r="AH37" s="80" t="b">
        <v>0</v>
      </c>
      <c r="AI37" s="80" t="s">
        <v>974</v>
      </c>
      <c r="AJ37" s="80"/>
      <c r="AK37" s="88" t="s">
        <v>961</v>
      </c>
      <c r="AL37" s="80" t="b">
        <v>0</v>
      </c>
      <c r="AM37" s="80">
        <v>0</v>
      </c>
      <c r="AN37" s="88" t="s">
        <v>961</v>
      </c>
      <c r="AO37" s="80" t="s">
        <v>985</v>
      </c>
      <c r="AP37" s="80" t="b">
        <v>0</v>
      </c>
      <c r="AQ37" s="88" t="s">
        <v>948</v>
      </c>
      <c r="AR37" s="80" t="s">
        <v>196</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48"/>
      <c r="BG37" s="49"/>
      <c r="BH37" s="48"/>
      <c r="BI37" s="49"/>
      <c r="BJ37" s="48"/>
      <c r="BK37" s="49"/>
      <c r="BL37" s="48"/>
      <c r="BM37" s="49"/>
      <c r="BN37" s="48"/>
    </row>
    <row r="38" spans="1:66" ht="15">
      <c r="A38" s="65" t="s">
        <v>246</v>
      </c>
      <c r="B38" s="65" t="s">
        <v>300</v>
      </c>
      <c r="C38" s="66" t="s">
        <v>2628</v>
      </c>
      <c r="D38" s="67">
        <v>3</v>
      </c>
      <c r="E38" s="68" t="s">
        <v>132</v>
      </c>
      <c r="F38" s="69">
        <v>32</v>
      </c>
      <c r="G38" s="66"/>
      <c r="H38" s="70"/>
      <c r="I38" s="71"/>
      <c r="J38" s="71"/>
      <c r="K38" s="34" t="s">
        <v>65</v>
      </c>
      <c r="L38" s="78">
        <v>38</v>
      </c>
      <c r="M38" s="78"/>
      <c r="N38" s="73"/>
      <c r="O38" s="80" t="s">
        <v>355</v>
      </c>
      <c r="P38" s="82">
        <v>43692.27921296296</v>
      </c>
      <c r="Q38" s="80" t="s">
        <v>363</v>
      </c>
      <c r="R38" s="80"/>
      <c r="S38" s="80"/>
      <c r="T38" s="80"/>
      <c r="U38" s="80"/>
      <c r="V38" s="83" t="s">
        <v>498</v>
      </c>
      <c r="W38" s="82">
        <v>43692.27921296296</v>
      </c>
      <c r="X38" s="86">
        <v>43692</v>
      </c>
      <c r="Y38" s="88" t="s">
        <v>556</v>
      </c>
      <c r="Z38" s="83" t="s">
        <v>690</v>
      </c>
      <c r="AA38" s="80"/>
      <c r="AB38" s="80"/>
      <c r="AC38" s="88" t="s">
        <v>825</v>
      </c>
      <c r="AD38" s="88" t="s">
        <v>948</v>
      </c>
      <c r="AE38" s="80" t="b">
        <v>0</v>
      </c>
      <c r="AF38" s="80">
        <v>4</v>
      </c>
      <c r="AG38" s="88" t="s">
        <v>962</v>
      </c>
      <c r="AH38" s="80" t="b">
        <v>0</v>
      </c>
      <c r="AI38" s="80" t="s">
        <v>974</v>
      </c>
      <c r="AJ38" s="80"/>
      <c r="AK38" s="88" t="s">
        <v>961</v>
      </c>
      <c r="AL38" s="80" t="b">
        <v>0</v>
      </c>
      <c r="AM38" s="80">
        <v>0</v>
      </c>
      <c r="AN38" s="88" t="s">
        <v>961</v>
      </c>
      <c r="AO38" s="80" t="s">
        <v>985</v>
      </c>
      <c r="AP38" s="80" t="b">
        <v>0</v>
      </c>
      <c r="AQ38" s="88" t="s">
        <v>948</v>
      </c>
      <c r="AR38" s="80" t="s">
        <v>196</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48"/>
      <c r="BG38" s="49"/>
      <c r="BH38" s="48"/>
      <c r="BI38" s="49"/>
      <c r="BJ38" s="48"/>
      <c r="BK38" s="49"/>
      <c r="BL38" s="48"/>
      <c r="BM38" s="49"/>
      <c r="BN38" s="48"/>
    </row>
    <row r="39" spans="1:66" ht="15">
      <c r="A39" s="65" t="s">
        <v>246</v>
      </c>
      <c r="B39" s="65" t="s">
        <v>301</v>
      </c>
      <c r="C39" s="66" t="s">
        <v>2628</v>
      </c>
      <c r="D39" s="67">
        <v>3</v>
      </c>
      <c r="E39" s="68" t="s">
        <v>132</v>
      </c>
      <c r="F39" s="69">
        <v>32</v>
      </c>
      <c r="G39" s="66"/>
      <c r="H39" s="70"/>
      <c r="I39" s="71"/>
      <c r="J39" s="71"/>
      <c r="K39" s="34" t="s">
        <v>65</v>
      </c>
      <c r="L39" s="78">
        <v>39</v>
      </c>
      <c r="M39" s="78"/>
      <c r="N39" s="73"/>
      <c r="O39" s="80" t="s">
        <v>355</v>
      </c>
      <c r="P39" s="82">
        <v>43692.27921296296</v>
      </c>
      <c r="Q39" s="80" t="s">
        <v>363</v>
      </c>
      <c r="R39" s="80"/>
      <c r="S39" s="80"/>
      <c r="T39" s="80"/>
      <c r="U39" s="80"/>
      <c r="V39" s="83" t="s">
        <v>498</v>
      </c>
      <c r="W39" s="82">
        <v>43692.27921296296</v>
      </c>
      <c r="X39" s="86">
        <v>43692</v>
      </c>
      <c r="Y39" s="88" t="s">
        <v>556</v>
      </c>
      <c r="Z39" s="83" t="s">
        <v>690</v>
      </c>
      <c r="AA39" s="80"/>
      <c r="AB39" s="80"/>
      <c r="AC39" s="88" t="s">
        <v>825</v>
      </c>
      <c r="AD39" s="88" t="s">
        <v>948</v>
      </c>
      <c r="AE39" s="80" t="b">
        <v>0</v>
      </c>
      <c r="AF39" s="80">
        <v>4</v>
      </c>
      <c r="AG39" s="88" t="s">
        <v>962</v>
      </c>
      <c r="AH39" s="80" t="b">
        <v>0</v>
      </c>
      <c r="AI39" s="80" t="s">
        <v>974</v>
      </c>
      <c r="AJ39" s="80"/>
      <c r="AK39" s="88" t="s">
        <v>961</v>
      </c>
      <c r="AL39" s="80" t="b">
        <v>0</v>
      </c>
      <c r="AM39" s="80">
        <v>0</v>
      </c>
      <c r="AN39" s="88" t="s">
        <v>961</v>
      </c>
      <c r="AO39" s="80" t="s">
        <v>985</v>
      </c>
      <c r="AP39" s="80" t="b">
        <v>0</v>
      </c>
      <c r="AQ39" s="88" t="s">
        <v>948</v>
      </c>
      <c r="AR39" s="80" t="s">
        <v>196</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48"/>
      <c r="BG39" s="49"/>
      <c r="BH39" s="48"/>
      <c r="BI39" s="49"/>
      <c r="BJ39" s="48"/>
      <c r="BK39" s="49"/>
      <c r="BL39" s="48"/>
      <c r="BM39" s="49"/>
      <c r="BN39" s="48"/>
    </row>
    <row r="40" spans="1:66" ht="15">
      <c r="A40" s="65" t="s">
        <v>246</v>
      </c>
      <c r="B40" s="65" t="s">
        <v>302</v>
      </c>
      <c r="C40" s="66" t="s">
        <v>2628</v>
      </c>
      <c r="D40" s="67">
        <v>3</v>
      </c>
      <c r="E40" s="68" t="s">
        <v>132</v>
      </c>
      <c r="F40" s="69">
        <v>32</v>
      </c>
      <c r="G40" s="66"/>
      <c r="H40" s="70"/>
      <c r="I40" s="71"/>
      <c r="J40" s="71"/>
      <c r="K40" s="34" t="s">
        <v>65</v>
      </c>
      <c r="L40" s="78">
        <v>40</v>
      </c>
      <c r="M40" s="78"/>
      <c r="N40" s="73"/>
      <c r="O40" s="80" t="s">
        <v>356</v>
      </c>
      <c r="P40" s="82">
        <v>43692.27921296296</v>
      </c>
      <c r="Q40" s="80" t="s">
        <v>363</v>
      </c>
      <c r="R40" s="80"/>
      <c r="S40" s="80"/>
      <c r="T40" s="80"/>
      <c r="U40" s="80"/>
      <c r="V40" s="83" t="s">
        <v>498</v>
      </c>
      <c r="W40" s="82">
        <v>43692.27921296296</v>
      </c>
      <c r="X40" s="86">
        <v>43692</v>
      </c>
      <c r="Y40" s="88" t="s">
        <v>556</v>
      </c>
      <c r="Z40" s="83" t="s">
        <v>690</v>
      </c>
      <c r="AA40" s="80"/>
      <c r="AB40" s="80"/>
      <c r="AC40" s="88" t="s">
        <v>825</v>
      </c>
      <c r="AD40" s="88" t="s">
        <v>948</v>
      </c>
      <c r="AE40" s="80" t="b">
        <v>0</v>
      </c>
      <c r="AF40" s="80">
        <v>4</v>
      </c>
      <c r="AG40" s="88" t="s">
        <v>962</v>
      </c>
      <c r="AH40" s="80" t="b">
        <v>0</v>
      </c>
      <c r="AI40" s="80" t="s">
        <v>974</v>
      </c>
      <c r="AJ40" s="80"/>
      <c r="AK40" s="88" t="s">
        <v>961</v>
      </c>
      <c r="AL40" s="80" t="b">
        <v>0</v>
      </c>
      <c r="AM40" s="80">
        <v>0</v>
      </c>
      <c r="AN40" s="88" t="s">
        <v>961</v>
      </c>
      <c r="AO40" s="80" t="s">
        <v>985</v>
      </c>
      <c r="AP40" s="80" t="b">
        <v>0</v>
      </c>
      <c r="AQ40" s="88" t="s">
        <v>948</v>
      </c>
      <c r="AR40" s="80" t="s">
        <v>196</v>
      </c>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48"/>
      <c r="BG40" s="49"/>
      <c r="BH40" s="48"/>
      <c r="BI40" s="49"/>
      <c r="BJ40" s="48"/>
      <c r="BK40" s="49"/>
      <c r="BL40" s="48"/>
      <c r="BM40" s="49"/>
      <c r="BN40" s="48"/>
    </row>
    <row r="41" spans="1:66" ht="15">
      <c r="A41" s="65" t="s">
        <v>247</v>
      </c>
      <c r="B41" s="65" t="s">
        <v>286</v>
      </c>
      <c r="C41" s="66" t="s">
        <v>2628</v>
      </c>
      <c r="D41" s="67">
        <v>3</v>
      </c>
      <c r="E41" s="68" t="s">
        <v>132</v>
      </c>
      <c r="F41" s="69">
        <v>32</v>
      </c>
      <c r="G41" s="66"/>
      <c r="H41" s="70"/>
      <c r="I41" s="71"/>
      <c r="J41" s="71"/>
      <c r="K41" s="34" t="s">
        <v>65</v>
      </c>
      <c r="L41" s="78">
        <v>41</v>
      </c>
      <c r="M41" s="78"/>
      <c r="N41" s="73"/>
      <c r="O41" s="80" t="s">
        <v>357</v>
      </c>
      <c r="P41" s="82">
        <v>43692.80451388889</v>
      </c>
      <c r="Q41" s="80" t="s">
        <v>364</v>
      </c>
      <c r="R41" s="80"/>
      <c r="S41" s="80"/>
      <c r="T41" s="80" t="s">
        <v>463</v>
      </c>
      <c r="U41" s="80"/>
      <c r="V41" s="83" t="s">
        <v>499</v>
      </c>
      <c r="W41" s="82">
        <v>43692.80451388889</v>
      </c>
      <c r="X41" s="86">
        <v>43692</v>
      </c>
      <c r="Y41" s="88" t="s">
        <v>557</v>
      </c>
      <c r="Z41" s="83" t="s">
        <v>691</v>
      </c>
      <c r="AA41" s="80"/>
      <c r="AB41" s="80"/>
      <c r="AC41" s="88" t="s">
        <v>826</v>
      </c>
      <c r="AD41" s="80"/>
      <c r="AE41" s="80" t="b">
        <v>0</v>
      </c>
      <c r="AF41" s="80">
        <v>0</v>
      </c>
      <c r="AG41" s="88" t="s">
        <v>961</v>
      </c>
      <c r="AH41" s="80" t="b">
        <v>0</v>
      </c>
      <c r="AI41" s="80" t="s">
        <v>974</v>
      </c>
      <c r="AJ41" s="80"/>
      <c r="AK41" s="88" t="s">
        <v>961</v>
      </c>
      <c r="AL41" s="80" t="b">
        <v>0</v>
      </c>
      <c r="AM41" s="80">
        <v>5</v>
      </c>
      <c r="AN41" s="88" t="s">
        <v>942</v>
      </c>
      <c r="AO41" s="80" t="s">
        <v>984</v>
      </c>
      <c r="AP41" s="80" t="b">
        <v>0</v>
      </c>
      <c r="AQ41" s="88" t="s">
        <v>942</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2</v>
      </c>
      <c r="BG41" s="49">
        <v>6.666666666666667</v>
      </c>
      <c r="BH41" s="48">
        <v>0</v>
      </c>
      <c r="BI41" s="49">
        <v>0</v>
      </c>
      <c r="BJ41" s="48">
        <v>0</v>
      </c>
      <c r="BK41" s="49">
        <v>0</v>
      </c>
      <c r="BL41" s="48">
        <v>28</v>
      </c>
      <c r="BM41" s="49">
        <v>93.33333333333333</v>
      </c>
      <c r="BN41" s="48">
        <v>30</v>
      </c>
    </row>
    <row r="42" spans="1:66" ht="15">
      <c r="A42" s="65" t="s">
        <v>248</v>
      </c>
      <c r="B42" s="65" t="s">
        <v>287</v>
      </c>
      <c r="C42" s="66" t="s">
        <v>2628</v>
      </c>
      <c r="D42" s="67">
        <v>3</v>
      </c>
      <c r="E42" s="68" t="s">
        <v>132</v>
      </c>
      <c r="F42" s="69">
        <v>32</v>
      </c>
      <c r="G42" s="66"/>
      <c r="H42" s="70"/>
      <c r="I42" s="71"/>
      <c r="J42" s="71"/>
      <c r="K42" s="34" t="s">
        <v>65</v>
      </c>
      <c r="L42" s="78">
        <v>42</v>
      </c>
      <c r="M42" s="78"/>
      <c r="N42" s="73"/>
      <c r="O42" s="80" t="s">
        <v>355</v>
      </c>
      <c r="P42" s="82">
        <v>43693.34525462963</v>
      </c>
      <c r="Q42" s="80" t="s">
        <v>365</v>
      </c>
      <c r="R42" s="80"/>
      <c r="S42" s="80"/>
      <c r="T42" s="80"/>
      <c r="U42" s="80"/>
      <c r="V42" s="83" t="s">
        <v>500</v>
      </c>
      <c r="W42" s="82">
        <v>43693.34525462963</v>
      </c>
      <c r="X42" s="86">
        <v>43693</v>
      </c>
      <c r="Y42" s="88" t="s">
        <v>558</v>
      </c>
      <c r="Z42" s="83" t="s">
        <v>692</v>
      </c>
      <c r="AA42" s="80"/>
      <c r="AB42" s="80"/>
      <c r="AC42" s="88" t="s">
        <v>827</v>
      </c>
      <c r="AD42" s="88" t="s">
        <v>901</v>
      </c>
      <c r="AE42" s="80" t="b">
        <v>0</v>
      </c>
      <c r="AF42" s="80">
        <v>0</v>
      </c>
      <c r="AG42" s="88" t="s">
        <v>960</v>
      </c>
      <c r="AH42" s="80" t="b">
        <v>0</v>
      </c>
      <c r="AI42" s="80" t="s">
        <v>974</v>
      </c>
      <c r="AJ42" s="80"/>
      <c r="AK42" s="88" t="s">
        <v>961</v>
      </c>
      <c r="AL42" s="80" t="b">
        <v>0</v>
      </c>
      <c r="AM42" s="80">
        <v>0</v>
      </c>
      <c r="AN42" s="88" t="s">
        <v>961</v>
      </c>
      <c r="AO42" s="80" t="s">
        <v>986</v>
      </c>
      <c r="AP42" s="80" t="b">
        <v>0</v>
      </c>
      <c r="AQ42" s="88" t="s">
        <v>901</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2</v>
      </c>
      <c r="BG42" s="49">
        <v>4.545454545454546</v>
      </c>
      <c r="BH42" s="48">
        <v>4</v>
      </c>
      <c r="BI42" s="49">
        <v>9.090909090909092</v>
      </c>
      <c r="BJ42" s="48">
        <v>0</v>
      </c>
      <c r="BK42" s="49">
        <v>0</v>
      </c>
      <c r="BL42" s="48">
        <v>38</v>
      </c>
      <c r="BM42" s="49">
        <v>86.36363636363636</v>
      </c>
      <c r="BN42" s="48">
        <v>44</v>
      </c>
    </row>
    <row r="43" spans="1:66" ht="15">
      <c r="A43" s="65" t="s">
        <v>248</v>
      </c>
      <c r="B43" s="65" t="s">
        <v>286</v>
      </c>
      <c r="C43" s="66" t="s">
        <v>2628</v>
      </c>
      <c r="D43" s="67">
        <v>3</v>
      </c>
      <c r="E43" s="68" t="s">
        <v>132</v>
      </c>
      <c r="F43" s="69">
        <v>32</v>
      </c>
      <c r="G43" s="66"/>
      <c r="H43" s="70"/>
      <c r="I43" s="71"/>
      <c r="J43" s="71"/>
      <c r="K43" s="34" t="s">
        <v>65</v>
      </c>
      <c r="L43" s="78">
        <v>43</v>
      </c>
      <c r="M43" s="78"/>
      <c r="N43" s="73"/>
      <c r="O43" s="80" t="s">
        <v>356</v>
      </c>
      <c r="P43" s="82">
        <v>43693.34525462963</v>
      </c>
      <c r="Q43" s="80" t="s">
        <v>365</v>
      </c>
      <c r="R43" s="80"/>
      <c r="S43" s="80"/>
      <c r="T43" s="80"/>
      <c r="U43" s="80"/>
      <c r="V43" s="83" t="s">
        <v>500</v>
      </c>
      <c r="W43" s="82">
        <v>43693.34525462963</v>
      </c>
      <c r="X43" s="86">
        <v>43693</v>
      </c>
      <c r="Y43" s="88" t="s">
        <v>558</v>
      </c>
      <c r="Z43" s="83" t="s">
        <v>692</v>
      </c>
      <c r="AA43" s="80"/>
      <c r="AB43" s="80"/>
      <c r="AC43" s="88" t="s">
        <v>827</v>
      </c>
      <c r="AD43" s="88" t="s">
        <v>901</v>
      </c>
      <c r="AE43" s="80" t="b">
        <v>0</v>
      </c>
      <c r="AF43" s="80">
        <v>0</v>
      </c>
      <c r="AG43" s="88" t="s">
        <v>960</v>
      </c>
      <c r="AH43" s="80" t="b">
        <v>0</v>
      </c>
      <c r="AI43" s="80" t="s">
        <v>974</v>
      </c>
      <c r="AJ43" s="80"/>
      <c r="AK43" s="88" t="s">
        <v>961</v>
      </c>
      <c r="AL43" s="80" t="b">
        <v>0</v>
      </c>
      <c r="AM43" s="80">
        <v>0</v>
      </c>
      <c r="AN43" s="88" t="s">
        <v>961</v>
      </c>
      <c r="AO43" s="80" t="s">
        <v>986</v>
      </c>
      <c r="AP43" s="80" t="b">
        <v>0</v>
      </c>
      <c r="AQ43" s="88" t="s">
        <v>901</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5" t="s">
        <v>249</v>
      </c>
      <c r="B44" s="65" t="s">
        <v>286</v>
      </c>
      <c r="C44" s="66" t="s">
        <v>2628</v>
      </c>
      <c r="D44" s="67">
        <v>3</v>
      </c>
      <c r="E44" s="68" t="s">
        <v>132</v>
      </c>
      <c r="F44" s="69">
        <v>32</v>
      </c>
      <c r="G44" s="66"/>
      <c r="H44" s="70"/>
      <c r="I44" s="71"/>
      <c r="J44" s="71"/>
      <c r="K44" s="34" t="s">
        <v>65</v>
      </c>
      <c r="L44" s="78">
        <v>44</v>
      </c>
      <c r="M44" s="78"/>
      <c r="N44" s="73"/>
      <c r="O44" s="80" t="s">
        <v>357</v>
      </c>
      <c r="P44" s="82">
        <v>43693.424409722225</v>
      </c>
      <c r="Q44" s="80" t="s">
        <v>364</v>
      </c>
      <c r="R44" s="80"/>
      <c r="S44" s="80"/>
      <c r="T44" s="80" t="s">
        <v>463</v>
      </c>
      <c r="U44" s="80"/>
      <c r="V44" s="83" t="s">
        <v>501</v>
      </c>
      <c r="W44" s="82">
        <v>43693.424409722225</v>
      </c>
      <c r="X44" s="86">
        <v>43693</v>
      </c>
      <c r="Y44" s="88" t="s">
        <v>559</v>
      </c>
      <c r="Z44" s="83" t="s">
        <v>693</v>
      </c>
      <c r="AA44" s="80"/>
      <c r="AB44" s="80"/>
      <c r="AC44" s="88" t="s">
        <v>828</v>
      </c>
      <c r="AD44" s="80"/>
      <c r="AE44" s="80" t="b">
        <v>0</v>
      </c>
      <c r="AF44" s="80">
        <v>0</v>
      </c>
      <c r="AG44" s="88" t="s">
        <v>961</v>
      </c>
      <c r="AH44" s="80" t="b">
        <v>0</v>
      </c>
      <c r="AI44" s="80" t="s">
        <v>974</v>
      </c>
      <c r="AJ44" s="80"/>
      <c r="AK44" s="88" t="s">
        <v>961</v>
      </c>
      <c r="AL44" s="80" t="b">
        <v>0</v>
      </c>
      <c r="AM44" s="80">
        <v>5</v>
      </c>
      <c r="AN44" s="88" t="s">
        <v>942</v>
      </c>
      <c r="AO44" s="80" t="s">
        <v>984</v>
      </c>
      <c r="AP44" s="80" t="b">
        <v>0</v>
      </c>
      <c r="AQ44" s="88" t="s">
        <v>942</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v>2</v>
      </c>
      <c r="BG44" s="49">
        <v>6.666666666666667</v>
      </c>
      <c r="BH44" s="48">
        <v>0</v>
      </c>
      <c r="BI44" s="49">
        <v>0</v>
      </c>
      <c r="BJ44" s="48">
        <v>0</v>
      </c>
      <c r="BK44" s="49">
        <v>0</v>
      </c>
      <c r="BL44" s="48">
        <v>28</v>
      </c>
      <c r="BM44" s="49">
        <v>93.33333333333333</v>
      </c>
      <c r="BN44" s="48">
        <v>30</v>
      </c>
    </row>
    <row r="45" spans="1:66" ht="15">
      <c r="A45" s="65" t="s">
        <v>250</v>
      </c>
      <c r="B45" s="65" t="s">
        <v>286</v>
      </c>
      <c r="C45" s="66" t="s">
        <v>2629</v>
      </c>
      <c r="D45" s="67">
        <v>6.5</v>
      </c>
      <c r="E45" s="68" t="s">
        <v>136</v>
      </c>
      <c r="F45" s="69">
        <v>29.636363636363637</v>
      </c>
      <c r="G45" s="66"/>
      <c r="H45" s="70"/>
      <c r="I45" s="71"/>
      <c r="J45" s="71"/>
      <c r="K45" s="34" t="s">
        <v>65</v>
      </c>
      <c r="L45" s="78">
        <v>45</v>
      </c>
      <c r="M45" s="78"/>
      <c r="N45" s="73"/>
      <c r="O45" s="80" t="s">
        <v>357</v>
      </c>
      <c r="P45" s="82">
        <v>43692.83320601852</v>
      </c>
      <c r="Q45" s="80" t="s">
        <v>364</v>
      </c>
      <c r="R45" s="80"/>
      <c r="S45" s="80"/>
      <c r="T45" s="80" t="s">
        <v>463</v>
      </c>
      <c r="U45" s="80"/>
      <c r="V45" s="83" t="s">
        <v>502</v>
      </c>
      <c r="W45" s="82">
        <v>43692.83320601852</v>
      </c>
      <c r="X45" s="86">
        <v>43692</v>
      </c>
      <c r="Y45" s="88" t="s">
        <v>560</v>
      </c>
      <c r="Z45" s="83" t="s">
        <v>694</v>
      </c>
      <c r="AA45" s="80"/>
      <c r="AB45" s="80"/>
      <c r="AC45" s="88" t="s">
        <v>829</v>
      </c>
      <c r="AD45" s="80"/>
      <c r="AE45" s="80" t="b">
        <v>0</v>
      </c>
      <c r="AF45" s="80">
        <v>0</v>
      </c>
      <c r="AG45" s="88" t="s">
        <v>961</v>
      </c>
      <c r="AH45" s="80" t="b">
        <v>0</v>
      </c>
      <c r="AI45" s="80" t="s">
        <v>974</v>
      </c>
      <c r="AJ45" s="80"/>
      <c r="AK45" s="88" t="s">
        <v>961</v>
      </c>
      <c r="AL45" s="80" t="b">
        <v>0</v>
      </c>
      <c r="AM45" s="80">
        <v>5</v>
      </c>
      <c r="AN45" s="88" t="s">
        <v>942</v>
      </c>
      <c r="AO45" s="80" t="s">
        <v>985</v>
      </c>
      <c r="AP45" s="80" t="b">
        <v>0</v>
      </c>
      <c r="AQ45" s="88" t="s">
        <v>942</v>
      </c>
      <c r="AR45" s="80" t="s">
        <v>196</v>
      </c>
      <c r="AS45" s="80">
        <v>0</v>
      </c>
      <c r="AT45" s="80">
        <v>0</v>
      </c>
      <c r="AU45" s="80"/>
      <c r="AV45" s="80"/>
      <c r="AW45" s="80"/>
      <c r="AX45" s="80"/>
      <c r="AY45" s="80"/>
      <c r="AZ45" s="80"/>
      <c r="BA45" s="80"/>
      <c r="BB45" s="80"/>
      <c r="BC45">
        <v>2</v>
      </c>
      <c r="BD45" s="79" t="str">
        <f>REPLACE(INDEX(GroupVertices[Group],MATCH(Edges[[#This Row],[Vertex 1]],GroupVertices[Vertex],0)),1,1,"")</f>
        <v>1</v>
      </c>
      <c r="BE45" s="79" t="str">
        <f>REPLACE(INDEX(GroupVertices[Group],MATCH(Edges[[#This Row],[Vertex 2]],GroupVertices[Vertex],0)),1,1,"")</f>
        <v>1</v>
      </c>
      <c r="BF45" s="48">
        <v>2</v>
      </c>
      <c r="BG45" s="49">
        <v>6.666666666666667</v>
      </c>
      <c r="BH45" s="48">
        <v>0</v>
      </c>
      <c r="BI45" s="49">
        <v>0</v>
      </c>
      <c r="BJ45" s="48">
        <v>0</v>
      </c>
      <c r="BK45" s="49">
        <v>0</v>
      </c>
      <c r="BL45" s="48">
        <v>28</v>
      </c>
      <c r="BM45" s="49">
        <v>93.33333333333333</v>
      </c>
      <c r="BN45" s="48">
        <v>30</v>
      </c>
    </row>
    <row r="46" spans="1:66" ht="15">
      <c r="A46" s="65" t="s">
        <v>250</v>
      </c>
      <c r="B46" s="65" t="s">
        <v>286</v>
      </c>
      <c r="C46" s="66" t="s">
        <v>2629</v>
      </c>
      <c r="D46" s="67">
        <v>6.5</v>
      </c>
      <c r="E46" s="68" t="s">
        <v>136</v>
      </c>
      <c r="F46" s="69">
        <v>29.636363636363637</v>
      </c>
      <c r="G46" s="66"/>
      <c r="H46" s="70"/>
      <c r="I46" s="71"/>
      <c r="J46" s="71"/>
      <c r="K46" s="34" t="s">
        <v>65</v>
      </c>
      <c r="L46" s="78">
        <v>46</v>
      </c>
      <c r="M46" s="78"/>
      <c r="N46" s="73"/>
      <c r="O46" s="80" t="s">
        <v>357</v>
      </c>
      <c r="P46" s="82">
        <v>43693.7290162037</v>
      </c>
      <c r="Q46" s="80" t="s">
        <v>366</v>
      </c>
      <c r="R46" s="80"/>
      <c r="S46" s="80"/>
      <c r="T46" s="80"/>
      <c r="U46" s="80"/>
      <c r="V46" s="83" t="s">
        <v>502</v>
      </c>
      <c r="W46" s="82">
        <v>43693.7290162037</v>
      </c>
      <c r="X46" s="86">
        <v>43693</v>
      </c>
      <c r="Y46" s="88" t="s">
        <v>561</v>
      </c>
      <c r="Z46" s="83" t="s">
        <v>695</v>
      </c>
      <c r="AA46" s="80"/>
      <c r="AB46" s="80"/>
      <c r="AC46" s="88" t="s">
        <v>830</v>
      </c>
      <c r="AD46" s="80"/>
      <c r="AE46" s="80" t="b">
        <v>0</v>
      </c>
      <c r="AF46" s="80">
        <v>0</v>
      </c>
      <c r="AG46" s="88" t="s">
        <v>961</v>
      </c>
      <c r="AH46" s="80" t="b">
        <v>0</v>
      </c>
      <c r="AI46" s="80" t="s">
        <v>974</v>
      </c>
      <c r="AJ46" s="80"/>
      <c r="AK46" s="88" t="s">
        <v>961</v>
      </c>
      <c r="AL46" s="80" t="b">
        <v>0</v>
      </c>
      <c r="AM46" s="80">
        <v>2</v>
      </c>
      <c r="AN46" s="88" t="s">
        <v>905</v>
      </c>
      <c r="AO46" s="80" t="s">
        <v>985</v>
      </c>
      <c r="AP46" s="80" t="b">
        <v>0</v>
      </c>
      <c r="AQ46" s="88" t="s">
        <v>905</v>
      </c>
      <c r="AR46" s="80" t="s">
        <v>196</v>
      </c>
      <c r="AS46" s="80">
        <v>0</v>
      </c>
      <c r="AT46" s="80">
        <v>0</v>
      </c>
      <c r="AU46" s="80"/>
      <c r="AV46" s="80"/>
      <c r="AW46" s="80"/>
      <c r="AX46" s="80"/>
      <c r="AY46" s="80"/>
      <c r="AZ46" s="80"/>
      <c r="BA46" s="80"/>
      <c r="BB46" s="80"/>
      <c r="BC46">
        <v>2</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250</v>
      </c>
      <c r="B47" s="65" t="s">
        <v>288</v>
      </c>
      <c r="C47" s="66" t="s">
        <v>2628</v>
      </c>
      <c r="D47" s="67">
        <v>3</v>
      </c>
      <c r="E47" s="68" t="s">
        <v>132</v>
      </c>
      <c r="F47" s="69">
        <v>32</v>
      </c>
      <c r="G47" s="66"/>
      <c r="H47" s="70"/>
      <c r="I47" s="71"/>
      <c r="J47" s="71"/>
      <c r="K47" s="34" t="s">
        <v>65</v>
      </c>
      <c r="L47" s="78">
        <v>47</v>
      </c>
      <c r="M47" s="78"/>
      <c r="N47" s="73"/>
      <c r="O47" s="80" t="s">
        <v>355</v>
      </c>
      <c r="P47" s="82">
        <v>43693.7290162037</v>
      </c>
      <c r="Q47" s="80" t="s">
        <v>366</v>
      </c>
      <c r="R47" s="80"/>
      <c r="S47" s="80"/>
      <c r="T47" s="80"/>
      <c r="U47" s="80"/>
      <c r="V47" s="83" t="s">
        <v>502</v>
      </c>
      <c r="W47" s="82">
        <v>43693.7290162037</v>
      </c>
      <c r="X47" s="86">
        <v>43693</v>
      </c>
      <c r="Y47" s="88" t="s">
        <v>561</v>
      </c>
      <c r="Z47" s="83" t="s">
        <v>695</v>
      </c>
      <c r="AA47" s="80"/>
      <c r="AB47" s="80"/>
      <c r="AC47" s="88" t="s">
        <v>830</v>
      </c>
      <c r="AD47" s="80"/>
      <c r="AE47" s="80" t="b">
        <v>0</v>
      </c>
      <c r="AF47" s="80">
        <v>0</v>
      </c>
      <c r="AG47" s="88" t="s">
        <v>961</v>
      </c>
      <c r="AH47" s="80" t="b">
        <v>0</v>
      </c>
      <c r="AI47" s="80" t="s">
        <v>974</v>
      </c>
      <c r="AJ47" s="80"/>
      <c r="AK47" s="88" t="s">
        <v>961</v>
      </c>
      <c r="AL47" s="80" t="b">
        <v>0</v>
      </c>
      <c r="AM47" s="80">
        <v>2</v>
      </c>
      <c r="AN47" s="88" t="s">
        <v>905</v>
      </c>
      <c r="AO47" s="80" t="s">
        <v>985</v>
      </c>
      <c r="AP47" s="80" t="b">
        <v>0</v>
      </c>
      <c r="AQ47" s="88" t="s">
        <v>905</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1</v>
      </c>
      <c r="BG47" s="49">
        <v>3.125</v>
      </c>
      <c r="BH47" s="48">
        <v>1</v>
      </c>
      <c r="BI47" s="49">
        <v>3.125</v>
      </c>
      <c r="BJ47" s="48">
        <v>0</v>
      </c>
      <c r="BK47" s="49">
        <v>0</v>
      </c>
      <c r="BL47" s="48">
        <v>30</v>
      </c>
      <c r="BM47" s="49">
        <v>93.75</v>
      </c>
      <c r="BN47" s="48">
        <v>32</v>
      </c>
    </row>
    <row r="48" spans="1:66" ht="15">
      <c r="A48" s="65" t="s">
        <v>251</v>
      </c>
      <c r="B48" s="65" t="s">
        <v>286</v>
      </c>
      <c r="C48" s="66" t="s">
        <v>2629</v>
      </c>
      <c r="D48" s="67">
        <v>6.5</v>
      </c>
      <c r="E48" s="68" t="s">
        <v>136</v>
      </c>
      <c r="F48" s="69">
        <v>29.636363636363637</v>
      </c>
      <c r="G48" s="66"/>
      <c r="H48" s="70"/>
      <c r="I48" s="71"/>
      <c r="J48" s="71"/>
      <c r="K48" s="34" t="s">
        <v>65</v>
      </c>
      <c r="L48" s="78">
        <v>48</v>
      </c>
      <c r="M48" s="78"/>
      <c r="N48" s="73"/>
      <c r="O48" s="80" t="s">
        <v>357</v>
      </c>
      <c r="P48" s="82">
        <v>43695.5981712963</v>
      </c>
      <c r="Q48" s="80" t="s">
        <v>367</v>
      </c>
      <c r="R48" s="80"/>
      <c r="S48" s="80"/>
      <c r="T48" s="80"/>
      <c r="U48" s="80"/>
      <c r="V48" s="83" t="s">
        <v>503</v>
      </c>
      <c r="W48" s="82">
        <v>43695.5981712963</v>
      </c>
      <c r="X48" s="86">
        <v>43695</v>
      </c>
      <c r="Y48" s="88" t="s">
        <v>562</v>
      </c>
      <c r="Z48" s="83" t="s">
        <v>696</v>
      </c>
      <c r="AA48" s="80"/>
      <c r="AB48" s="80"/>
      <c r="AC48" s="88" t="s">
        <v>831</v>
      </c>
      <c r="AD48" s="80"/>
      <c r="AE48" s="80" t="b">
        <v>0</v>
      </c>
      <c r="AF48" s="80">
        <v>0</v>
      </c>
      <c r="AG48" s="88" t="s">
        <v>961</v>
      </c>
      <c r="AH48" s="80" t="b">
        <v>0</v>
      </c>
      <c r="AI48" s="80" t="s">
        <v>974</v>
      </c>
      <c r="AJ48" s="80"/>
      <c r="AK48" s="88" t="s">
        <v>961</v>
      </c>
      <c r="AL48" s="80" t="b">
        <v>0</v>
      </c>
      <c r="AM48" s="80">
        <v>2</v>
      </c>
      <c r="AN48" s="88" t="s">
        <v>943</v>
      </c>
      <c r="AO48" s="80" t="s">
        <v>984</v>
      </c>
      <c r="AP48" s="80" t="b">
        <v>0</v>
      </c>
      <c r="AQ48" s="88" t="s">
        <v>943</v>
      </c>
      <c r="AR48" s="80" t="s">
        <v>196</v>
      </c>
      <c r="AS48" s="80">
        <v>0</v>
      </c>
      <c r="AT48" s="80">
        <v>0</v>
      </c>
      <c r="AU48" s="80"/>
      <c r="AV48" s="80"/>
      <c r="AW48" s="80"/>
      <c r="AX48" s="80"/>
      <c r="AY48" s="80"/>
      <c r="AZ48" s="80"/>
      <c r="BA48" s="80"/>
      <c r="BB48" s="80"/>
      <c r="BC48">
        <v>2</v>
      </c>
      <c r="BD48" s="79" t="str">
        <f>REPLACE(INDEX(GroupVertices[Group],MATCH(Edges[[#This Row],[Vertex 1]],GroupVertices[Vertex],0)),1,1,"")</f>
        <v>1</v>
      </c>
      <c r="BE48" s="79" t="str">
        <f>REPLACE(INDEX(GroupVertices[Group],MATCH(Edges[[#This Row],[Vertex 2]],GroupVertices[Vertex],0)),1,1,"")</f>
        <v>1</v>
      </c>
      <c r="BF48" s="48">
        <v>4</v>
      </c>
      <c r="BG48" s="49">
        <v>9.30232558139535</v>
      </c>
      <c r="BH48" s="48">
        <v>0</v>
      </c>
      <c r="BI48" s="49">
        <v>0</v>
      </c>
      <c r="BJ48" s="48">
        <v>0</v>
      </c>
      <c r="BK48" s="49">
        <v>0</v>
      </c>
      <c r="BL48" s="48">
        <v>39</v>
      </c>
      <c r="BM48" s="49">
        <v>90.69767441860465</v>
      </c>
      <c r="BN48" s="48">
        <v>43</v>
      </c>
    </row>
    <row r="49" spans="1:66" ht="15">
      <c r="A49" s="65" t="s">
        <v>251</v>
      </c>
      <c r="B49" s="65" t="s">
        <v>286</v>
      </c>
      <c r="C49" s="66" t="s">
        <v>2629</v>
      </c>
      <c r="D49" s="67">
        <v>6.5</v>
      </c>
      <c r="E49" s="68" t="s">
        <v>136</v>
      </c>
      <c r="F49" s="69">
        <v>29.636363636363637</v>
      </c>
      <c r="G49" s="66"/>
      <c r="H49" s="70"/>
      <c r="I49" s="71"/>
      <c r="J49" s="71"/>
      <c r="K49" s="34" t="s">
        <v>65</v>
      </c>
      <c r="L49" s="78">
        <v>49</v>
      </c>
      <c r="M49" s="78"/>
      <c r="N49" s="73"/>
      <c r="O49" s="80" t="s">
        <v>357</v>
      </c>
      <c r="P49" s="82">
        <v>43695.59997685185</v>
      </c>
      <c r="Q49" s="80" t="s">
        <v>368</v>
      </c>
      <c r="R49" s="80"/>
      <c r="S49" s="80"/>
      <c r="T49" s="80" t="s">
        <v>464</v>
      </c>
      <c r="U49" s="80"/>
      <c r="V49" s="83" t="s">
        <v>503</v>
      </c>
      <c r="W49" s="82">
        <v>43695.59997685185</v>
      </c>
      <c r="X49" s="86">
        <v>43695</v>
      </c>
      <c r="Y49" s="88" t="s">
        <v>563</v>
      </c>
      <c r="Z49" s="83" t="s">
        <v>697</v>
      </c>
      <c r="AA49" s="80"/>
      <c r="AB49" s="80"/>
      <c r="AC49" s="88" t="s">
        <v>832</v>
      </c>
      <c r="AD49" s="80"/>
      <c r="AE49" s="80" t="b">
        <v>0</v>
      </c>
      <c r="AF49" s="80">
        <v>0</v>
      </c>
      <c r="AG49" s="88" t="s">
        <v>961</v>
      </c>
      <c r="AH49" s="80" t="b">
        <v>0</v>
      </c>
      <c r="AI49" s="80" t="s">
        <v>974</v>
      </c>
      <c r="AJ49" s="80"/>
      <c r="AK49" s="88" t="s">
        <v>961</v>
      </c>
      <c r="AL49" s="80" t="b">
        <v>0</v>
      </c>
      <c r="AM49" s="80">
        <v>4</v>
      </c>
      <c r="AN49" s="88" t="s">
        <v>903</v>
      </c>
      <c r="AO49" s="80" t="s">
        <v>984</v>
      </c>
      <c r="AP49" s="80" t="b">
        <v>0</v>
      </c>
      <c r="AQ49" s="88" t="s">
        <v>903</v>
      </c>
      <c r="AR49" s="80" t="s">
        <v>196</v>
      </c>
      <c r="AS49" s="80">
        <v>0</v>
      </c>
      <c r="AT49" s="80">
        <v>0</v>
      </c>
      <c r="AU49" s="80"/>
      <c r="AV49" s="80"/>
      <c r="AW49" s="80"/>
      <c r="AX49" s="80"/>
      <c r="AY49" s="80"/>
      <c r="AZ49" s="80"/>
      <c r="BA49" s="80"/>
      <c r="BB49" s="80"/>
      <c r="BC49">
        <v>2</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5" t="s">
        <v>251</v>
      </c>
      <c r="B50" s="65" t="s">
        <v>303</v>
      </c>
      <c r="C50" s="66" t="s">
        <v>2628</v>
      </c>
      <c r="D50" s="67">
        <v>3</v>
      </c>
      <c r="E50" s="68" t="s">
        <v>132</v>
      </c>
      <c r="F50" s="69">
        <v>32</v>
      </c>
      <c r="G50" s="66"/>
      <c r="H50" s="70"/>
      <c r="I50" s="71"/>
      <c r="J50" s="71"/>
      <c r="K50" s="34" t="s">
        <v>65</v>
      </c>
      <c r="L50" s="78">
        <v>50</v>
      </c>
      <c r="M50" s="78"/>
      <c r="N50" s="73"/>
      <c r="O50" s="80" t="s">
        <v>355</v>
      </c>
      <c r="P50" s="82">
        <v>43695.59997685185</v>
      </c>
      <c r="Q50" s="80" t="s">
        <v>368</v>
      </c>
      <c r="R50" s="80"/>
      <c r="S50" s="80"/>
      <c r="T50" s="80" t="s">
        <v>464</v>
      </c>
      <c r="U50" s="80"/>
      <c r="V50" s="83" t="s">
        <v>503</v>
      </c>
      <c r="W50" s="82">
        <v>43695.59997685185</v>
      </c>
      <c r="X50" s="86">
        <v>43695</v>
      </c>
      <c r="Y50" s="88" t="s">
        <v>563</v>
      </c>
      <c r="Z50" s="83" t="s">
        <v>697</v>
      </c>
      <c r="AA50" s="80"/>
      <c r="AB50" s="80"/>
      <c r="AC50" s="88" t="s">
        <v>832</v>
      </c>
      <c r="AD50" s="80"/>
      <c r="AE50" s="80" t="b">
        <v>0</v>
      </c>
      <c r="AF50" s="80">
        <v>0</v>
      </c>
      <c r="AG50" s="88" t="s">
        <v>961</v>
      </c>
      <c r="AH50" s="80" t="b">
        <v>0</v>
      </c>
      <c r="AI50" s="80" t="s">
        <v>974</v>
      </c>
      <c r="AJ50" s="80"/>
      <c r="AK50" s="88" t="s">
        <v>961</v>
      </c>
      <c r="AL50" s="80" t="b">
        <v>0</v>
      </c>
      <c r="AM50" s="80">
        <v>4</v>
      </c>
      <c r="AN50" s="88" t="s">
        <v>903</v>
      </c>
      <c r="AO50" s="80" t="s">
        <v>984</v>
      </c>
      <c r="AP50" s="80" t="b">
        <v>0</v>
      </c>
      <c r="AQ50" s="88" t="s">
        <v>903</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c r="BG50" s="49"/>
      <c r="BH50" s="48"/>
      <c r="BI50" s="49"/>
      <c r="BJ50" s="48"/>
      <c r="BK50" s="49"/>
      <c r="BL50" s="48"/>
      <c r="BM50" s="49"/>
      <c r="BN50" s="48"/>
    </row>
    <row r="51" spans="1:66" ht="15">
      <c r="A51" s="65" t="s">
        <v>251</v>
      </c>
      <c r="B51" s="65" t="s">
        <v>304</v>
      </c>
      <c r="C51" s="66" t="s">
        <v>2628</v>
      </c>
      <c r="D51" s="67">
        <v>3</v>
      </c>
      <c r="E51" s="68" t="s">
        <v>132</v>
      </c>
      <c r="F51" s="69">
        <v>32</v>
      </c>
      <c r="G51" s="66"/>
      <c r="H51" s="70"/>
      <c r="I51" s="71"/>
      <c r="J51" s="71"/>
      <c r="K51" s="34" t="s">
        <v>65</v>
      </c>
      <c r="L51" s="78">
        <v>51</v>
      </c>
      <c r="M51" s="78"/>
      <c r="N51" s="73"/>
      <c r="O51" s="80" t="s">
        <v>355</v>
      </c>
      <c r="P51" s="82">
        <v>43695.59997685185</v>
      </c>
      <c r="Q51" s="80" t="s">
        <v>368</v>
      </c>
      <c r="R51" s="80"/>
      <c r="S51" s="80"/>
      <c r="T51" s="80" t="s">
        <v>464</v>
      </c>
      <c r="U51" s="80"/>
      <c r="V51" s="83" t="s">
        <v>503</v>
      </c>
      <c r="W51" s="82">
        <v>43695.59997685185</v>
      </c>
      <c r="X51" s="86">
        <v>43695</v>
      </c>
      <c r="Y51" s="88" t="s">
        <v>563</v>
      </c>
      <c r="Z51" s="83" t="s">
        <v>697</v>
      </c>
      <c r="AA51" s="80"/>
      <c r="AB51" s="80"/>
      <c r="AC51" s="88" t="s">
        <v>832</v>
      </c>
      <c r="AD51" s="80"/>
      <c r="AE51" s="80" t="b">
        <v>0</v>
      </c>
      <c r="AF51" s="80">
        <v>0</v>
      </c>
      <c r="AG51" s="88" t="s">
        <v>961</v>
      </c>
      <c r="AH51" s="80" t="b">
        <v>0</v>
      </c>
      <c r="AI51" s="80" t="s">
        <v>974</v>
      </c>
      <c r="AJ51" s="80"/>
      <c r="AK51" s="88" t="s">
        <v>961</v>
      </c>
      <c r="AL51" s="80" t="b">
        <v>0</v>
      </c>
      <c r="AM51" s="80">
        <v>4</v>
      </c>
      <c r="AN51" s="88" t="s">
        <v>903</v>
      </c>
      <c r="AO51" s="80" t="s">
        <v>984</v>
      </c>
      <c r="AP51" s="80" t="b">
        <v>0</v>
      </c>
      <c r="AQ51" s="88" t="s">
        <v>903</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2</v>
      </c>
      <c r="BG51" s="49">
        <v>6.25</v>
      </c>
      <c r="BH51" s="48">
        <v>0</v>
      </c>
      <c r="BI51" s="49">
        <v>0</v>
      </c>
      <c r="BJ51" s="48">
        <v>0</v>
      </c>
      <c r="BK51" s="49">
        <v>0</v>
      </c>
      <c r="BL51" s="48">
        <v>30</v>
      </c>
      <c r="BM51" s="49">
        <v>93.75</v>
      </c>
      <c r="BN51" s="48">
        <v>32</v>
      </c>
    </row>
    <row r="52" spans="1:66" ht="15">
      <c r="A52" s="65" t="s">
        <v>251</v>
      </c>
      <c r="B52" s="65" t="s">
        <v>288</v>
      </c>
      <c r="C52" s="66" t="s">
        <v>2628</v>
      </c>
      <c r="D52" s="67">
        <v>3</v>
      </c>
      <c r="E52" s="68" t="s">
        <v>132</v>
      </c>
      <c r="F52" s="69">
        <v>32</v>
      </c>
      <c r="G52" s="66"/>
      <c r="H52" s="70"/>
      <c r="I52" s="71"/>
      <c r="J52" s="71"/>
      <c r="K52" s="34" t="s">
        <v>65</v>
      </c>
      <c r="L52" s="78">
        <v>52</v>
      </c>
      <c r="M52" s="78"/>
      <c r="N52" s="73"/>
      <c r="O52" s="80" t="s">
        <v>356</v>
      </c>
      <c r="P52" s="82">
        <v>43695.59997685185</v>
      </c>
      <c r="Q52" s="80" t="s">
        <v>368</v>
      </c>
      <c r="R52" s="80"/>
      <c r="S52" s="80"/>
      <c r="T52" s="80" t="s">
        <v>464</v>
      </c>
      <c r="U52" s="80"/>
      <c r="V52" s="83" t="s">
        <v>503</v>
      </c>
      <c r="W52" s="82">
        <v>43695.59997685185</v>
      </c>
      <c r="X52" s="86">
        <v>43695</v>
      </c>
      <c r="Y52" s="88" t="s">
        <v>563</v>
      </c>
      <c r="Z52" s="83" t="s">
        <v>697</v>
      </c>
      <c r="AA52" s="80"/>
      <c r="AB52" s="80"/>
      <c r="AC52" s="88" t="s">
        <v>832</v>
      </c>
      <c r="AD52" s="80"/>
      <c r="AE52" s="80" t="b">
        <v>0</v>
      </c>
      <c r="AF52" s="80">
        <v>0</v>
      </c>
      <c r="AG52" s="88" t="s">
        <v>961</v>
      </c>
      <c r="AH52" s="80" t="b">
        <v>0</v>
      </c>
      <c r="AI52" s="80" t="s">
        <v>974</v>
      </c>
      <c r="AJ52" s="80"/>
      <c r="AK52" s="88" t="s">
        <v>961</v>
      </c>
      <c r="AL52" s="80" t="b">
        <v>0</v>
      </c>
      <c r="AM52" s="80">
        <v>4</v>
      </c>
      <c r="AN52" s="88" t="s">
        <v>903</v>
      </c>
      <c r="AO52" s="80" t="s">
        <v>984</v>
      </c>
      <c r="AP52" s="80" t="b">
        <v>0</v>
      </c>
      <c r="AQ52" s="88" t="s">
        <v>903</v>
      </c>
      <c r="AR52" s="80" t="s">
        <v>196</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8"/>
      <c r="BG52" s="49"/>
      <c r="BH52" s="48"/>
      <c r="BI52" s="49"/>
      <c r="BJ52" s="48"/>
      <c r="BK52" s="49"/>
      <c r="BL52" s="48"/>
      <c r="BM52" s="49"/>
      <c r="BN52" s="48"/>
    </row>
    <row r="53" spans="1:66" ht="15">
      <c r="A53" s="65" t="s">
        <v>252</v>
      </c>
      <c r="B53" s="65" t="s">
        <v>286</v>
      </c>
      <c r="C53" s="66" t="s">
        <v>2628</v>
      </c>
      <c r="D53" s="67">
        <v>3</v>
      </c>
      <c r="E53" s="68" t="s">
        <v>132</v>
      </c>
      <c r="F53" s="69">
        <v>32</v>
      </c>
      <c r="G53" s="66"/>
      <c r="H53" s="70"/>
      <c r="I53" s="71"/>
      <c r="J53" s="71"/>
      <c r="K53" s="34" t="s">
        <v>65</v>
      </c>
      <c r="L53" s="78">
        <v>53</v>
      </c>
      <c r="M53" s="78"/>
      <c r="N53" s="73"/>
      <c r="O53" s="80" t="s">
        <v>355</v>
      </c>
      <c r="P53" s="82">
        <v>43697.39570601852</v>
      </c>
      <c r="Q53" s="80" t="s">
        <v>369</v>
      </c>
      <c r="R53" s="80"/>
      <c r="S53" s="80"/>
      <c r="T53" s="80" t="s">
        <v>465</v>
      </c>
      <c r="U53" s="80"/>
      <c r="V53" s="83" t="s">
        <v>504</v>
      </c>
      <c r="W53" s="82">
        <v>43697.39570601852</v>
      </c>
      <c r="X53" s="86">
        <v>43697</v>
      </c>
      <c r="Y53" s="88" t="s">
        <v>564</v>
      </c>
      <c r="Z53" s="83" t="s">
        <v>698</v>
      </c>
      <c r="AA53" s="80"/>
      <c r="AB53" s="80"/>
      <c r="AC53" s="88" t="s">
        <v>833</v>
      </c>
      <c r="AD53" s="80"/>
      <c r="AE53" s="80" t="b">
        <v>0</v>
      </c>
      <c r="AF53" s="80">
        <v>2</v>
      </c>
      <c r="AG53" s="88" t="s">
        <v>961</v>
      </c>
      <c r="AH53" s="80" t="b">
        <v>0</v>
      </c>
      <c r="AI53" s="80" t="s">
        <v>974</v>
      </c>
      <c r="AJ53" s="80"/>
      <c r="AK53" s="88" t="s">
        <v>961</v>
      </c>
      <c r="AL53" s="80" t="b">
        <v>0</v>
      </c>
      <c r="AM53" s="80">
        <v>0</v>
      </c>
      <c r="AN53" s="88" t="s">
        <v>961</v>
      </c>
      <c r="AO53" s="80" t="s">
        <v>984</v>
      </c>
      <c r="AP53" s="80" t="b">
        <v>0</v>
      </c>
      <c r="AQ53" s="88" t="s">
        <v>833</v>
      </c>
      <c r="AR53" s="80" t="s">
        <v>196</v>
      </c>
      <c r="AS53" s="80">
        <v>0</v>
      </c>
      <c r="AT53" s="80">
        <v>0</v>
      </c>
      <c r="AU53" s="80"/>
      <c r="AV53" s="80"/>
      <c r="AW53" s="80"/>
      <c r="AX53" s="80"/>
      <c r="AY53" s="80"/>
      <c r="AZ53" s="80"/>
      <c r="BA53" s="80"/>
      <c r="BB53" s="80"/>
      <c r="BC53">
        <v>1</v>
      </c>
      <c r="BD53" s="79" t="str">
        <f>REPLACE(INDEX(GroupVertices[Group],MATCH(Edges[[#This Row],[Vertex 1]],GroupVertices[Vertex],0)),1,1,"")</f>
        <v>1</v>
      </c>
      <c r="BE53" s="79" t="str">
        <f>REPLACE(INDEX(GroupVertices[Group],MATCH(Edges[[#This Row],[Vertex 2]],GroupVertices[Vertex],0)),1,1,"")</f>
        <v>1</v>
      </c>
      <c r="BF53" s="48">
        <v>0</v>
      </c>
      <c r="BG53" s="49">
        <v>0</v>
      </c>
      <c r="BH53" s="48">
        <v>1</v>
      </c>
      <c r="BI53" s="49">
        <v>7.142857142857143</v>
      </c>
      <c r="BJ53" s="48">
        <v>0</v>
      </c>
      <c r="BK53" s="49">
        <v>0</v>
      </c>
      <c r="BL53" s="48">
        <v>13</v>
      </c>
      <c r="BM53" s="49">
        <v>92.85714285714286</v>
      </c>
      <c r="BN53" s="48">
        <v>14</v>
      </c>
    </row>
    <row r="54" spans="1:66" ht="15">
      <c r="A54" s="65" t="s">
        <v>253</v>
      </c>
      <c r="B54" s="65" t="s">
        <v>305</v>
      </c>
      <c r="C54" s="66" t="s">
        <v>2628</v>
      </c>
      <c r="D54" s="67">
        <v>3</v>
      </c>
      <c r="E54" s="68" t="s">
        <v>132</v>
      </c>
      <c r="F54" s="69">
        <v>32</v>
      </c>
      <c r="G54" s="66"/>
      <c r="H54" s="70"/>
      <c r="I54" s="71"/>
      <c r="J54" s="71"/>
      <c r="K54" s="34" t="s">
        <v>65</v>
      </c>
      <c r="L54" s="78">
        <v>54</v>
      </c>
      <c r="M54" s="78"/>
      <c r="N54" s="73"/>
      <c r="O54" s="80" t="s">
        <v>355</v>
      </c>
      <c r="P54" s="82">
        <v>43696.30265046296</v>
      </c>
      <c r="Q54" s="80" t="s">
        <v>370</v>
      </c>
      <c r="R54" s="80"/>
      <c r="S54" s="80"/>
      <c r="T54" s="80"/>
      <c r="U54" s="80"/>
      <c r="V54" s="83" t="s">
        <v>505</v>
      </c>
      <c r="W54" s="82">
        <v>43696.30265046296</v>
      </c>
      <c r="X54" s="86">
        <v>43696</v>
      </c>
      <c r="Y54" s="88" t="s">
        <v>565</v>
      </c>
      <c r="Z54" s="83" t="s">
        <v>699</v>
      </c>
      <c r="AA54" s="80"/>
      <c r="AB54" s="80"/>
      <c r="AC54" s="88" t="s">
        <v>834</v>
      </c>
      <c r="AD54" s="80"/>
      <c r="AE54" s="80" t="b">
        <v>0</v>
      </c>
      <c r="AF54" s="80">
        <v>0</v>
      </c>
      <c r="AG54" s="88" t="s">
        <v>961</v>
      </c>
      <c r="AH54" s="80" t="b">
        <v>1</v>
      </c>
      <c r="AI54" s="80" t="s">
        <v>976</v>
      </c>
      <c r="AJ54" s="80"/>
      <c r="AK54" s="88" t="s">
        <v>979</v>
      </c>
      <c r="AL54" s="80" t="b">
        <v>0</v>
      </c>
      <c r="AM54" s="80">
        <v>1</v>
      </c>
      <c r="AN54" s="88" t="s">
        <v>835</v>
      </c>
      <c r="AO54" s="80" t="s">
        <v>985</v>
      </c>
      <c r="AP54" s="80" t="b">
        <v>0</v>
      </c>
      <c r="AQ54" s="88" t="s">
        <v>835</v>
      </c>
      <c r="AR54" s="80" t="s">
        <v>196</v>
      </c>
      <c r="AS54" s="80">
        <v>0</v>
      </c>
      <c r="AT54" s="80">
        <v>0</v>
      </c>
      <c r="AU54" s="80"/>
      <c r="AV54" s="80"/>
      <c r="AW54" s="80"/>
      <c r="AX54" s="80"/>
      <c r="AY54" s="80"/>
      <c r="AZ54" s="80"/>
      <c r="BA54" s="80"/>
      <c r="BB54" s="80"/>
      <c r="BC54">
        <v>1</v>
      </c>
      <c r="BD54" s="79" t="str">
        <f>REPLACE(INDEX(GroupVertices[Group],MATCH(Edges[[#This Row],[Vertex 1]],GroupVertices[Vertex],0)),1,1,"")</f>
        <v>4</v>
      </c>
      <c r="BE54" s="79" t="str">
        <f>REPLACE(INDEX(GroupVertices[Group],MATCH(Edges[[#This Row],[Vertex 2]],GroupVertices[Vertex],0)),1,1,"")</f>
        <v>4</v>
      </c>
      <c r="BF54" s="48"/>
      <c r="BG54" s="49"/>
      <c r="BH54" s="48"/>
      <c r="BI54" s="49"/>
      <c r="BJ54" s="48"/>
      <c r="BK54" s="49"/>
      <c r="BL54" s="48"/>
      <c r="BM54" s="49"/>
      <c r="BN54" s="48"/>
    </row>
    <row r="55" spans="1:66" ht="15">
      <c r="A55" s="65" t="s">
        <v>254</v>
      </c>
      <c r="B55" s="65" t="s">
        <v>305</v>
      </c>
      <c r="C55" s="66" t="s">
        <v>2628</v>
      </c>
      <c r="D55" s="67">
        <v>3</v>
      </c>
      <c r="E55" s="68" t="s">
        <v>132</v>
      </c>
      <c r="F55" s="69">
        <v>32</v>
      </c>
      <c r="G55" s="66"/>
      <c r="H55" s="70"/>
      <c r="I55" s="71"/>
      <c r="J55" s="71"/>
      <c r="K55" s="34" t="s">
        <v>65</v>
      </c>
      <c r="L55" s="78">
        <v>55</v>
      </c>
      <c r="M55" s="78"/>
      <c r="N55" s="73"/>
      <c r="O55" s="80" t="s">
        <v>355</v>
      </c>
      <c r="P55" s="82">
        <v>43696.27653935185</v>
      </c>
      <c r="Q55" s="80" t="s">
        <v>370</v>
      </c>
      <c r="R55" s="83" t="s">
        <v>431</v>
      </c>
      <c r="S55" s="80" t="s">
        <v>453</v>
      </c>
      <c r="T55" s="80"/>
      <c r="U55" s="83" t="s">
        <v>474</v>
      </c>
      <c r="V55" s="83" t="s">
        <v>474</v>
      </c>
      <c r="W55" s="82">
        <v>43696.27653935185</v>
      </c>
      <c r="X55" s="86">
        <v>43696</v>
      </c>
      <c r="Y55" s="88" t="s">
        <v>566</v>
      </c>
      <c r="Z55" s="83" t="s">
        <v>700</v>
      </c>
      <c r="AA55" s="80"/>
      <c r="AB55" s="80"/>
      <c r="AC55" s="88" t="s">
        <v>835</v>
      </c>
      <c r="AD55" s="80"/>
      <c r="AE55" s="80" t="b">
        <v>0</v>
      </c>
      <c r="AF55" s="80">
        <v>2</v>
      </c>
      <c r="AG55" s="88" t="s">
        <v>961</v>
      </c>
      <c r="AH55" s="80" t="b">
        <v>1</v>
      </c>
      <c r="AI55" s="80" t="s">
        <v>976</v>
      </c>
      <c r="AJ55" s="80"/>
      <c r="AK55" s="88" t="s">
        <v>979</v>
      </c>
      <c r="AL55" s="80" t="b">
        <v>0</v>
      </c>
      <c r="AM55" s="80">
        <v>1</v>
      </c>
      <c r="AN55" s="88" t="s">
        <v>961</v>
      </c>
      <c r="AO55" s="80" t="s">
        <v>987</v>
      </c>
      <c r="AP55" s="80" t="b">
        <v>0</v>
      </c>
      <c r="AQ55" s="88" t="s">
        <v>835</v>
      </c>
      <c r="AR55" s="80" t="s">
        <v>196</v>
      </c>
      <c r="AS55" s="80">
        <v>0</v>
      </c>
      <c r="AT55" s="80">
        <v>0</v>
      </c>
      <c r="AU55" s="80"/>
      <c r="AV55" s="80"/>
      <c r="AW55" s="80"/>
      <c r="AX55" s="80"/>
      <c r="AY55" s="80"/>
      <c r="AZ55" s="80"/>
      <c r="BA55" s="80"/>
      <c r="BB55" s="80"/>
      <c r="BC55">
        <v>1</v>
      </c>
      <c r="BD55" s="79" t="str">
        <f>REPLACE(INDEX(GroupVertices[Group],MATCH(Edges[[#This Row],[Vertex 1]],GroupVertices[Vertex],0)),1,1,"")</f>
        <v>4</v>
      </c>
      <c r="BE55" s="79" t="str">
        <f>REPLACE(INDEX(GroupVertices[Group],MATCH(Edges[[#This Row],[Vertex 2]],GroupVertices[Vertex],0)),1,1,"")</f>
        <v>4</v>
      </c>
      <c r="BF55" s="48"/>
      <c r="BG55" s="49"/>
      <c r="BH55" s="48"/>
      <c r="BI55" s="49"/>
      <c r="BJ55" s="48"/>
      <c r="BK55" s="49"/>
      <c r="BL55" s="48"/>
      <c r="BM55" s="49"/>
      <c r="BN55" s="48"/>
    </row>
    <row r="56" spans="1:66" ht="15">
      <c r="A56" s="65" t="s">
        <v>253</v>
      </c>
      <c r="B56" s="65" t="s">
        <v>306</v>
      </c>
      <c r="C56" s="66" t="s">
        <v>2628</v>
      </c>
      <c r="D56" s="67">
        <v>3</v>
      </c>
      <c r="E56" s="68" t="s">
        <v>132</v>
      </c>
      <c r="F56" s="69">
        <v>32</v>
      </c>
      <c r="G56" s="66"/>
      <c r="H56" s="70"/>
      <c r="I56" s="71"/>
      <c r="J56" s="71"/>
      <c r="K56" s="34" t="s">
        <v>65</v>
      </c>
      <c r="L56" s="78">
        <v>56</v>
      </c>
      <c r="M56" s="78"/>
      <c r="N56" s="73"/>
      <c r="O56" s="80" t="s">
        <v>355</v>
      </c>
      <c r="P56" s="82">
        <v>43696.30265046296</v>
      </c>
      <c r="Q56" s="80" t="s">
        <v>370</v>
      </c>
      <c r="R56" s="80"/>
      <c r="S56" s="80"/>
      <c r="T56" s="80"/>
      <c r="U56" s="80"/>
      <c r="V56" s="83" t="s">
        <v>505</v>
      </c>
      <c r="W56" s="82">
        <v>43696.30265046296</v>
      </c>
      <c r="X56" s="86">
        <v>43696</v>
      </c>
      <c r="Y56" s="88" t="s">
        <v>565</v>
      </c>
      <c r="Z56" s="83" t="s">
        <v>699</v>
      </c>
      <c r="AA56" s="80"/>
      <c r="AB56" s="80"/>
      <c r="AC56" s="88" t="s">
        <v>834</v>
      </c>
      <c r="AD56" s="80"/>
      <c r="AE56" s="80" t="b">
        <v>0</v>
      </c>
      <c r="AF56" s="80">
        <v>0</v>
      </c>
      <c r="AG56" s="88" t="s">
        <v>961</v>
      </c>
      <c r="AH56" s="80" t="b">
        <v>1</v>
      </c>
      <c r="AI56" s="80" t="s">
        <v>976</v>
      </c>
      <c r="AJ56" s="80"/>
      <c r="AK56" s="88" t="s">
        <v>979</v>
      </c>
      <c r="AL56" s="80" t="b">
        <v>0</v>
      </c>
      <c r="AM56" s="80">
        <v>1</v>
      </c>
      <c r="AN56" s="88" t="s">
        <v>835</v>
      </c>
      <c r="AO56" s="80" t="s">
        <v>985</v>
      </c>
      <c r="AP56" s="80" t="b">
        <v>0</v>
      </c>
      <c r="AQ56" s="88" t="s">
        <v>835</v>
      </c>
      <c r="AR56" s="80" t="s">
        <v>196</v>
      </c>
      <c r="AS56" s="80">
        <v>0</v>
      </c>
      <c r="AT56" s="80">
        <v>0</v>
      </c>
      <c r="AU56" s="80"/>
      <c r="AV56" s="80"/>
      <c r="AW56" s="80"/>
      <c r="AX56" s="80"/>
      <c r="AY56" s="80"/>
      <c r="AZ56" s="80"/>
      <c r="BA56" s="80"/>
      <c r="BB56" s="80"/>
      <c r="BC56">
        <v>1</v>
      </c>
      <c r="BD56" s="79" t="str">
        <f>REPLACE(INDEX(GroupVertices[Group],MATCH(Edges[[#This Row],[Vertex 1]],GroupVertices[Vertex],0)),1,1,"")</f>
        <v>4</v>
      </c>
      <c r="BE56" s="79" t="str">
        <f>REPLACE(INDEX(GroupVertices[Group],MATCH(Edges[[#This Row],[Vertex 2]],GroupVertices[Vertex],0)),1,1,"")</f>
        <v>4</v>
      </c>
      <c r="BF56" s="48">
        <v>0</v>
      </c>
      <c r="BG56" s="49">
        <v>0</v>
      </c>
      <c r="BH56" s="48">
        <v>0</v>
      </c>
      <c r="BI56" s="49">
        <v>0</v>
      </c>
      <c r="BJ56" s="48">
        <v>0</v>
      </c>
      <c r="BK56" s="49">
        <v>0</v>
      </c>
      <c r="BL56" s="48">
        <v>8</v>
      </c>
      <c r="BM56" s="49">
        <v>100</v>
      </c>
      <c r="BN56" s="48">
        <v>8</v>
      </c>
    </row>
    <row r="57" spans="1:66" ht="15">
      <c r="A57" s="65" t="s">
        <v>254</v>
      </c>
      <c r="B57" s="65" t="s">
        <v>306</v>
      </c>
      <c r="C57" s="66" t="s">
        <v>2628</v>
      </c>
      <c r="D57" s="67">
        <v>3</v>
      </c>
      <c r="E57" s="68" t="s">
        <v>132</v>
      </c>
      <c r="F57" s="69">
        <v>32</v>
      </c>
      <c r="G57" s="66"/>
      <c r="H57" s="70"/>
      <c r="I57" s="71"/>
      <c r="J57" s="71"/>
      <c r="K57" s="34" t="s">
        <v>65</v>
      </c>
      <c r="L57" s="78">
        <v>57</v>
      </c>
      <c r="M57" s="78"/>
      <c r="N57" s="73"/>
      <c r="O57" s="80" t="s">
        <v>355</v>
      </c>
      <c r="P57" s="82">
        <v>43696.27653935185</v>
      </c>
      <c r="Q57" s="80" t="s">
        <v>370</v>
      </c>
      <c r="R57" s="83" t="s">
        <v>431</v>
      </c>
      <c r="S57" s="80" t="s">
        <v>453</v>
      </c>
      <c r="T57" s="80"/>
      <c r="U57" s="83" t="s">
        <v>474</v>
      </c>
      <c r="V57" s="83" t="s">
        <v>474</v>
      </c>
      <c r="W57" s="82">
        <v>43696.27653935185</v>
      </c>
      <c r="X57" s="86">
        <v>43696</v>
      </c>
      <c r="Y57" s="88" t="s">
        <v>566</v>
      </c>
      <c r="Z57" s="83" t="s">
        <v>700</v>
      </c>
      <c r="AA57" s="80"/>
      <c r="AB57" s="80"/>
      <c r="AC57" s="88" t="s">
        <v>835</v>
      </c>
      <c r="AD57" s="80"/>
      <c r="AE57" s="80" t="b">
        <v>0</v>
      </c>
      <c r="AF57" s="80">
        <v>2</v>
      </c>
      <c r="AG57" s="88" t="s">
        <v>961</v>
      </c>
      <c r="AH57" s="80" t="b">
        <v>1</v>
      </c>
      <c r="AI57" s="80" t="s">
        <v>976</v>
      </c>
      <c r="AJ57" s="80"/>
      <c r="AK57" s="88" t="s">
        <v>979</v>
      </c>
      <c r="AL57" s="80" t="b">
        <v>0</v>
      </c>
      <c r="AM57" s="80">
        <v>1</v>
      </c>
      <c r="AN57" s="88" t="s">
        <v>961</v>
      </c>
      <c r="AO57" s="80" t="s">
        <v>987</v>
      </c>
      <c r="AP57" s="80" t="b">
        <v>0</v>
      </c>
      <c r="AQ57" s="88" t="s">
        <v>835</v>
      </c>
      <c r="AR57" s="80" t="s">
        <v>196</v>
      </c>
      <c r="AS57" s="80">
        <v>0</v>
      </c>
      <c r="AT57" s="80">
        <v>0</v>
      </c>
      <c r="AU57" s="80"/>
      <c r="AV57" s="80"/>
      <c r="AW57" s="80"/>
      <c r="AX57" s="80"/>
      <c r="AY57" s="80"/>
      <c r="AZ57" s="80"/>
      <c r="BA57" s="80"/>
      <c r="BB57" s="80"/>
      <c r="BC57">
        <v>1</v>
      </c>
      <c r="BD57" s="79" t="str">
        <f>REPLACE(INDEX(GroupVertices[Group],MATCH(Edges[[#This Row],[Vertex 1]],GroupVertices[Vertex],0)),1,1,"")</f>
        <v>4</v>
      </c>
      <c r="BE57" s="79" t="str">
        <f>REPLACE(INDEX(GroupVertices[Group],MATCH(Edges[[#This Row],[Vertex 2]],GroupVertices[Vertex],0)),1,1,"")</f>
        <v>4</v>
      </c>
      <c r="BF57" s="48">
        <v>0</v>
      </c>
      <c r="BG57" s="49">
        <v>0</v>
      </c>
      <c r="BH57" s="48">
        <v>0</v>
      </c>
      <c r="BI57" s="49">
        <v>0</v>
      </c>
      <c r="BJ57" s="48">
        <v>0</v>
      </c>
      <c r="BK57" s="49">
        <v>0</v>
      </c>
      <c r="BL57" s="48">
        <v>8</v>
      </c>
      <c r="BM57" s="49">
        <v>100</v>
      </c>
      <c r="BN57" s="48">
        <v>8</v>
      </c>
    </row>
    <row r="58" spans="1:66" ht="15">
      <c r="A58" s="65" t="s">
        <v>253</v>
      </c>
      <c r="B58" s="65" t="s">
        <v>254</v>
      </c>
      <c r="C58" s="66" t="s">
        <v>2628</v>
      </c>
      <c r="D58" s="67">
        <v>3</v>
      </c>
      <c r="E58" s="68" t="s">
        <v>132</v>
      </c>
      <c r="F58" s="69">
        <v>32</v>
      </c>
      <c r="G58" s="66"/>
      <c r="H58" s="70"/>
      <c r="I58" s="71"/>
      <c r="J58" s="71"/>
      <c r="K58" s="34" t="s">
        <v>66</v>
      </c>
      <c r="L58" s="78">
        <v>58</v>
      </c>
      <c r="M58" s="78"/>
      <c r="N58" s="73"/>
      <c r="O58" s="80" t="s">
        <v>357</v>
      </c>
      <c r="P58" s="82">
        <v>43696.30265046296</v>
      </c>
      <c r="Q58" s="80" t="s">
        <v>370</v>
      </c>
      <c r="R58" s="80"/>
      <c r="S58" s="80"/>
      <c r="T58" s="80"/>
      <c r="U58" s="80"/>
      <c r="V58" s="83" t="s">
        <v>505</v>
      </c>
      <c r="W58" s="82">
        <v>43696.30265046296</v>
      </c>
      <c r="X58" s="86">
        <v>43696</v>
      </c>
      <c r="Y58" s="88" t="s">
        <v>565</v>
      </c>
      <c r="Z58" s="83" t="s">
        <v>699</v>
      </c>
      <c r="AA58" s="80"/>
      <c r="AB58" s="80"/>
      <c r="AC58" s="88" t="s">
        <v>834</v>
      </c>
      <c r="AD58" s="80"/>
      <c r="AE58" s="80" t="b">
        <v>0</v>
      </c>
      <c r="AF58" s="80">
        <v>0</v>
      </c>
      <c r="AG58" s="88" t="s">
        <v>961</v>
      </c>
      <c r="AH58" s="80" t="b">
        <v>1</v>
      </c>
      <c r="AI58" s="80" t="s">
        <v>976</v>
      </c>
      <c r="AJ58" s="80"/>
      <c r="AK58" s="88" t="s">
        <v>979</v>
      </c>
      <c r="AL58" s="80" t="b">
        <v>0</v>
      </c>
      <c r="AM58" s="80">
        <v>1</v>
      </c>
      <c r="AN58" s="88" t="s">
        <v>835</v>
      </c>
      <c r="AO58" s="80" t="s">
        <v>985</v>
      </c>
      <c r="AP58" s="80" t="b">
        <v>0</v>
      </c>
      <c r="AQ58" s="88" t="s">
        <v>835</v>
      </c>
      <c r="AR58" s="80" t="s">
        <v>196</v>
      </c>
      <c r="AS58" s="80">
        <v>0</v>
      </c>
      <c r="AT58" s="80">
        <v>0</v>
      </c>
      <c r="AU58" s="80"/>
      <c r="AV58" s="80"/>
      <c r="AW58" s="80"/>
      <c r="AX58" s="80"/>
      <c r="AY58" s="80"/>
      <c r="AZ58" s="80"/>
      <c r="BA58" s="80"/>
      <c r="BB58" s="80"/>
      <c r="BC58">
        <v>1</v>
      </c>
      <c r="BD58" s="79" t="str">
        <f>REPLACE(INDEX(GroupVertices[Group],MATCH(Edges[[#This Row],[Vertex 1]],GroupVertices[Vertex],0)),1,1,"")</f>
        <v>4</v>
      </c>
      <c r="BE58" s="79" t="str">
        <f>REPLACE(INDEX(GroupVertices[Group],MATCH(Edges[[#This Row],[Vertex 2]],GroupVertices[Vertex],0)),1,1,"")</f>
        <v>4</v>
      </c>
      <c r="BF58" s="48"/>
      <c r="BG58" s="49"/>
      <c r="BH58" s="48"/>
      <c r="BI58" s="49"/>
      <c r="BJ58" s="48"/>
      <c r="BK58" s="49"/>
      <c r="BL58" s="48"/>
      <c r="BM58" s="49"/>
      <c r="BN58" s="48"/>
    </row>
    <row r="59" spans="1:66" ht="15">
      <c r="A59" s="65" t="s">
        <v>253</v>
      </c>
      <c r="B59" s="65" t="s">
        <v>267</v>
      </c>
      <c r="C59" s="66" t="s">
        <v>2628</v>
      </c>
      <c r="D59" s="67">
        <v>3</v>
      </c>
      <c r="E59" s="68" t="s">
        <v>132</v>
      </c>
      <c r="F59" s="69">
        <v>32</v>
      </c>
      <c r="G59" s="66"/>
      <c r="H59" s="70"/>
      <c r="I59" s="71"/>
      <c r="J59" s="71"/>
      <c r="K59" s="34" t="s">
        <v>65</v>
      </c>
      <c r="L59" s="78">
        <v>59</v>
      </c>
      <c r="M59" s="78"/>
      <c r="N59" s="73"/>
      <c r="O59" s="80" t="s">
        <v>355</v>
      </c>
      <c r="P59" s="82">
        <v>43696.30265046296</v>
      </c>
      <c r="Q59" s="80" t="s">
        <v>370</v>
      </c>
      <c r="R59" s="80"/>
      <c r="S59" s="80"/>
      <c r="T59" s="80"/>
      <c r="U59" s="80"/>
      <c r="V59" s="83" t="s">
        <v>505</v>
      </c>
      <c r="W59" s="82">
        <v>43696.30265046296</v>
      </c>
      <c r="X59" s="86">
        <v>43696</v>
      </c>
      <c r="Y59" s="88" t="s">
        <v>565</v>
      </c>
      <c r="Z59" s="83" t="s">
        <v>699</v>
      </c>
      <c r="AA59" s="80"/>
      <c r="AB59" s="80"/>
      <c r="AC59" s="88" t="s">
        <v>834</v>
      </c>
      <c r="AD59" s="80"/>
      <c r="AE59" s="80" t="b">
        <v>0</v>
      </c>
      <c r="AF59" s="80">
        <v>0</v>
      </c>
      <c r="AG59" s="88" t="s">
        <v>961</v>
      </c>
      <c r="AH59" s="80" t="b">
        <v>1</v>
      </c>
      <c r="AI59" s="80" t="s">
        <v>976</v>
      </c>
      <c r="AJ59" s="80"/>
      <c r="AK59" s="88" t="s">
        <v>979</v>
      </c>
      <c r="AL59" s="80" t="b">
        <v>0</v>
      </c>
      <c r="AM59" s="80">
        <v>1</v>
      </c>
      <c r="AN59" s="88" t="s">
        <v>835</v>
      </c>
      <c r="AO59" s="80" t="s">
        <v>985</v>
      </c>
      <c r="AP59" s="80" t="b">
        <v>0</v>
      </c>
      <c r="AQ59" s="88" t="s">
        <v>835</v>
      </c>
      <c r="AR59" s="80" t="s">
        <v>196</v>
      </c>
      <c r="AS59" s="80">
        <v>0</v>
      </c>
      <c r="AT59" s="80">
        <v>0</v>
      </c>
      <c r="AU59" s="80"/>
      <c r="AV59" s="80"/>
      <c r="AW59" s="80"/>
      <c r="AX59" s="80"/>
      <c r="AY59" s="80"/>
      <c r="AZ59" s="80"/>
      <c r="BA59" s="80"/>
      <c r="BB59" s="80"/>
      <c r="BC59">
        <v>1</v>
      </c>
      <c r="BD59" s="79" t="str">
        <f>REPLACE(INDEX(GroupVertices[Group],MATCH(Edges[[#This Row],[Vertex 1]],GroupVertices[Vertex],0)),1,1,"")</f>
        <v>4</v>
      </c>
      <c r="BE59" s="79" t="str">
        <f>REPLACE(INDEX(GroupVertices[Group],MATCH(Edges[[#This Row],[Vertex 2]],GroupVertices[Vertex],0)),1,1,"")</f>
        <v>4</v>
      </c>
      <c r="BF59" s="48"/>
      <c r="BG59" s="49"/>
      <c r="BH59" s="48"/>
      <c r="BI59" s="49"/>
      <c r="BJ59" s="48"/>
      <c r="BK59" s="49"/>
      <c r="BL59" s="48"/>
      <c r="BM59" s="49"/>
      <c r="BN59" s="48"/>
    </row>
    <row r="60" spans="1:66" ht="15">
      <c r="A60" s="65" t="s">
        <v>253</v>
      </c>
      <c r="B60" s="65" t="s">
        <v>266</v>
      </c>
      <c r="C60" s="66" t="s">
        <v>2628</v>
      </c>
      <c r="D60" s="67">
        <v>3</v>
      </c>
      <c r="E60" s="68" t="s">
        <v>132</v>
      </c>
      <c r="F60" s="69">
        <v>32</v>
      </c>
      <c r="G60" s="66"/>
      <c r="H60" s="70"/>
      <c r="I60" s="71"/>
      <c r="J60" s="71"/>
      <c r="K60" s="34" t="s">
        <v>65</v>
      </c>
      <c r="L60" s="78">
        <v>60</v>
      </c>
      <c r="M60" s="78"/>
      <c r="N60" s="73"/>
      <c r="O60" s="80" t="s">
        <v>355</v>
      </c>
      <c r="P60" s="82">
        <v>43696.30265046296</v>
      </c>
      <c r="Q60" s="80" t="s">
        <v>370</v>
      </c>
      <c r="R60" s="80"/>
      <c r="S60" s="80"/>
      <c r="T60" s="80"/>
      <c r="U60" s="80"/>
      <c r="V60" s="83" t="s">
        <v>505</v>
      </c>
      <c r="W60" s="82">
        <v>43696.30265046296</v>
      </c>
      <c r="X60" s="86">
        <v>43696</v>
      </c>
      <c r="Y60" s="88" t="s">
        <v>565</v>
      </c>
      <c r="Z60" s="83" t="s">
        <v>699</v>
      </c>
      <c r="AA60" s="80"/>
      <c r="AB60" s="80"/>
      <c r="AC60" s="88" t="s">
        <v>834</v>
      </c>
      <c r="AD60" s="80"/>
      <c r="AE60" s="80" t="b">
        <v>0</v>
      </c>
      <c r="AF60" s="80">
        <v>0</v>
      </c>
      <c r="AG60" s="88" t="s">
        <v>961</v>
      </c>
      <c r="AH60" s="80" t="b">
        <v>1</v>
      </c>
      <c r="AI60" s="80" t="s">
        <v>976</v>
      </c>
      <c r="AJ60" s="80"/>
      <c r="AK60" s="88" t="s">
        <v>979</v>
      </c>
      <c r="AL60" s="80" t="b">
        <v>0</v>
      </c>
      <c r="AM60" s="80">
        <v>1</v>
      </c>
      <c r="AN60" s="88" t="s">
        <v>835</v>
      </c>
      <c r="AO60" s="80" t="s">
        <v>985</v>
      </c>
      <c r="AP60" s="80" t="b">
        <v>0</v>
      </c>
      <c r="AQ60" s="88" t="s">
        <v>835</v>
      </c>
      <c r="AR60" s="80" t="s">
        <v>196</v>
      </c>
      <c r="AS60" s="80">
        <v>0</v>
      </c>
      <c r="AT60" s="80">
        <v>0</v>
      </c>
      <c r="AU60" s="80"/>
      <c r="AV60" s="80"/>
      <c r="AW60" s="80"/>
      <c r="AX60" s="80"/>
      <c r="AY60" s="80"/>
      <c r="AZ60" s="80"/>
      <c r="BA60" s="80"/>
      <c r="BB60" s="80"/>
      <c r="BC60">
        <v>1</v>
      </c>
      <c r="BD60" s="79" t="str">
        <f>REPLACE(INDEX(GroupVertices[Group],MATCH(Edges[[#This Row],[Vertex 1]],GroupVertices[Vertex],0)),1,1,"")</f>
        <v>4</v>
      </c>
      <c r="BE60" s="79" t="str">
        <f>REPLACE(INDEX(GroupVertices[Group],MATCH(Edges[[#This Row],[Vertex 2]],GroupVertices[Vertex],0)),1,1,"")</f>
        <v>4</v>
      </c>
      <c r="BF60" s="48"/>
      <c r="BG60" s="49"/>
      <c r="BH60" s="48"/>
      <c r="BI60" s="49"/>
      <c r="BJ60" s="48"/>
      <c r="BK60" s="49"/>
      <c r="BL60" s="48"/>
      <c r="BM60" s="49"/>
      <c r="BN60" s="48"/>
    </row>
    <row r="61" spans="1:66" ht="15">
      <c r="A61" s="65" t="s">
        <v>253</v>
      </c>
      <c r="B61" s="65" t="s">
        <v>265</v>
      </c>
      <c r="C61" s="66" t="s">
        <v>2628</v>
      </c>
      <c r="D61" s="67">
        <v>3</v>
      </c>
      <c r="E61" s="68" t="s">
        <v>132</v>
      </c>
      <c r="F61" s="69">
        <v>32</v>
      </c>
      <c r="G61" s="66"/>
      <c r="H61" s="70"/>
      <c r="I61" s="71"/>
      <c r="J61" s="71"/>
      <c r="K61" s="34" t="s">
        <v>65</v>
      </c>
      <c r="L61" s="78">
        <v>61</v>
      </c>
      <c r="M61" s="78"/>
      <c r="N61" s="73"/>
      <c r="O61" s="80" t="s">
        <v>355</v>
      </c>
      <c r="P61" s="82">
        <v>43696.30265046296</v>
      </c>
      <c r="Q61" s="80" t="s">
        <v>370</v>
      </c>
      <c r="R61" s="80"/>
      <c r="S61" s="80"/>
      <c r="T61" s="80"/>
      <c r="U61" s="80"/>
      <c r="V61" s="83" t="s">
        <v>505</v>
      </c>
      <c r="W61" s="82">
        <v>43696.30265046296</v>
      </c>
      <c r="X61" s="86">
        <v>43696</v>
      </c>
      <c r="Y61" s="88" t="s">
        <v>565</v>
      </c>
      <c r="Z61" s="83" t="s">
        <v>699</v>
      </c>
      <c r="AA61" s="80"/>
      <c r="AB61" s="80"/>
      <c r="AC61" s="88" t="s">
        <v>834</v>
      </c>
      <c r="AD61" s="80"/>
      <c r="AE61" s="80" t="b">
        <v>0</v>
      </c>
      <c r="AF61" s="80">
        <v>0</v>
      </c>
      <c r="AG61" s="88" t="s">
        <v>961</v>
      </c>
      <c r="AH61" s="80" t="b">
        <v>1</v>
      </c>
      <c r="AI61" s="80" t="s">
        <v>976</v>
      </c>
      <c r="AJ61" s="80"/>
      <c r="AK61" s="88" t="s">
        <v>979</v>
      </c>
      <c r="AL61" s="80" t="b">
        <v>0</v>
      </c>
      <c r="AM61" s="80">
        <v>1</v>
      </c>
      <c r="AN61" s="88" t="s">
        <v>835</v>
      </c>
      <c r="AO61" s="80" t="s">
        <v>985</v>
      </c>
      <c r="AP61" s="80" t="b">
        <v>0</v>
      </c>
      <c r="AQ61" s="88" t="s">
        <v>835</v>
      </c>
      <c r="AR61" s="80" t="s">
        <v>196</v>
      </c>
      <c r="AS61" s="80">
        <v>0</v>
      </c>
      <c r="AT61" s="80">
        <v>0</v>
      </c>
      <c r="AU61" s="80"/>
      <c r="AV61" s="80"/>
      <c r="AW61" s="80"/>
      <c r="AX61" s="80"/>
      <c r="AY61" s="80"/>
      <c r="AZ61" s="80"/>
      <c r="BA61" s="80"/>
      <c r="BB61" s="80"/>
      <c r="BC61">
        <v>1</v>
      </c>
      <c r="BD61" s="79" t="str">
        <f>REPLACE(INDEX(GroupVertices[Group],MATCH(Edges[[#This Row],[Vertex 1]],GroupVertices[Vertex],0)),1,1,"")</f>
        <v>4</v>
      </c>
      <c r="BE61" s="79" t="str">
        <f>REPLACE(INDEX(GroupVertices[Group],MATCH(Edges[[#This Row],[Vertex 2]],GroupVertices[Vertex],0)),1,1,"")</f>
        <v>4</v>
      </c>
      <c r="BF61" s="48"/>
      <c r="BG61" s="49"/>
      <c r="BH61" s="48"/>
      <c r="BI61" s="49"/>
      <c r="BJ61" s="48"/>
      <c r="BK61" s="49"/>
      <c r="BL61" s="48"/>
      <c r="BM61" s="49"/>
      <c r="BN61" s="48"/>
    </row>
    <row r="62" spans="1:66" ht="15">
      <c r="A62" s="65" t="s">
        <v>253</v>
      </c>
      <c r="B62" s="65" t="s">
        <v>286</v>
      </c>
      <c r="C62" s="66" t="s">
        <v>2628</v>
      </c>
      <c r="D62" s="67">
        <v>3</v>
      </c>
      <c r="E62" s="68" t="s">
        <v>132</v>
      </c>
      <c r="F62" s="69">
        <v>32</v>
      </c>
      <c r="G62" s="66"/>
      <c r="H62" s="70"/>
      <c r="I62" s="71"/>
      <c r="J62" s="71"/>
      <c r="K62" s="34" t="s">
        <v>65</v>
      </c>
      <c r="L62" s="78">
        <v>62</v>
      </c>
      <c r="M62" s="78"/>
      <c r="N62" s="73"/>
      <c r="O62" s="80" t="s">
        <v>355</v>
      </c>
      <c r="P62" s="82">
        <v>43696.30265046296</v>
      </c>
      <c r="Q62" s="80" t="s">
        <v>370</v>
      </c>
      <c r="R62" s="80"/>
      <c r="S62" s="80"/>
      <c r="T62" s="80"/>
      <c r="U62" s="80"/>
      <c r="V62" s="83" t="s">
        <v>505</v>
      </c>
      <c r="W62" s="82">
        <v>43696.30265046296</v>
      </c>
      <c r="X62" s="86">
        <v>43696</v>
      </c>
      <c r="Y62" s="88" t="s">
        <v>565</v>
      </c>
      <c r="Z62" s="83" t="s">
        <v>699</v>
      </c>
      <c r="AA62" s="80"/>
      <c r="AB62" s="80"/>
      <c r="AC62" s="88" t="s">
        <v>834</v>
      </c>
      <c r="AD62" s="80"/>
      <c r="AE62" s="80" t="b">
        <v>0</v>
      </c>
      <c r="AF62" s="80">
        <v>0</v>
      </c>
      <c r="AG62" s="88" t="s">
        <v>961</v>
      </c>
      <c r="AH62" s="80" t="b">
        <v>1</v>
      </c>
      <c r="AI62" s="80" t="s">
        <v>976</v>
      </c>
      <c r="AJ62" s="80"/>
      <c r="AK62" s="88" t="s">
        <v>979</v>
      </c>
      <c r="AL62" s="80" t="b">
        <v>0</v>
      </c>
      <c r="AM62" s="80">
        <v>1</v>
      </c>
      <c r="AN62" s="88" t="s">
        <v>835</v>
      </c>
      <c r="AO62" s="80" t="s">
        <v>985</v>
      </c>
      <c r="AP62" s="80" t="b">
        <v>0</v>
      </c>
      <c r="AQ62" s="88" t="s">
        <v>835</v>
      </c>
      <c r="AR62" s="80" t="s">
        <v>196</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1</v>
      </c>
      <c r="BF62" s="48"/>
      <c r="BG62" s="49"/>
      <c r="BH62" s="48"/>
      <c r="BI62" s="49"/>
      <c r="BJ62" s="48"/>
      <c r="BK62" s="49"/>
      <c r="BL62" s="48"/>
      <c r="BM62" s="49"/>
      <c r="BN62" s="48"/>
    </row>
    <row r="63" spans="1:66" ht="15">
      <c r="A63" s="65" t="s">
        <v>254</v>
      </c>
      <c r="B63" s="65" t="s">
        <v>253</v>
      </c>
      <c r="C63" s="66" t="s">
        <v>2628</v>
      </c>
      <c r="D63" s="67">
        <v>3</v>
      </c>
      <c r="E63" s="68" t="s">
        <v>132</v>
      </c>
      <c r="F63" s="69">
        <v>32</v>
      </c>
      <c r="G63" s="66"/>
      <c r="H63" s="70"/>
      <c r="I63" s="71"/>
      <c r="J63" s="71"/>
      <c r="K63" s="34" t="s">
        <v>66</v>
      </c>
      <c r="L63" s="78">
        <v>63</v>
      </c>
      <c r="M63" s="78"/>
      <c r="N63" s="73"/>
      <c r="O63" s="80" t="s">
        <v>355</v>
      </c>
      <c r="P63" s="82">
        <v>43696.27653935185</v>
      </c>
      <c r="Q63" s="80" t="s">
        <v>370</v>
      </c>
      <c r="R63" s="83" t="s">
        <v>431</v>
      </c>
      <c r="S63" s="80" t="s">
        <v>453</v>
      </c>
      <c r="T63" s="80"/>
      <c r="U63" s="83" t="s">
        <v>474</v>
      </c>
      <c r="V63" s="83" t="s">
        <v>474</v>
      </c>
      <c r="W63" s="82">
        <v>43696.27653935185</v>
      </c>
      <c r="X63" s="86">
        <v>43696</v>
      </c>
      <c r="Y63" s="88" t="s">
        <v>566</v>
      </c>
      <c r="Z63" s="83" t="s">
        <v>700</v>
      </c>
      <c r="AA63" s="80"/>
      <c r="AB63" s="80"/>
      <c r="AC63" s="88" t="s">
        <v>835</v>
      </c>
      <c r="AD63" s="80"/>
      <c r="AE63" s="80" t="b">
        <v>0</v>
      </c>
      <c r="AF63" s="80">
        <v>2</v>
      </c>
      <c r="AG63" s="88" t="s">
        <v>961</v>
      </c>
      <c r="AH63" s="80" t="b">
        <v>1</v>
      </c>
      <c r="AI63" s="80" t="s">
        <v>976</v>
      </c>
      <c r="AJ63" s="80"/>
      <c r="AK63" s="88" t="s">
        <v>979</v>
      </c>
      <c r="AL63" s="80" t="b">
        <v>0</v>
      </c>
      <c r="AM63" s="80">
        <v>1</v>
      </c>
      <c r="AN63" s="88" t="s">
        <v>961</v>
      </c>
      <c r="AO63" s="80" t="s">
        <v>987</v>
      </c>
      <c r="AP63" s="80" t="b">
        <v>0</v>
      </c>
      <c r="AQ63" s="88" t="s">
        <v>835</v>
      </c>
      <c r="AR63" s="80" t="s">
        <v>196</v>
      </c>
      <c r="AS63" s="80">
        <v>0</v>
      </c>
      <c r="AT63" s="80">
        <v>0</v>
      </c>
      <c r="AU63" s="80"/>
      <c r="AV63" s="80"/>
      <c r="AW63" s="80"/>
      <c r="AX63" s="80"/>
      <c r="AY63" s="80"/>
      <c r="AZ63" s="80"/>
      <c r="BA63" s="80"/>
      <c r="BB63" s="80"/>
      <c r="BC63">
        <v>1</v>
      </c>
      <c r="BD63" s="79" t="str">
        <f>REPLACE(INDEX(GroupVertices[Group],MATCH(Edges[[#This Row],[Vertex 1]],GroupVertices[Vertex],0)),1,1,"")</f>
        <v>4</v>
      </c>
      <c r="BE63" s="79" t="str">
        <f>REPLACE(INDEX(GroupVertices[Group],MATCH(Edges[[#This Row],[Vertex 2]],GroupVertices[Vertex],0)),1,1,"")</f>
        <v>4</v>
      </c>
      <c r="BF63" s="48"/>
      <c r="BG63" s="49"/>
      <c r="BH63" s="48"/>
      <c r="BI63" s="49"/>
      <c r="BJ63" s="48"/>
      <c r="BK63" s="49"/>
      <c r="BL63" s="48"/>
      <c r="BM63" s="49"/>
      <c r="BN63" s="48"/>
    </row>
    <row r="64" spans="1:66" ht="15">
      <c r="A64" s="65" t="s">
        <v>255</v>
      </c>
      <c r="B64" s="65" t="s">
        <v>286</v>
      </c>
      <c r="C64" s="66" t="s">
        <v>2628</v>
      </c>
      <c r="D64" s="67">
        <v>3</v>
      </c>
      <c r="E64" s="68" t="s">
        <v>132</v>
      </c>
      <c r="F64" s="69">
        <v>32</v>
      </c>
      <c r="G64" s="66"/>
      <c r="H64" s="70"/>
      <c r="I64" s="71"/>
      <c r="J64" s="71"/>
      <c r="K64" s="34" t="s">
        <v>65</v>
      </c>
      <c r="L64" s="78">
        <v>64</v>
      </c>
      <c r="M64" s="78"/>
      <c r="N64" s="73"/>
      <c r="O64" s="80" t="s">
        <v>357</v>
      </c>
      <c r="P64" s="82">
        <v>43698.3978125</v>
      </c>
      <c r="Q64" s="80" t="s">
        <v>371</v>
      </c>
      <c r="R64" s="80"/>
      <c r="S64" s="80"/>
      <c r="T64" s="80"/>
      <c r="U64" s="80"/>
      <c r="V64" s="83" t="s">
        <v>506</v>
      </c>
      <c r="W64" s="82">
        <v>43698.3978125</v>
      </c>
      <c r="X64" s="86">
        <v>43698</v>
      </c>
      <c r="Y64" s="88" t="s">
        <v>567</v>
      </c>
      <c r="Z64" s="83" t="s">
        <v>701</v>
      </c>
      <c r="AA64" s="80"/>
      <c r="AB64" s="80"/>
      <c r="AC64" s="88" t="s">
        <v>836</v>
      </c>
      <c r="AD64" s="80"/>
      <c r="AE64" s="80" t="b">
        <v>0</v>
      </c>
      <c r="AF64" s="80">
        <v>0</v>
      </c>
      <c r="AG64" s="88" t="s">
        <v>961</v>
      </c>
      <c r="AH64" s="80" t="b">
        <v>0</v>
      </c>
      <c r="AI64" s="80" t="s">
        <v>974</v>
      </c>
      <c r="AJ64" s="80"/>
      <c r="AK64" s="88" t="s">
        <v>961</v>
      </c>
      <c r="AL64" s="80" t="b">
        <v>0</v>
      </c>
      <c r="AM64" s="80">
        <v>3</v>
      </c>
      <c r="AN64" s="88" t="s">
        <v>937</v>
      </c>
      <c r="AO64" s="80" t="s">
        <v>986</v>
      </c>
      <c r="AP64" s="80" t="b">
        <v>0</v>
      </c>
      <c r="AQ64" s="88" t="s">
        <v>937</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255</v>
      </c>
      <c r="B65" s="65" t="s">
        <v>294</v>
      </c>
      <c r="C65" s="66" t="s">
        <v>2628</v>
      </c>
      <c r="D65" s="67">
        <v>3</v>
      </c>
      <c r="E65" s="68" t="s">
        <v>132</v>
      </c>
      <c r="F65" s="69">
        <v>32</v>
      </c>
      <c r="G65" s="66"/>
      <c r="H65" s="70"/>
      <c r="I65" s="71"/>
      <c r="J65" s="71"/>
      <c r="K65" s="34" t="s">
        <v>65</v>
      </c>
      <c r="L65" s="78">
        <v>65</v>
      </c>
      <c r="M65" s="78"/>
      <c r="N65" s="73"/>
      <c r="O65" s="80" t="s">
        <v>355</v>
      </c>
      <c r="P65" s="82">
        <v>43698.3978125</v>
      </c>
      <c r="Q65" s="80" t="s">
        <v>371</v>
      </c>
      <c r="R65" s="80"/>
      <c r="S65" s="80"/>
      <c r="T65" s="80"/>
      <c r="U65" s="80"/>
      <c r="V65" s="83" t="s">
        <v>506</v>
      </c>
      <c r="W65" s="82">
        <v>43698.3978125</v>
      </c>
      <c r="X65" s="86">
        <v>43698</v>
      </c>
      <c r="Y65" s="88" t="s">
        <v>567</v>
      </c>
      <c r="Z65" s="83" t="s">
        <v>701</v>
      </c>
      <c r="AA65" s="80"/>
      <c r="AB65" s="80"/>
      <c r="AC65" s="88" t="s">
        <v>836</v>
      </c>
      <c r="AD65" s="80"/>
      <c r="AE65" s="80" t="b">
        <v>0</v>
      </c>
      <c r="AF65" s="80">
        <v>0</v>
      </c>
      <c r="AG65" s="88" t="s">
        <v>961</v>
      </c>
      <c r="AH65" s="80" t="b">
        <v>0</v>
      </c>
      <c r="AI65" s="80" t="s">
        <v>974</v>
      </c>
      <c r="AJ65" s="80"/>
      <c r="AK65" s="88" t="s">
        <v>961</v>
      </c>
      <c r="AL65" s="80" t="b">
        <v>0</v>
      </c>
      <c r="AM65" s="80">
        <v>3</v>
      </c>
      <c r="AN65" s="88" t="s">
        <v>937</v>
      </c>
      <c r="AO65" s="80" t="s">
        <v>986</v>
      </c>
      <c r="AP65" s="80" t="b">
        <v>0</v>
      </c>
      <c r="AQ65" s="88" t="s">
        <v>937</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5" t="s">
        <v>255</v>
      </c>
      <c r="B66" s="65" t="s">
        <v>293</v>
      </c>
      <c r="C66" s="66" t="s">
        <v>2628</v>
      </c>
      <c r="D66" s="67">
        <v>3</v>
      </c>
      <c r="E66" s="68" t="s">
        <v>132</v>
      </c>
      <c r="F66" s="69">
        <v>32</v>
      </c>
      <c r="G66" s="66"/>
      <c r="H66" s="70"/>
      <c r="I66" s="71"/>
      <c r="J66" s="71"/>
      <c r="K66" s="34" t="s">
        <v>65</v>
      </c>
      <c r="L66" s="78">
        <v>66</v>
      </c>
      <c r="M66" s="78"/>
      <c r="N66" s="73"/>
      <c r="O66" s="80" t="s">
        <v>355</v>
      </c>
      <c r="P66" s="82">
        <v>43698.3978125</v>
      </c>
      <c r="Q66" s="80" t="s">
        <v>371</v>
      </c>
      <c r="R66" s="80"/>
      <c r="S66" s="80"/>
      <c r="T66" s="80"/>
      <c r="U66" s="80"/>
      <c r="V66" s="83" t="s">
        <v>506</v>
      </c>
      <c r="W66" s="82">
        <v>43698.3978125</v>
      </c>
      <c r="X66" s="86">
        <v>43698</v>
      </c>
      <c r="Y66" s="88" t="s">
        <v>567</v>
      </c>
      <c r="Z66" s="83" t="s">
        <v>701</v>
      </c>
      <c r="AA66" s="80"/>
      <c r="AB66" s="80"/>
      <c r="AC66" s="88" t="s">
        <v>836</v>
      </c>
      <c r="AD66" s="80"/>
      <c r="AE66" s="80" t="b">
        <v>0</v>
      </c>
      <c r="AF66" s="80">
        <v>0</v>
      </c>
      <c r="AG66" s="88" t="s">
        <v>961</v>
      </c>
      <c r="AH66" s="80" t="b">
        <v>0</v>
      </c>
      <c r="AI66" s="80" t="s">
        <v>974</v>
      </c>
      <c r="AJ66" s="80"/>
      <c r="AK66" s="88" t="s">
        <v>961</v>
      </c>
      <c r="AL66" s="80" t="b">
        <v>0</v>
      </c>
      <c r="AM66" s="80">
        <v>3</v>
      </c>
      <c r="AN66" s="88" t="s">
        <v>937</v>
      </c>
      <c r="AO66" s="80" t="s">
        <v>986</v>
      </c>
      <c r="AP66" s="80" t="b">
        <v>0</v>
      </c>
      <c r="AQ66" s="88" t="s">
        <v>937</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1</v>
      </c>
      <c r="BG66" s="49">
        <v>2.5</v>
      </c>
      <c r="BH66" s="48">
        <v>0</v>
      </c>
      <c r="BI66" s="49">
        <v>0</v>
      </c>
      <c r="BJ66" s="48">
        <v>0</v>
      </c>
      <c r="BK66" s="49">
        <v>0</v>
      </c>
      <c r="BL66" s="48">
        <v>39</v>
      </c>
      <c r="BM66" s="49">
        <v>97.5</v>
      </c>
      <c r="BN66" s="48">
        <v>40</v>
      </c>
    </row>
    <row r="67" spans="1:66" ht="15">
      <c r="A67" s="65" t="s">
        <v>256</v>
      </c>
      <c r="B67" s="65" t="s">
        <v>286</v>
      </c>
      <c r="C67" s="66" t="s">
        <v>2628</v>
      </c>
      <c r="D67" s="67">
        <v>3</v>
      </c>
      <c r="E67" s="68" t="s">
        <v>132</v>
      </c>
      <c r="F67" s="69">
        <v>32</v>
      </c>
      <c r="G67" s="66"/>
      <c r="H67" s="70"/>
      <c r="I67" s="71"/>
      <c r="J67" s="71"/>
      <c r="K67" s="34" t="s">
        <v>65</v>
      </c>
      <c r="L67" s="78">
        <v>67</v>
      </c>
      <c r="M67" s="78"/>
      <c r="N67" s="73"/>
      <c r="O67" s="80" t="s">
        <v>356</v>
      </c>
      <c r="P67" s="82">
        <v>43698.44869212963</v>
      </c>
      <c r="Q67" s="80" t="s">
        <v>372</v>
      </c>
      <c r="R67" s="80"/>
      <c r="S67" s="80"/>
      <c r="T67" s="80"/>
      <c r="U67" s="80"/>
      <c r="V67" s="83" t="s">
        <v>507</v>
      </c>
      <c r="W67" s="82">
        <v>43698.44869212963</v>
      </c>
      <c r="X67" s="86">
        <v>43698</v>
      </c>
      <c r="Y67" s="88" t="s">
        <v>568</v>
      </c>
      <c r="Z67" s="83" t="s">
        <v>702</v>
      </c>
      <c r="AA67" s="80"/>
      <c r="AB67" s="80"/>
      <c r="AC67" s="88" t="s">
        <v>837</v>
      </c>
      <c r="AD67" s="88" t="s">
        <v>949</v>
      </c>
      <c r="AE67" s="80" t="b">
        <v>0</v>
      </c>
      <c r="AF67" s="80">
        <v>2</v>
      </c>
      <c r="AG67" s="88" t="s">
        <v>960</v>
      </c>
      <c r="AH67" s="80" t="b">
        <v>0</v>
      </c>
      <c r="AI67" s="80" t="s">
        <v>974</v>
      </c>
      <c r="AJ67" s="80"/>
      <c r="AK67" s="88" t="s">
        <v>961</v>
      </c>
      <c r="AL67" s="80" t="b">
        <v>0</v>
      </c>
      <c r="AM67" s="80">
        <v>0</v>
      </c>
      <c r="AN67" s="88" t="s">
        <v>961</v>
      </c>
      <c r="AO67" s="80" t="s">
        <v>986</v>
      </c>
      <c r="AP67" s="80" t="b">
        <v>0</v>
      </c>
      <c r="AQ67" s="88" t="s">
        <v>949</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0</v>
      </c>
      <c r="BG67" s="49">
        <v>0</v>
      </c>
      <c r="BH67" s="48">
        <v>0</v>
      </c>
      <c r="BI67" s="49">
        <v>0</v>
      </c>
      <c r="BJ67" s="48">
        <v>0</v>
      </c>
      <c r="BK67" s="49">
        <v>0</v>
      </c>
      <c r="BL67" s="48">
        <v>9</v>
      </c>
      <c r="BM67" s="49">
        <v>100</v>
      </c>
      <c r="BN67" s="48">
        <v>9</v>
      </c>
    </row>
    <row r="68" spans="1:66" ht="15">
      <c r="A68" s="65" t="s">
        <v>257</v>
      </c>
      <c r="B68" s="65" t="s">
        <v>286</v>
      </c>
      <c r="C68" s="66" t="s">
        <v>2628</v>
      </c>
      <c r="D68" s="67">
        <v>3</v>
      </c>
      <c r="E68" s="68" t="s">
        <v>132</v>
      </c>
      <c r="F68" s="69">
        <v>32</v>
      </c>
      <c r="G68" s="66"/>
      <c r="H68" s="70"/>
      <c r="I68" s="71"/>
      <c r="J68" s="71"/>
      <c r="K68" s="34" t="s">
        <v>66</v>
      </c>
      <c r="L68" s="78">
        <v>68</v>
      </c>
      <c r="M68" s="78"/>
      <c r="N68" s="73"/>
      <c r="O68" s="80" t="s">
        <v>356</v>
      </c>
      <c r="P68" s="82">
        <v>43698.50883101852</v>
      </c>
      <c r="Q68" s="80" t="s">
        <v>373</v>
      </c>
      <c r="R68" s="80"/>
      <c r="S68" s="80"/>
      <c r="T68" s="80"/>
      <c r="U68" s="80"/>
      <c r="V68" s="83" t="s">
        <v>508</v>
      </c>
      <c r="W68" s="82">
        <v>43698.50883101852</v>
      </c>
      <c r="X68" s="86">
        <v>43698</v>
      </c>
      <c r="Y68" s="88" t="s">
        <v>569</v>
      </c>
      <c r="Z68" s="83" t="s">
        <v>703</v>
      </c>
      <c r="AA68" s="80"/>
      <c r="AB68" s="80"/>
      <c r="AC68" s="88" t="s">
        <v>838</v>
      </c>
      <c r="AD68" s="88" t="s">
        <v>950</v>
      </c>
      <c r="AE68" s="80" t="b">
        <v>0</v>
      </c>
      <c r="AF68" s="80">
        <v>0</v>
      </c>
      <c r="AG68" s="88" t="s">
        <v>960</v>
      </c>
      <c r="AH68" s="80" t="b">
        <v>0</v>
      </c>
      <c r="AI68" s="80" t="s">
        <v>974</v>
      </c>
      <c r="AJ68" s="80"/>
      <c r="AK68" s="88" t="s">
        <v>961</v>
      </c>
      <c r="AL68" s="80" t="b">
        <v>0</v>
      </c>
      <c r="AM68" s="80">
        <v>0</v>
      </c>
      <c r="AN68" s="88" t="s">
        <v>961</v>
      </c>
      <c r="AO68" s="80" t="s">
        <v>985</v>
      </c>
      <c r="AP68" s="80" t="b">
        <v>0</v>
      </c>
      <c r="AQ68" s="88" t="s">
        <v>950</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v>2</v>
      </c>
      <c r="BG68" s="49">
        <v>18.181818181818183</v>
      </c>
      <c r="BH68" s="48">
        <v>0</v>
      </c>
      <c r="BI68" s="49">
        <v>0</v>
      </c>
      <c r="BJ68" s="48">
        <v>0</v>
      </c>
      <c r="BK68" s="49">
        <v>0</v>
      </c>
      <c r="BL68" s="48">
        <v>9</v>
      </c>
      <c r="BM68" s="49">
        <v>81.81818181818181</v>
      </c>
      <c r="BN68" s="48">
        <v>11</v>
      </c>
    </row>
    <row r="69" spans="1:66" ht="15">
      <c r="A69" s="65" t="s">
        <v>258</v>
      </c>
      <c r="B69" s="65" t="s">
        <v>307</v>
      </c>
      <c r="C69" s="66" t="s">
        <v>2628</v>
      </c>
      <c r="D69" s="67">
        <v>3</v>
      </c>
      <c r="E69" s="68" t="s">
        <v>132</v>
      </c>
      <c r="F69" s="69">
        <v>32</v>
      </c>
      <c r="G69" s="66"/>
      <c r="H69" s="70"/>
      <c r="I69" s="71"/>
      <c r="J69" s="71"/>
      <c r="K69" s="34" t="s">
        <v>65</v>
      </c>
      <c r="L69" s="78">
        <v>69</v>
      </c>
      <c r="M69" s="78"/>
      <c r="N69" s="73"/>
      <c r="O69" s="80" t="s">
        <v>355</v>
      </c>
      <c r="P69" s="82">
        <v>43692.768738425926</v>
      </c>
      <c r="Q69" s="80" t="s">
        <v>374</v>
      </c>
      <c r="R69" s="80"/>
      <c r="S69" s="80"/>
      <c r="T69" s="80"/>
      <c r="U69" s="83" t="s">
        <v>475</v>
      </c>
      <c r="V69" s="83" t="s">
        <v>475</v>
      </c>
      <c r="W69" s="82">
        <v>43692.768738425926</v>
      </c>
      <c r="X69" s="86">
        <v>43692</v>
      </c>
      <c r="Y69" s="88" t="s">
        <v>570</v>
      </c>
      <c r="Z69" s="83" t="s">
        <v>704</v>
      </c>
      <c r="AA69" s="80"/>
      <c r="AB69" s="80"/>
      <c r="AC69" s="88" t="s">
        <v>839</v>
      </c>
      <c r="AD69" s="88" t="s">
        <v>842</v>
      </c>
      <c r="AE69" s="80" t="b">
        <v>0</v>
      </c>
      <c r="AF69" s="80">
        <v>5</v>
      </c>
      <c r="AG69" s="88" t="s">
        <v>963</v>
      </c>
      <c r="AH69" s="80" t="b">
        <v>0</v>
      </c>
      <c r="AI69" s="80" t="s">
        <v>974</v>
      </c>
      <c r="AJ69" s="80"/>
      <c r="AK69" s="88" t="s">
        <v>961</v>
      </c>
      <c r="AL69" s="80" t="b">
        <v>0</v>
      </c>
      <c r="AM69" s="80">
        <v>1</v>
      </c>
      <c r="AN69" s="88" t="s">
        <v>961</v>
      </c>
      <c r="AO69" s="80" t="s">
        <v>986</v>
      </c>
      <c r="AP69" s="80" t="b">
        <v>0</v>
      </c>
      <c r="AQ69" s="88" t="s">
        <v>842</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3</v>
      </c>
      <c r="BF69" s="48"/>
      <c r="BG69" s="49"/>
      <c r="BH69" s="48"/>
      <c r="BI69" s="49"/>
      <c r="BJ69" s="48"/>
      <c r="BK69" s="49"/>
      <c r="BL69" s="48"/>
      <c r="BM69" s="49"/>
      <c r="BN69" s="48"/>
    </row>
    <row r="70" spans="1:66" ht="15">
      <c r="A70" s="65" t="s">
        <v>258</v>
      </c>
      <c r="B70" s="65" t="s">
        <v>308</v>
      </c>
      <c r="C70" s="66" t="s">
        <v>2628</v>
      </c>
      <c r="D70" s="67">
        <v>3</v>
      </c>
      <c r="E70" s="68" t="s">
        <v>132</v>
      </c>
      <c r="F70" s="69">
        <v>32</v>
      </c>
      <c r="G70" s="66"/>
      <c r="H70" s="70"/>
      <c r="I70" s="71"/>
      <c r="J70" s="71"/>
      <c r="K70" s="34" t="s">
        <v>65</v>
      </c>
      <c r="L70" s="78">
        <v>70</v>
      </c>
      <c r="M70" s="78"/>
      <c r="N70" s="73"/>
      <c r="O70" s="80" t="s">
        <v>355</v>
      </c>
      <c r="P70" s="82">
        <v>43692.768738425926</v>
      </c>
      <c r="Q70" s="80" t="s">
        <v>374</v>
      </c>
      <c r="R70" s="80"/>
      <c r="S70" s="80"/>
      <c r="T70" s="80"/>
      <c r="U70" s="83" t="s">
        <v>475</v>
      </c>
      <c r="V70" s="83" t="s">
        <v>475</v>
      </c>
      <c r="W70" s="82">
        <v>43692.768738425926</v>
      </c>
      <c r="X70" s="86">
        <v>43692</v>
      </c>
      <c r="Y70" s="88" t="s">
        <v>570</v>
      </c>
      <c r="Z70" s="83" t="s">
        <v>704</v>
      </c>
      <c r="AA70" s="80"/>
      <c r="AB70" s="80"/>
      <c r="AC70" s="88" t="s">
        <v>839</v>
      </c>
      <c r="AD70" s="88" t="s">
        <v>842</v>
      </c>
      <c r="AE70" s="80" t="b">
        <v>0</v>
      </c>
      <c r="AF70" s="80">
        <v>5</v>
      </c>
      <c r="AG70" s="88" t="s">
        <v>963</v>
      </c>
      <c r="AH70" s="80" t="b">
        <v>0</v>
      </c>
      <c r="AI70" s="80" t="s">
        <v>974</v>
      </c>
      <c r="AJ70" s="80"/>
      <c r="AK70" s="88" t="s">
        <v>961</v>
      </c>
      <c r="AL70" s="80" t="b">
        <v>0</v>
      </c>
      <c r="AM70" s="80">
        <v>1</v>
      </c>
      <c r="AN70" s="88" t="s">
        <v>961</v>
      </c>
      <c r="AO70" s="80" t="s">
        <v>986</v>
      </c>
      <c r="AP70" s="80" t="b">
        <v>0</v>
      </c>
      <c r="AQ70" s="88" t="s">
        <v>842</v>
      </c>
      <c r="AR70" s="80" t="s">
        <v>196</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3</v>
      </c>
      <c r="BF70" s="48"/>
      <c r="BG70" s="49"/>
      <c r="BH70" s="48"/>
      <c r="BI70" s="49"/>
      <c r="BJ70" s="48"/>
      <c r="BK70" s="49"/>
      <c r="BL70" s="48"/>
      <c r="BM70" s="49"/>
      <c r="BN70" s="48"/>
    </row>
    <row r="71" spans="1:66" ht="15">
      <c r="A71" s="65" t="s">
        <v>258</v>
      </c>
      <c r="B71" s="65" t="s">
        <v>286</v>
      </c>
      <c r="C71" s="66" t="s">
        <v>2628</v>
      </c>
      <c r="D71" s="67">
        <v>3</v>
      </c>
      <c r="E71" s="68" t="s">
        <v>132</v>
      </c>
      <c r="F71" s="69">
        <v>32</v>
      </c>
      <c r="G71" s="66"/>
      <c r="H71" s="70"/>
      <c r="I71" s="71"/>
      <c r="J71" s="71"/>
      <c r="K71" s="34" t="s">
        <v>65</v>
      </c>
      <c r="L71" s="78">
        <v>71</v>
      </c>
      <c r="M71" s="78"/>
      <c r="N71" s="73"/>
      <c r="O71" s="80" t="s">
        <v>355</v>
      </c>
      <c r="P71" s="82">
        <v>43692.768738425926</v>
      </c>
      <c r="Q71" s="80" t="s">
        <v>374</v>
      </c>
      <c r="R71" s="80"/>
      <c r="S71" s="80"/>
      <c r="T71" s="80"/>
      <c r="U71" s="83" t="s">
        <v>475</v>
      </c>
      <c r="V71" s="83" t="s">
        <v>475</v>
      </c>
      <c r="W71" s="82">
        <v>43692.768738425926</v>
      </c>
      <c r="X71" s="86">
        <v>43692</v>
      </c>
      <c r="Y71" s="88" t="s">
        <v>570</v>
      </c>
      <c r="Z71" s="83" t="s">
        <v>704</v>
      </c>
      <c r="AA71" s="80"/>
      <c r="AB71" s="80"/>
      <c r="AC71" s="88" t="s">
        <v>839</v>
      </c>
      <c r="AD71" s="88" t="s">
        <v>842</v>
      </c>
      <c r="AE71" s="80" t="b">
        <v>0</v>
      </c>
      <c r="AF71" s="80">
        <v>5</v>
      </c>
      <c r="AG71" s="88" t="s">
        <v>963</v>
      </c>
      <c r="AH71" s="80" t="b">
        <v>0</v>
      </c>
      <c r="AI71" s="80" t="s">
        <v>974</v>
      </c>
      <c r="AJ71" s="80"/>
      <c r="AK71" s="88" t="s">
        <v>961</v>
      </c>
      <c r="AL71" s="80" t="b">
        <v>0</v>
      </c>
      <c r="AM71" s="80">
        <v>1</v>
      </c>
      <c r="AN71" s="88" t="s">
        <v>961</v>
      </c>
      <c r="AO71" s="80" t="s">
        <v>986</v>
      </c>
      <c r="AP71" s="80" t="b">
        <v>0</v>
      </c>
      <c r="AQ71" s="88" t="s">
        <v>842</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1</v>
      </c>
      <c r="BF71" s="48"/>
      <c r="BG71" s="49"/>
      <c r="BH71" s="48"/>
      <c r="BI71" s="49"/>
      <c r="BJ71" s="48"/>
      <c r="BK71" s="49"/>
      <c r="BL71" s="48"/>
      <c r="BM71" s="49"/>
      <c r="BN71" s="48"/>
    </row>
    <row r="72" spans="1:66" ht="15">
      <c r="A72" s="65" t="s">
        <v>258</v>
      </c>
      <c r="B72" s="65" t="s">
        <v>309</v>
      </c>
      <c r="C72" s="66" t="s">
        <v>2628</v>
      </c>
      <c r="D72" s="67">
        <v>3</v>
      </c>
      <c r="E72" s="68" t="s">
        <v>132</v>
      </c>
      <c r="F72" s="69">
        <v>32</v>
      </c>
      <c r="G72" s="66"/>
      <c r="H72" s="70"/>
      <c r="I72" s="71"/>
      <c r="J72" s="71"/>
      <c r="K72" s="34" t="s">
        <v>65</v>
      </c>
      <c r="L72" s="78">
        <v>72</v>
      </c>
      <c r="M72" s="78"/>
      <c r="N72" s="73"/>
      <c r="O72" s="80" t="s">
        <v>355</v>
      </c>
      <c r="P72" s="82">
        <v>43692.768738425926</v>
      </c>
      <c r="Q72" s="80" t="s">
        <v>374</v>
      </c>
      <c r="R72" s="80"/>
      <c r="S72" s="80"/>
      <c r="T72" s="80"/>
      <c r="U72" s="83" t="s">
        <v>475</v>
      </c>
      <c r="V72" s="83" t="s">
        <v>475</v>
      </c>
      <c r="W72" s="82">
        <v>43692.768738425926</v>
      </c>
      <c r="X72" s="86">
        <v>43692</v>
      </c>
      <c r="Y72" s="88" t="s">
        <v>570</v>
      </c>
      <c r="Z72" s="83" t="s">
        <v>704</v>
      </c>
      <c r="AA72" s="80"/>
      <c r="AB72" s="80"/>
      <c r="AC72" s="88" t="s">
        <v>839</v>
      </c>
      <c r="AD72" s="88" t="s">
        <v>842</v>
      </c>
      <c r="AE72" s="80" t="b">
        <v>0</v>
      </c>
      <c r="AF72" s="80">
        <v>5</v>
      </c>
      <c r="AG72" s="88" t="s">
        <v>963</v>
      </c>
      <c r="AH72" s="80" t="b">
        <v>0</v>
      </c>
      <c r="AI72" s="80" t="s">
        <v>974</v>
      </c>
      <c r="AJ72" s="80"/>
      <c r="AK72" s="88" t="s">
        <v>961</v>
      </c>
      <c r="AL72" s="80" t="b">
        <v>0</v>
      </c>
      <c r="AM72" s="80">
        <v>1</v>
      </c>
      <c r="AN72" s="88" t="s">
        <v>961</v>
      </c>
      <c r="AO72" s="80" t="s">
        <v>986</v>
      </c>
      <c r="AP72" s="80" t="b">
        <v>0</v>
      </c>
      <c r="AQ72" s="88" t="s">
        <v>842</v>
      </c>
      <c r="AR72" s="80" t="s">
        <v>196</v>
      </c>
      <c r="AS72" s="80">
        <v>0</v>
      </c>
      <c r="AT72" s="80">
        <v>0</v>
      </c>
      <c r="AU72" s="80"/>
      <c r="AV72" s="80"/>
      <c r="AW72" s="80"/>
      <c r="AX72" s="80"/>
      <c r="AY72" s="80"/>
      <c r="AZ72" s="80"/>
      <c r="BA72" s="80"/>
      <c r="BB72" s="80"/>
      <c r="BC72">
        <v>1</v>
      </c>
      <c r="BD72" s="79" t="str">
        <f>REPLACE(INDEX(GroupVertices[Group],MATCH(Edges[[#This Row],[Vertex 1]],GroupVertices[Vertex],0)),1,1,"")</f>
        <v>3</v>
      </c>
      <c r="BE72" s="79" t="str">
        <f>REPLACE(INDEX(GroupVertices[Group],MATCH(Edges[[#This Row],[Vertex 2]],GroupVertices[Vertex],0)),1,1,"")</f>
        <v>3</v>
      </c>
      <c r="BF72" s="48"/>
      <c r="BG72" s="49"/>
      <c r="BH72" s="48"/>
      <c r="BI72" s="49"/>
      <c r="BJ72" s="48"/>
      <c r="BK72" s="49"/>
      <c r="BL72" s="48"/>
      <c r="BM72" s="49"/>
      <c r="BN72" s="48"/>
    </row>
    <row r="73" spans="1:66" ht="15">
      <c r="A73" s="65" t="s">
        <v>258</v>
      </c>
      <c r="B73" s="65" t="s">
        <v>260</v>
      </c>
      <c r="C73" s="66" t="s">
        <v>2628</v>
      </c>
      <c r="D73" s="67">
        <v>3</v>
      </c>
      <c r="E73" s="68" t="s">
        <v>132</v>
      </c>
      <c r="F73" s="69">
        <v>32</v>
      </c>
      <c r="G73" s="66"/>
      <c r="H73" s="70"/>
      <c r="I73" s="71"/>
      <c r="J73" s="71"/>
      <c r="K73" s="34" t="s">
        <v>66</v>
      </c>
      <c r="L73" s="78">
        <v>73</v>
      </c>
      <c r="M73" s="78"/>
      <c r="N73" s="73"/>
      <c r="O73" s="80" t="s">
        <v>355</v>
      </c>
      <c r="P73" s="82">
        <v>43692.768738425926</v>
      </c>
      <c r="Q73" s="80" t="s">
        <v>374</v>
      </c>
      <c r="R73" s="80"/>
      <c r="S73" s="80"/>
      <c r="T73" s="80"/>
      <c r="U73" s="83" t="s">
        <v>475</v>
      </c>
      <c r="V73" s="83" t="s">
        <v>475</v>
      </c>
      <c r="W73" s="82">
        <v>43692.768738425926</v>
      </c>
      <c r="X73" s="86">
        <v>43692</v>
      </c>
      <c r="Y73" s="88" t="s">
        <v>570</v>
      </c>
      <c r="Z73" s="83" t="s">
        <v>704</v>
      </c>
      <c r="AA73" s="80"/>
      <c r="AB73" s="80"/>
      <c r="AC73" s="88" t="s">
        <v>839</v>
      </c>
      <c r="AD73" s="88" t="s">
        <v>842</v>
      </c>
      <c r="AE73" s="80" t="b">
        <v>0</v>
      </c>
      <c r="AF73" s="80">
        <v>5</v>
      </c>
      <c r="AG73" s="88" t="s">
        <v>963</v>
      </c>
      <c r="AH73" s="80" t="b">
        <v>0</v>
      </c>
      <c r="AI73" s="80" t="s">
        <v>974</v>
      </c>
      <c r="AJ73" s="80"/>
      <c r="AK73" s="88" t="s">
        <v>961</v>
      </c>
      <c r="AL73" s="80" t="b">
        <v>0</v>
      </c>
      <c r="AM73" s="80">
        <v>1</v>
      </c>
      <c r="AN73" s="88" t="s">
        <v>961</v>
      </c>
      <c r="AO73" s="80" t="s">
        <v>986</v>
      </c>
      <c r="AP73" s="80" t="b">
        <v>0</v>
      </c>
      <c r="AQ73" s="88" t="s">
        <v>842</v>
      </c>
      <c r="AR73" s="80" t="s">
        <v>196</v>
      </c>
      <c r="AS73" s="80">
        <v>0</v>
      </c>
      <c r="AT73" s="80">
        <v>0</v>
      </c>
      <c r="AU73" s="80"/>
      <c r="AV73" s="80"/>
      <c r="AW73" s="80"/>
      <c r="AX73" s="80"/>
      <c r="AY73" s="80"/>
      <c r="AZ73" s="80"/>
      <c r="BA73" s="80"/>
      <c r="BB73" s="80"/>
      <c r="BC73">
        <v>1</v>
      </c>
      <c r="BD73" s="79" t="str">
        <f>REPLACE(INDEX(GroupVertices[Group],MATCH(Edges[[#This Row],[Vertex 1]],GroupVertices[Vertex],0)),1,1,"")</f>
        <v>3</v>
      </c>
      <c r="BE73" s="79" t="str">
        <f>REPLACE(INDEX(GroupVertices[Group],MATCH(Edges[[#This Row],[Vertex 2]],GroupVertices[Vertex],0)),1,1,"")</f>
        <v>3</v>
      </c>
      <c r="BF73" s="48"/>
      <c r="BG73" s="49"/>
      <c r="BH73" s="48"/>
      <c r="BI73" s="49"/>
      <c r="BJ73" s="48"/>
      <c r="BK73" s="49"/>
      <c r="BL73" s="48"/>
      <c r="BM73" s="49"/>
      <c r="BN73" s="48"/>
    </row>
    <row r="74" spans="1:66" ht="15">
      <c r="A74" s="65" t="s">
        <v>258</v>
      </c>
      <c r="B74" s="65" t="s">
        <v>310</v>
      </c>
      <c r="C74" s="66" t="s">
        <v>2628</v>
      </c>
      <c r="D74" s="67">
        <v>3</v>
      </c>
      <c r="E74" s="68" t="s">
        <v>132</v>
      </c>
      <c r="F74" s="69">
        <v>32</v>
      </c>
      <c r="G74" s="66"/>
      <c r="H74" s="70"/>
      <c r="I74" s="71"/>
      <c r="J74" s="71"/>
      <c r="K74" s="34" t="s">
        <v>65</v>
      </c>
      <c r="L74" s="78">
        <v>74</v>
      </c>
      <c r="M74" s="78"/>
      <c r="N74" s="73"/>
      <c r="O74" s="80" t="s">
        <v>355</v>
      </c>
      <c r="P74" s="82">
        <v>43692.768738425926</v>
      </c>
      <c r="Q74" s="80" t="s">
        <v>374</v>
      </c>
      <c r="R74" s="80"/>
      <c r="S74" s="80"/>
      <c r="T74" s="80"/>
      <c r="U74" s="83" t="s">
        <v>475</v>
      </c>
      <c r="V74" s="83" t="s">
        <v>475</v>
      </c>
      <c r="W74" s="82">
        <v>43692.768738425926</v>
      </c>
      <c r="X74" s="86">
        <v>43692</v>
      </c>
      <c r="Y74" s="88" t="s">
        <v>570</v>
      </c>
      <c r="Z74" s="83" t="s">
        <v>704</v>
      </c>
      <c r="AA74" s="80"/>
      <c r="AB74" s="80"/>
      <c r="AC74" s="88" t="s">
        <v>839</v>
      </c>
      <c r="AD74" s="88" t="s">
        <v>842</v>
      </c>
      <c r="AE74" s="80" t="b">
        <v>0</v>
      </c>
      <c r="AF74" s="80">
        <v>5</v>
      </c>
      <c r="AG74" s="88" t="s">
        <v>963</v>
      </c>
      <c r="AH74" s="80" t="b">
        <v>0</v>
      </c>
      <c r="AI74" s="80" t="s">
        <v>974</v>
      </c>
      <c r="AJ74" s="80"/>
      <c r="AK74" s="88" t="s">
        <v>961</v>
      </c>
      <c r="AL74" s="80" t="b">
        <v>0</v>
      </c>
      <c r="AM74" s="80">
        <v>1</v>
      </c>
      <c r="AN74" s="88" t="s">
        <v>961</v>
      </c>
      <c r="AO74" s="80" t="s">
        <v>986</v>
      </c>
      <c r="AP74" s="80" t="b">
        <v>0</v>
      </c>
      <c r="AQ74" s="88" t="s">
        <v>842</v>
      </c>
      <c r="AR74" s="80" t="s">
        <v>196</v>
      </c>
      <c r="AS74" s="80">
        <v>0</v>
      </c>
      <c r="AT74" s="80">
        <v>0</v>
      </c>
      <c r="AU74" s="80"/>
      <c r="AV74" s="80"/>
      <c r="AW74" s="80"/>
      <c r="AX74" s="80"/>
      <c r="AY74" s="80"/>
      <c r="AZ74" s="80"/>
      <c r="BA74" s="80"/>
      <c r="BB74" s="80"/>
      <c r="BC74">
        <v>1</v>
      </c>
      <c r="BD74" s="79" t="str">
        <f>REPLACE(INDEX(GroupVertices[Group],MATCH(Edges[[#This Row],[Vertex 1]],GroupVertices[Vertex],0)),1,1,"")</f>
        <v>3</v>
      </c>
      <c r="BE74" s="79" t="str">
        <f>REPLACE(INDEX(GroupVertices[Group],MATCH(Edges[[#This Row],[Vertex 2]],GroupVertices[Vertex],0)),1,1,"")</f>
        <v>3</v>
      </c>
      <c r="BF74" s="48"/>
      <c r="BG74" s="49"/>
      <c r="BH74" s="48"/>
      <c r="BI74" s="49"/>
      <c r="BJ74" s="48"/>
      <c r="BK74" s="49"/>
      <c r="BL74" s="48"/>
      <c r="BM74" s="49"/>
      <c r="BN74" s="48"/>
    </row>
    <row r="75" spans="1:66" ht="15">
      <c r="A75" s="65" t="s">
        <v>258</v>
      </c>
      <c r="B75" s="65" t="s">
        <v>311</v>
      </c>
      <c r="C75" s="66" t="s">
        <v>2628</v>
      </c>
      <c r="D75" s="67">
        <v>3</v>
      </c>
      <c r="E75" s="68" t="s">
        <v>132</v>
      </c>
      <c r="F75" s="69">
        <v>32</v>
      </c>
      <c r="G75" s="66"/>
      <c r="H75" s="70"/>
      <c r="I75" s="71"/>
      <c r="J75" s="71"/>
      <c r="K75" s="34" t="s">
        <v>65</v>
      </c>
      <c r="L75" s="78">
        <v>75</v>
      </c>
      <c r="M75" s="78"/>
      <c r="N75" s="73"/>
      <c r="O75" s="80" t="s">
        <v>355</v>
      </c>
      <c r="P75" s="82">
        <v>43692.768738425926</v>
      </c>
      <c r="Q75" s="80" t="s">
        <v>374</v>
      </c>
      <c r="R75" s="80"/>
      <c r="S75" s="80"/>
      <c r="T75" s="80"/>
      <c r="U75" s="83" t="s">
        <v>475</v>
      </c>
      <c r="V75" s="83" t="s">
        <v>475</v>
      </c>
      <c r="W75" s="82">
        <v>43692.768738425926</v>
      </c>
      <c r="X75" s="86">
        <v>43692</v>
      </c>
      <c r="Y75" s="88" t="s">
        <v>570</v>
      </c>
      <c r="Z75" s="83" t="s">
        <v>704</v>
      </c>
      <c r="AA75" s="80"/>
      <c r="AB75" s="80"/>
      <c r="AC75" s="88" t="s">
        <v>839</v>
      </c>
      <c r="AD75" s="88" t="s">
        <v>842</v>
      </c>
      <c r="AE75" s="80" t="b">
        <v>0</v>
      </c>
      <c r="AF75" s="80">
        <v>5</v>
      </c>
      <c r="AG75" s="88" t="s">
        <v>963</v>
      </c>
      <c r="AH75" s="80" t="b">
        <v>0</v>
      </c>
      <c r="AI75" s="80" t="s">
        <v>974</v>
      </c>
      <c r="AJ75" s="80"/>
      <c r="AK75" s="88" t="s">
        <v>961</v>
      </c>
      <c r="AL75" s="80" t="b">
        <v>0</v>
      </c>
      <c r="AM75" s="80">
        <v>1</v>
      </c>
      <c r="AN75" s="88" t="s">
        <v>961</v>
      </c>
      <c r="AO75" s="80" t="s">
        <v>986</v>
      </c>
      <c r="AP75" s="80" t="b">
        <v>0</v>
      </c>
      <c r="AQ75" s="88" t="s">
        <v>842</v>
      </c>
      <c r="AR75" s="80" t="s">
        <v>196</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c r="BG75" s="49"/>
      <c r="BH75" s="48"/>
      <c r="BI75" s="49"/>
      <c r="BJ75" s="48"/>
      <c r="BK75" s="49"/>
      <c r="BL75" s="48"/>
      <c r="BM75" s="49"/>
      <c r="BN75" s="48"/>
    </row>
    <row r="76" spans="1:66" ht="15">
      <c r="A76" s="65" t="s">
        <v>258</v>
      </c>
      <c r="B76" s="65" t="s">
        <v>312</v>
      </c>
      <c r="C76" s="66" t="s">
        <v>2628</v>
      </c>
      <c r="D76" s="67">
        <v>3</v>
      </c>
      <c r="E76" s="68" t="s">
        <v>132</v>
      </c>
      <c r="F76" s="69">
        <v>32</v>
      </c>
      <c r="G76" s="66"/>
      <c r="H76" s="70"/>
      <c r="I76" s="71"/>
      <c r="J76" s="71"/>
      <c r="K76" s="34" t="s">
        <v>65</v>
      </c>
      <c r="L76" s="78">
        <v>76</v>
      </c>
      <c r="M76" s="78"/>
      <c r="N76" s="73"/>
      <c r="O76" s="80" t="s">
        <v>355</v>
      </c>
      <c r="P76" s="82">
        <v>43692.768738425926</v>
      </c>
      <c r="Q76" s="80" t="s">
        <v>374</v>
      </c>
      <c r="R76" s="80"/>
      <c r="S76" s="80"/>
      <c r="T76" s="80"/>
      <c r="U76" s="83" t="s">
        <v>475</v>
      </c>
      <c r="V76" s="83" t="s">
        <v>475</v>
      </c>
      <c r="W76" s="82">
        <v>43692.768738425926</v>
      </c>
      <c r="X76" s="86">
        <v>43692</v>
      </c>
      <c r="Y76" s="88" t="s">
        <v>570</v>
      </c>
      <c r="Z76" s="83" t="s">
        <v>704</v>
      </c>
      <c r="AA76" s="80"/>
      <c r="AB76" s="80"/>
      <c r="AC76" s="88" t="s">
        <v>839</v>
      </c>
      <c r="AD76" s="88" t="s">
        <v>842</v>
      </c>
      <c r="AE76" s="80" t="b">
        <v>0</v>
      </c>
      <c r="AF76" s="80">
        <v>5</v>
      </c>
      <c r="AG76" s="88" t="s">
        <v>963</v>
      </c>
      <c r="AH76" s="80" t="b">
        <v>0</v>
      </c>
      <c r="AI76" s="80" t="s">
        <v>974</v>
      </c>
      <c r="AJ76" s="80"/>
      <c r="AK76" s="88" t="s">
        <v>961</v>
      </c>
      <c r="AL76" s="80" t="b">
        <v>0</v>
      </c>
      <c r="AM76" s="80">
        <v>1</v>
      </c>
      <c r="AN76" s="88" t="s">
        <v>961</v>
      </c>
      <c r="AO76" s="80" t="s">
        <v>986</v>
      </c>
      <c r="AP76" s="80" t="b">
        <v>0</v>
      </c>
      <c r="AQ76" s="88" t="s">
        <v>842</v>
      </c>
      <c r="AR76" s="80" t="s">
        <v>196</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3</v>
      </c>
      <c r="BF76" s="48"/>
      <c r="BG76" s="49"/>
      <c r="BH76" s="48"/>
      <c r="BI76" s="49"/>
      <c r="BJ76" s="48"/>
      <c r="BK76" s="49"/>
      <c r="BL76" s="48"/>
      <c r="BM76" s="49"/>
      <c r="BN76" s="48"/>
    </row>
    <row r="77" spans="1:66" ht="15">
      <c r="A77" s="65" t="s">
        <v>258</v>
      </c>
      <c r="B77" s="65" t="s">
        <v>313</v>
      </c>
      <c r="C77" s="66" t="s">
        <v>2628</v>
      </c>
      <c r="D77" s="67">
        <v>3</v>
      </c>
      <c r="E77" s="68" t="s">
        <v>132</v>
      </c>
      <c r="F77" s="69">
        <v>32</v>
      </c>
      <c r="G77" s="66"/>
      <c r="H77" s="70"/>
      <c r="I77" s="71"/>
      <c r="J77" s="71"/>
      <c r="K77" s="34" t="s">
        <v>65</v>
      </c>
      <c r="L77" s="78">
        <v>77</v>
      </c>
      <c r="M77" s="78"/>
      <c r="N77" s="73"/>
      <c r="O77" s="80" t="s">
        <v>355</v>
      </c>
      <c r="P77" s="82">
        <v>43692.768738425926</v>
      </c>
      <c r="Q77" s="80" t="s">
        <v>374</v>
      </c>
      <c r="R77" s="80"/>
      <c r="S77" s="80"/>
      <c r="T77" s="80"/>
      <c r="U77" s="83" t="s">
        <v>475</v>
      </c>
      <c r="V77" s="83" t="s">
        <v>475</v>
      </c>
      <c r="W77" s="82">
        <v>43692.768738425926</v>
      </c>
      <c r="X77" s="86">
        <v>43692</v>
      </c>
      <c r="Y77" s="88" t="s">
        <v>570</v>
      </c>
      <c r="Z77" s="83" t="s">
        <v>704</v>
      </c>
      <c r="AA77" s="80"/>
      <c r="AB77" s="80"/>
      <c r="AC77" s="88" t="s">
        <v>839</v>
      </c>
      <c r="AD77" s="88" t="s">
        <v>842</v>
      </c>
      <c r="AE77" s="80" t="b">
        <v>0</v>
      </c>
      <c r="AF77" s="80">
        <v>5</v>
      </c>
      <c r="AG77" s="88" t="s">
        <v>963</v>
      </c>
      <c r="AH77" s="80" t="b">
        <v>0</v>
      </c>
      <c r="AI77" s="80" t="s">
        <v>974</v>
      </c>
      <c r="AJ77" s="80"/>
      <c r="AK77" s="88" t="s">
        <v>961</v>
      </c>
      <c r="AL77" s="80" t="b">
        <v>0</v>
      </c>
      <c r="AM77" s="80">
        <v>1</v>
      </c>
      <c r="AN77" s="88" t="s">
        <v>961</v>
      </c>
      <c r="AO77" s="80" t="s">
        <v>986</v>
      </c>
      <c r="AP77" s="80" t="b">
        <v>0</v>
      </c>
      <c r="AQ77" s="88" t="s">
        <v>842</v>
      </c>
      <c r="AR77" s="80" t="s">
        <v>196</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3</v>
      </c>
      <c r="BF77" s="48"/>
      <c r="BG77" s="49"/>
      <c r="BH77" s="48"/>
      <c r="BI77" s="49"/>
      <c r="BJ77" s="48"/>
      <c r="BK77" s="49"/>
      <c r="BL77" s="48"/>
      <c r="BM77" s="49"/>
      <c r="BN77" s="48"/>
    </row>
    <row r="78" spans="1:66" ht="15">
      <c r="A78" s="65" t="s">
        <v>258</v>
      </c>
      <c r="B78" s="65" t="s">
        <v>314</v>
      </c>
      <c r="C78" s="66" t="s">
        <v>2628</v>
      </c>
      <c r="D78" s="67">
        <v>3</v>
      </c>
      <c r="E78" s="68" t="s">
        <v>132</v>
      </c>
      <c r="F78" s="69">
        <v>32</v>
      </c>
      <c r="G78" s="66"/>
      <c r="H78" s="70"/>
      <c r="I78" s="71"/>
      <c r="J78" s="71"/>
      <c r="K78" s="34" t="s">
        <v>65</v>
      </c>
      <c r="L78" s="78">
        <v>78</v>
      </c>
      <c r="M78" s="78"/>
      <c r="N78" s="73"/>
      <c r="O78" s="80" t="s">
        <v>355</v>
      </c>
      <c r="P78" s="82">
        <v>43692.768738425926</v>
      </c>
      <c r="Q78" s="80" t="s">
        <v>374</v>
      </c>
      <c r="R78" s="80"/>
      <c r="S78" s="80"/>
      <c r="T78" s="80"/>
      <c r="U78" s="83" t="s">
        <v>475</v>
      </c>
      <c r="V78" s="83" t="s">
        <v>475</v>
      </c>
      <c r="W78" s="82">
        <v>43692.768738425926</v>
      </c>
      <c r="X78" s="86">
        <v>43692</v>
      </c>
      <c r="Y78" s="88" t="s">
        <v>570</v>
      </c>
      <c r="Z78" s="83" t="s">
        <v>704</v>
      </c>
      <c r="AA78" s="80"/>
      <c r="AB78" s="80"/>
      <c r="AC78" s="88" t="s">
        <v>839</v>
      </c>
      <c r="AD78" s="88" t="s">
        <v>842</v>
      </c>
      <c r="AE78" s="80" t="b">
        <v>0</v>
      </c>
      <c r="AF78" s="80">
        <v>5</v>
      </c>
      <c r="AG78" s="88" t="s">
        <v>963</v>
      </c>
      <c r="AH78" s="80" t="b">
        <v>0</v>
      </c>
      <c r="AI78" s="80" t="s">
        <v>974</v>
      </c>
      <c r="AJ78" s="80"/>
      <c r="AK78" s="88" t="s">
        <v>961</v>
      </c>
      <c r="AL78" s="80" t="b">
        <v>0</v>
      </c>
      <c r="AM78" s="80">
        <v>1</v>
      </c>
      <c r="AN78" s="88" t="s">
        <v>961</v>
      </c>
      <c r="AO78" s="80" t="s">
        <v>986</v>
      </c>
      <c r="AP78" s="80" t="b">
        <v>0</v>
      </c>
      <c r="AQ78" s="88" t="s">
        <v>842</v>
      </c>
      <c r="AR78" s="80" t="s">
        <v>196</v>
      </c>
      <c r="AS78" s="80">
        <v>0</v>
      </c>
      <c r="AT78" s="80">
        <v>0</v>
      </c>
      <c r="AU78" s="80"/>
      <c r="AV78" s="80"/>
      <c r="AW78" s="80"/>
      <c r="AX78" s="80"/>
      <c r="AY78" s="80"/>
      <c r="AZ78" s="80"/>
      <c r="BA78" s="80"/>
      <c r="BB78" s="80"/>
      <c r="BC78">
        <v>1</v>
      </c>
      <c r="BD78" s="79" t="str">
        <f>REPLACE(INDEX(GroupVertices[Group],MATCH(Edges[[#This Row],[Vertex 1]],GroupVertices[Vertex],0)),1,1,"")</f>
        <v>3</v>
      </c>
      <c r="BE78" s="79" t="str">
        <f>REPLACE(INDEX(GroupVertices[Group],MATCH(Edges[[#This Row],[Vertex 2]],GroupVertices[Vertex],0)),1,1,"")</f>
        <v>3</v>
      </c>
      <c r="BF78" s="48"/>
      <c r="BG78" s="49"/>
      <c r="BH78" s="48"/>
      <c r="BI78" s="49"/>
      <c r="BJ78" s="48"/>
      <c r="BK78" s="49"/>
      <c r="BL78" s="48"/>
      <c r="BM78" s="49"/>
      <c r="BN78" s="48"/>
    </row>
    <row r="79" spans="1:66" ht="15">
      <c r="A79" s="65" t="s">
        <v>258</v>
      </c>
      <c r="B79" s="65" t="s">
        <v>315</v>
      </c>
      <c r="C79" s="66" t="s">
        <v>2628</v>
      </c>
      <c r="D79" s="67">
        <v>3</v>
      </c>
      <c r="E79" s="68" t="s">
        <v>132</v>
      </c>
      <c r="F79" s="69">
        <v>32</v>
      </c>
      <c r="G79" s="66"/>
      <c r="H79" s="70"/>
      <c r="I79" s="71"/>
      <c r="J79" s="71"/>
      <c r="K79" s="34" t="s">
        <v>65</v>
      </c>
      <c r="L79" s="78">
        <v>79</v>
      </c>
      <c r="M79" s="78"/>
      <c r="N79" s="73"/>
      <c r="O79" s="80" t="s">
        <v>355</v>
      </c>
      <c r="P79" s="82">
        <v>43692.768738425926</v>
      </c>
      <c r="Q79" s="80" t="s">
        <v>374</v>
      </c>
      <c r="R79" s="80"/>
      <c r="S79" s="80"/>
      <c r="T79" s="80"/>
      <c r="U79" s="83" t="s">
        <v>475</v>
      </c>
      <c r="V79" s="83" t="s">
        <v>475</v>
      </c>
      <c r="W79" s="82">
        <v>43692.768738425926</v>
      </c>
      <c r="X79" s="86">
        <v>43692</v>
      </c>
      <c r="Y79" s="88" t="s">
        <v>570</v>
      </c>
      <c r="Z79" s="83" t="s">
        <v>704</v>
      </c>
      <c r="AA79" s="80"/>
      <c r="AB79" s="80"/>
      <c r="AC79" s="88" t="s">
        <v>839</v>
      </c>
      <c r="AD79" s="88" t="s">
        <v>842</v>
      </c>
      <c r="AE79" s="80" t="b">
        <v>0</v>
      </c>
      <c r="AF79" s="80">
        <v>5</v>
      </c>
      <c r="AG79" s="88" t="s">
        <v>963</v>
      </c>
      <c r="AH79" s="80" t="b">
        <v>0</v>
      </c>
      <c r="AI79" s="80" t="s">
        <v>974</v>
      </c>
      <c r="AJ79" s="80"/>
      <c r="AK79" s="88" t="s">
        <v>961</v>
      </c>
      <c r="AL79" s="80" t="b">
        <v>0</v>
      </c>
      <c r="AM79" s="80">
        <v>1</v>
      </c>
      <c r="AN79" s="88" t="s">
        <v>961</v>
      </c>
      <c r="AO79" s="80" t="s">
        <v>986</v>
      </c>
      <c r="AP79" s="80" t="b">
        <v>0</v>
      </c>
      <c r="AQ79" s="88" t="s">
        <v>842</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48"/>
      <c r="BG79" s="49"/>
      <c r="BH79" s="48"/>
      <c r="BI79" s="49"/>
      <c r="BJ79" s="48"/>
      <c r="BK79" s="49"/>
      <c r="BL79" s="48"/>
      <c r="BM79" s="49"/>
      <c r="BN79" s="48"/>
    </row>
    <row r="80" spans="1:66" ht="15">
      <c r="A80" s="65" t="s">
        <v>258</v>
      </c>
      <c r="B80" s="65" t="s">
        <v>259</v>
      </c>
      <c r="C80" s="66" t="s">
        <v>2628</v>
      </c>
      <c r="D80" s="67">
        <v>3</v>
      </c>
      <c r="E80" s="68" t="s">
        <v>132</v>
      </c>
      <c r="F80" s="69">
        <v>32</v>
      </c>
      <c r="G80" s="66"/>
      <c r="H80" s="70"/>
      <c r="I80" s="71"/>
      <c r="J80" s="71"/>
      <c r="K80" s="34" t="s">
        <v>66</v>
      </c>
      <c r="L80" s="78">
        <v>80</v>
      </c>
      <c r="M80" s="78"/>
      <c r="N80" s="73"/>
      <c r="O80" s="80" t="s">
        <v>355</v>
      </c>
      <c r="P80" s="82">
        <v>43692.768738425926</v>
      </c>
      <c r="Q80" s="80" t="s">
        <v>374</v>
      </c>
      <c r="R80" s="80"/>
      <c r="S80" s="80"/>
      <c r="T80" s="80"/>
      <c r="U80" s="83" t="s">
        <v>475</v>
      </c>
      <c r="V80" s="83" t="s">
        <v>475</v>
      </c>
      <c r="W80" s="82">
        <v>43692.768738425926</v>
      </c>
      <c r="X80" s="86">
        <v>43692</v>
      </c>
      <c r="Y80" s="88" t="s">
        <v>570</v>
      </c>
      <c r="Z80" s="83" t="s">
        <v>704</v>
      </c>
      <c r="AA80" s="80"/>
      <c r="AB80" s="80"/>
      <c r="AC80" s="88" t="s">
        <v>839</v>
      </c>
      <c r="AD80" s="88" t="s">
        <v>842</v>
      </c>
      <c r="AE80" s="80" t="b">
        <v>0</v>
      </c>
      <c r="AF80" s="80">
        <v>5</v>
      </c>
      <c r="AG80" s="88" t="s">
        <v>963</v>
      </c>
      <c r="AH80" s="80" t="b">
        <v>0</v>
      </c>
      <c r="AI80" s="80" t="s">
        <v>974</v>
      </c>
      <c r="AJ80" s="80"/>
      <c r="AK80" s="88" t="s">
        <v>961</v>
      </c>
      <c r="AL80" s="80" t="b">
        <v>0</v>
      </c>
      <c r="AM80" s="80">
        <v>1</v>
      </c>
      <c r="AN80" s="88" t="s">
        <v>961</v>
      </c>
      <c r="AO80" s="80" t="s">
        <v>986</v>
      </c>
      <c r="AP80" s="80" t="b">
        <v>0</v>
      </c>
      <c r="AQ80" s="88" t="s">
        <v>842</v>
      </c>
      <c r="AR80" s="80" t="s">
        <v>196</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3</v>
      </c>
      <c r="BF80" s="48"/>
      <c r="BG80" s="49"/>
      <c r="BH80" s="48"/>
      <c r="BI80" s="49"/>
      <c r="BJ80" s="48"/>
      <c r="BK80" s="49"/>
      <c r="BL80" s="48"/>
      <c r="BM80" s="49"/>
      <c r="BN80" s="48"/>
    </row>
    <row r="81" spans="1:66" ht="15">
      <c r="A81" s="65" t="s">
        <v>258</v>
      </c>
      <c r="B81" s="65" t="s">
        <v>316</v>
      </c>
      <c r="C81" s="66" t="s">
        <v>2628</v>
      </c>
      <c r="D81" s="67">
        <v>3</v>
      </c>
      <c r="E81" s="68" t="s">
        <v>132</v>
      </c>
      <c r="F81" s="69">
        <v>32</v>
      </c>
      <c r="G81" s="66"/>
      <c r="H81" s="70"/>
      <c r="I81" s="71"/>
      <c r="J81" s="71"/>
      <c r="K81" s="34" t="s">
        <v>65</v>
      </c>
      <c r="L81" s="78">
        <v>81</v>
      </c>
      <c r="M81" s="78"/>
      <c r="N81" s="73"/>
      <c r="O81" s="80" t="s">
        <v>355</v>
      </c>
      <c r="P81" s="82">
        <v>43692.768738425926</v>
      </c>
      <c r="Q81" s="80" t="s">
        <v>374</v>
      </c>
      <c r="R81" s="80"/>
      <c r="S81" s="80"/>
      <c r="T81" s="80"/>
      <c r="U81" s="83" t="s">
        <v>475</v>
      </c>
      <c r="V81" s="83" t="s">
        <v>475</v>
      </c>
      <c r="W81" s="82">
        <v>43692.768738425926</v>
      </c>
      <c r="X81" s="86">
        <v>43692</v>
      </c>
      <c r="Y81" s="88" t="s">
        <v>570</v>
      </c>
      <c r="Z81" s="83" t="s">
        <v>704</v>
      </c>
      <c r="AA81" s="80"/>
      <c r="AB81" s="80"/>
      <c r="AC81" s="88" t="s">
        <v>839</v>
      </c>
      <c r="AD81" s="88" t="s">
        <v>842</v>
      </c>
      <c r="AE81" s="80" t="b">
        <v>0</v>
      </c>
      <c r="AF81" s="80">
        <v>5</v>
      </c>
      <c r="AG81" s="88" t="s">
        <v>963</v>
      </c>
      <c r="AH81" s="80" t="b">
        <v>0</v>
      </c>
      <c r="AI81" s="80" t="s">
        <v>974</v>
      </c>
      <c r="AJ81" s="80"/>
      <c r="AK81" s="88" t="s">
        <v>961</v>
      </c>
      <c r="AL81" s="80" t="b">
        <v>0</v>
      </c>
      <c r="AM81" s="80">
        <v>1</v>
      </c>
      <c r="AN81" s="88" t="s">
        <v>961</v>
      </c>
      <c r="AO81" s="80" t="s">
        <v>986</v>
      </c>
      <c r="AP81" s="80" t="b">
        <v>0</v>
      </c>
      <c r="AQ81" s="88" t="s">
        <v>842</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3</v>
      </c>
      <c r="BF81" s="48"/>
      <c r="BG81" s="49"/>
      <c r="BH81" s="48"/>
      <c r="BI81" s="49"/>
      <c r="BJ81" s="48"/>
      <c r="BK81" s="49"/>
      <c r="BL81" s="48"/>
      <c r="BM81" s="49"/>
      <c r="BN81" s="48"/>
    </row>
    <row r="82" spans="1:66" ht="15">
      <c r="A82" s="65" t="s">
        <v>258</v>
      </c>
      <c r="B82" s="65" t="s">
        <v>317</v>
      </c>
      <c r="C82" s="66" t="s">
        <v>2628</v>
      </c>
      <c r="D82" s="67">
        <v>3</v>
      </c>
      <c r="E82" s="68" t="s">
        <v>132</v>
      </c>
      <c r="F82" s="69">
        <v>32</v>
      </c>
      <c r="G82" s="66"/>
      <c r="H82" s="70"/>
      <c r="I82" s="71"/>
      <c r="J82" s="71"/>
      <c r="K82" s="34" t="s">
        <v>65</v>
      </c>
      <c r="L82" s="78">
        <v>82</v>
      </c>
      <c r="M82" s="78"/>
      <c r="N82" s="73"/>
      <c r="O82" s="80" t="s">
        <v>355</v>
      </c>
      <c r="P82" s="82">
        <v>43692.768738425926</v>
      </c>
      <c r="Q82" s="80" t="s">
        <v>374</v>
      </c>
      <c r="R82" s="80"/>
      <c r="S82" s="80"/>
      <c r="T82" s="80"/>
      <c r="U82" s="83" t="s">
        <v>475</v>
      </c>
      <c r="V82" s="83" t="s">
        <v>475</v>
      </c>
      <c r="W82" s="82">
        <v>43692.768738425926</v>
      </c>
      <c r="X82" s="86">
        <v>43692</v>
      </c>
      <c r="Y82" s="88" t="s">
        <v>570</v>
      </c>
      <c r="Z82" s="83" t="s">
        <v>704</v>
      </c>
      <c r="AA82" s="80"/>
      <c r="AB82" s="80"/>
      <c r="AC82" s="88" t="s">
        <v>839</v>
      </c>
      <c r="AD82" s="88" t="s">
        <v>842</v>
      </c>
      <c r="AE82" s="80" t="b">
        <v>0</v>
      </c>
      <c r="AF82" s="80">
        <v>5</v>
      </c>
      <c r="AG82" s="88" t="s">
        <v>963</v>
      </c>
      <c r="AH82" s="80" t="b">
        <v>0</v>
      </c>
      <c r="AI82" s="80" t="s">
        <v>974</v>
      </c>
      <c r="AJ82" s="80"/>
      <c r="AK82" s="88" t="s">
        <v>961</v>
      </c>
      <c r="AL82" s="80" t="b">
        <v>0</v>
      </c>
      <c r="AM82" s="80">
        <v>1</v>
      </c>
      <c r="AN82" s="88" t="s">
        <v>961</v>
      </c>
      <c r="AO82" s="80" t="s">
        <v>986</v>
      </c>
      <c r="AP82" s="80" t="b">
        <v>0</v>
      </c>
      <c r="AQ82" s="88" t="s">
        <v>842</v>
      </c>
      <c r="AR82" s="80" t="s">
        <v>196</v>
      </c>
      <c r="AS82" s="80">
        <v>0</v>
      </c>
      <c r="AT82" s="80">
        <v>0</v>
      </c>
      <c r="AU82" s="80"/>
      <c r="AV82" s="80"/>
      <c r="AW82" s="80"/>
      <c r="AX82" s="80"/>
      <c r="AY82" s="80"/>
      <c r="AZ82" s="80"/>
      <c r="BA82" s="80"/>
      <c r="BB82" s="80"/>
      <c r="BC82">
        <v>1</v>
      </c>
      <c r="BD82" s="79" t="str">
        <f>REPLACE(INDEX(GroupVertices[Group],MATCH(Edges[[#This Row],[Vertex 1]],GroupVertices[Vertex],0)),1,1,"")</f>
        <v>3</v>
      </c>
      <c r="BE82" s="79" t="str">
        <f>REPLACE(INDEX(GroupVertices[Group],MATCH(Edges[[#This Row],[Vertex 2]],GroupVertices[Vertex],0)),1,1,"")</f>
        <v>3</v>
      </c>
      <c r="BF82" s="48"/>
      <c r="BG82" s="49"/>
      <c r="BH82" s="48"/>
      <c r="BI82" s="49"/>
      <c r="BJ82" s="48"/>
      <c r="BK82" s="49"/>
      <c r="BL82" s="48"/>
      <c r="BM82" s="49"/>
      <c r="BN82" s="48"/>
    </row>
    <row r="83" spans="1:66" ht="15">
      <c r="A83" s="65" t="s">
        <v>258</v>
      </c>
      <c r="B83" s="65" t="s">
        <v>318</v>
      </c>
      <c r="C83" s="66" t="s">
        <v>2628</v>
      </c>
      <c r="D83" s="67">
        <v>3</v>
      </c>
      <c r="E83" s="68" t="s">
        <v>132</v>
      </c>
      <c r="F83" s="69">
        <v>32</v>
      </c>
      <c r="G83" s="66"/>
      <c r="H83" s="70"/>
      <c r="I83" s="71"/>
      <c r="J83" s="71"/>
      <c r="K83" s="34" t="s">
        <v>65</v>
      </c>
      <c r="L83" s="78">
        <v>83</v>
      </c>
      <c r="M83" s="78"/>
      <c r="N83" s="73"/>
      <c r="O83" s="80" t="s">
        <v>355</v>
      </c>
      <c r="P83" s="82">
        <v>43692.768738425926</v>
      </c>
      <c r="Q83" s="80" t="s">
        <v>374</v>
      </c>
      <c r="R83" s="80"/>
      <c r="S83" s="80"/>
      <c r="T83" s="80"/>
      <c r="U83" s="83" t="s">
        <v>475</v>
      </c>
      <c r="V83" s="83" t="s">
        <v>475</v>
      </c>
      <c r="W83" s="82">
        <v>43692.768738425926</v>
      </c>
      <c r="X83" s="86">
        <v>43692</v>
      </c>
      <c r="Y83" s="88" t="s">
        <v>570</v>
      </c>
      <c r="Z83" s="83" t="s">
        <v>704</v>
      </c>
      <c r="AA83" s="80"/>
      <c r="AB83" s="80"/>
      <c r="AC83" s="88" t="s">
        <v>839</v>
      </c>
      <c r="AD83" s="88" t="s">
        <v>842</v>
      </c>
      <c r="AE83" s="80" t="b">
        <v>0</v>
      </c>
      <c r="AF83" s="80">
        <v>5</v>
      </c>
      <c r="AG83" s="88" t="s">
        <v>963</v>
      </c>
      <c r="AH83" s="80" t="b">
        <v>0</v>
      </c>
      <c r="AI83" s="80" t="s">
        <v>974</v>
      </c>
      <c r="AJ83" s="80"/>
      <c r="AK83" s="88" t="s">
        <v>961</v>
      </c>
      <c r="AL83" s="80" t="b">
        <v>0</v>
      </c>
      <c r="AM83" s="80">
        <v>1</v>
      </c>
      <c r="AN83" s="88" t="s">
        <v>961</v>
      </c>
      <c r="AO83" s="80" t="s">
        <v>986</v>
      </c>
      <c r="AP83" s="80" t="b">
        <v>0</v>
      </c>
      <c r="AQ83" s="88" t="s">
        <v>842</v>
      </c>
      <c r="AR83" s="80" t="s">
        <v>196</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3</v>
      </c>
      <c r="BF83" s="48"/>
      <c r="BG83" s="49"/>
      <c r="BH83" s="48"/>
      <c r="BI83" s="49"/>
      <c r="BJ83" s="48"/>
      <c r="BK83" s="49"/>
      <c r="BL83" s="48"/>
      <c r="BM83" s="49"/>
      <c r="BN83" s="48"/>
    </row>
    <row r="84" spans="1:66" ht="15">
      <c r="A84" s="65" t="s">
        <v>258</v>
      </c>
      <c r="B84" s="65" t="s">
        <v>319</v>
      </c>
      <c r="C84" s="66" t="s">
        <v>2628</v>
      </c>
      <c r="D84" s="67">
        <v>3</v>
      </c>
      <c r="E84" s="68" t="s">
        <v>132</v>
      </c>
      <c r="F84" s="69">
        <v>32</v>
      </c>
      <c r="G84" s="66"/>
      <c r="H84" s="70"/>
      <c r="I84" s="71"/>
      <c r="J84" s="71"/>
      <c r="K84" s="34" t="s">
        <v>65</v>
      </c>
      <c r="L84" s="78">
        <v>84</v>
      </c>
      <c r="M84" s="78"/>
      <c r="N84" s="73"/>
      <c r="O84" s="80" t="s">
        <v>355</v>
      </c>
      <c r="P84" s="82">
        <v>43692.768738425926</v>
      </c>
      <c r="Q84" s="80" t="s">
        <v>374</v>
      </c>
      <c r="R84" s="80"/>
      <c r="S84" s="80"/>
      <c r="T84" s="80"/>
      <c r="U84" s="83" t="s">
        <v>475</v>
      </c>
      <c r="V84" s="83" t="s">
        <v>475</v>
      </c>
      <c r="W84" s="82">
        <v>43692.768738425926</v>
      </c>
      <c r="X84" s="86">
        <v>43692</v>
      </c>
      <c r="Y84" s="88" t="s">
        <v>570</v>
      </c>
      <c r="Z84" s="83" t="s">
        <v>704</v>
      </c>
      <c r="AA84" s="80"/>
      <c r="AB84" s="80"/>
      <c r="AC84" s="88" t="s">
        <v>839</v>
      </c>
      <c r="AD84" s="88" t="s">
        <v>842</v>
      </c>
      <c r="AE84" s="80" t="b">
        <v>0</v>
      </c>
      <c r="AF84" s="80">
        <v>5</v>
      </c>
      <c r="AG84" s="88" t="s">
        <v>963</v>
      </c>
      <c r="AH84" s="80" t="b">
        <v>0</v>
      </c>
      <c r="AI84" s="80" t="s">
        <v>974</v>
      </c>
      <c r="AJ84" s="80"/>
      <c r="AK84" s="88" t="s">
        <v>961</v>
      </c>
      <c r="AL84" s="80" t="b">
        <v>0</v>
      </c>
      <c r="AM84" s="80">
        <v>1</v>
      </c>
      <c r="AN84" s="88" t="s">
        <v>961</v>
      </c>
      <c r="AO84" s="80" t="s">
        <v>986</v>
      </c>
      <c r="AP84" s="80" t="b">
        <v>0</v>
      </c>
      <c r="AQ84" s="88" t="s">
        <v>842</v>
      </c>
      <c r="AR84" s="80" t="s">
        <v>196</v>
      </c>
      <c r="AS84" s="80">
        <v>0</v>
      </c>
      <c r="AT84" s="80">
        <v>0</v>
      </c>
      <c r="AU84" s="80"/>
      <c r="AV84" s="80"/>
      <c r="AW84" s="80"/>
      <c r="AX84" s="80"/>
      <c r="AY84" s="80"/>
      <c r="AZ84" s="80"/>
      <c r="BA84" s="80"/>
      <c r="BB84" s="80"/>
      <c r="BC84">
        <v>1</v>
      </c>
      <c r="BD84" s="79" t="str">
        <f>REPLACE(INDEX(GroupVertices[Group],MATCH(Edges[[#This Row],[Vertex 1]],GroupVertices[Vertex],0)),1,1,"")</f>
        <v>3</v>
      </c>
      <c r="BE84" s="79" t="str">
        <f>REPLACE(INDEX(GroupVertices[Group],MATCH(Edges[[#This Row],[Vertex 2]],GroupVertices[Vertex],0)),1,1,"")</f>
        <v>3</v>
      </c>
      <c r="BF84" s="48">
        <v>1</v>
      </c>
      <c r="BG84" s="49">
        <v>2.7777777777777777</v>
      </c>
      <c r="BH84" s="48">
        <v>1</v>
      </c>
      <c r="BI84" s="49">
        <v>2.7777777777777777</v>
      </c>
      <c r="BJ84" s="48">
        <v>0</v>
      </c>
      <c r="BK84" s="49">
        <v>0</v>
      </c>
      <c r="BL84" s="48">
        <v>34</v>
      </c>
      <c r="BM84" s="49">
        <v>94.44444444444444</v>
      </c>
      <c r="BN84" s="48">
        <v>36</v>
      </c>
    </row>
    <row r="85" spans="1:66" ht="15">
      <c r="A85" s="65" t="s">
        <v>258</v>
      </c>
      <c r="B85" s="65" t="s">
        <v>246</v>
      </c>
      <c r="C85" s="66" t="s">
        <v>2628</v>
      </c>
      <c r="D85" s="67">
        <v>3</v>
      </c>
      <c r="E85" s="68" t="s">
        <v>132</v>
      </c>
      <c r="F85" s="69">
        <v>32</v>
      </c>
      <c r="G85" s="66"/>
      <c r="H85" s="70"/>
      <c r="I85" s="71"/>
      <c r="J85" s="71"/>
      <c r="K85" s="34" t="s">
        <v>66</v>
      </c>
      <c r="L85" s="78">
        <v>85</v>
      </c>
      <c r="M85" s="78"/>
      <c r="N85" s="73"/>
      <c r="O85" s="80" t="s">
        <v>356</v>
      </c>
      <c r="P85" s="82">
        <v>43692.768738425926</v>
      </c>
      <c r="Q85" s="80" t="s">
        <v>374</v>
      </c>
      <c r="R85" s="80"/>
      <c r="S85" s="80"/>
      <c r="T85" s="80"/>
      <c r="U85" s="83" t="s">
        <v>475</v>
      </c>
      <c r="V85" s="83" t="s">
        <v>475</v>
      </c>
      <c r="W85" s="82">
        <v>43692.768738425926</v>
      </c>
      <c r="X85" s="86">
        <v>43692</v>
      </c>
      <c r="Y85" s="88" t="s">
        <v>570</v>
      </c>
      <c r="Z85" s="83" t="s">
        <v>704</v>
      </c>
      <c r="AA85" s="80"/>
      <c r="AB85" s="80"/>
      <c r="AC85" s="88" t="s">
        <v>839</v>
      </c>
      <c r="AD85" s="88" t="s">
        <v>842</v>
      </c>
      <c r="AE85" s="80" t="b">
        <v>0</v>
      </c>
      <c r="AF85" s="80">
        <v>5</v>
      </c>
      <c r="AG85" s="88" t="s">
        <v>963</v>
      </c>
      <c r="AH85" s="80" t="b">
        <v>0</v>
      </c>
      <c r="AI85" s="80" t="s">
        <v>974</v>
      </c>
      <c r="AJ85" s="80"/>
      <c r="AK85" s="88" t="s">
        <v>961</v>
      </c>
      <c r="AL85" s="80" t="b">
        <v>0</v>
      </c>
      <c r="AM85" s="80">
        <v>1</v>
      </c>
      <c r="AN85" s="88" t="s">
        <v>961</v>
      </c>
      <c r="AO85" s="80" t="s">
        <v>986</v>
      </c>
      <c r="AP85" s="80" t="b">
        <v>0</v>
      </c>
      <c r="AQ85" s="88" t="s">
        <v>842</v>
      </c>
      <c r="AR85" s="80" t="s">
        <v>196</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3</v>
      </c>
      <c r="BF85" s="48"/>
      <c r="BG85" s="49"/>
      <c r="BH85" s="48"/>
      <c r="BI85" s="49"/>
      <c r="BJ85" s="48"/>
      <c r="BK85" s="49"/>
      <c r="BL85" s="48"/>
      <c r="BM85" s="49"/>
      <c r="BN85" s="48"/>
    </row>
    <row r="86" spans="1:66" ht="15">
      <c r="A86" s="65" t="s">
        <v>259</v>
      </c>
      <c r="B86" s="65" t="s">
        <v>258</v>
      </c>
      <c r="C86" s="66" t="s">
        <v>2628</v>
      </c>
      <c r="D86" s="67">
        <v>3</v>
      </c>
      <c r="E86" s="68" t="s">
        <v>132</v>
      </c>
      <c r="F86" s="69">
        <v>32</v>
      </c>
      <c r="G86" s="66"/>
      <c r="H86" s="70"/>
      <c r="I86" s="71"/>
      <c r="J86" s="71"/>
      <c r="K86" s="34" t="s">
        <v>66</v>
      </c>
      <c r="L86" s="78">
        <v>86</v>
      </c>
      <c r="M86" s="78"/>
      <c r="N86" s="73"/>
      <c r="O86" s="80" t="s">
        <v>355</v>
      </c>
      <c r="P86" s="82">
        <v>43692.76987268519</v>
      </c>
      <c r="Q86" s="80" t="s">
        <v>375</v>
      </c>
      <c r="R86" s="80"/>
      <c r="S86" s="80"/>
      <c r="T86" s="80" t="s">
        <v>463</v>
      </c>
      <c r="U86" s="80"/>
      <c r="V86" s="83" t="s">
        <v>509</v>
      </c>
      <c r="W86" s="82">
        <v>43692.76987268519</v>
      </c>
      <c r="X86" s="86">
        <v>43692</v>
      </c>
      <c r="Y86" s="88" t="s">
        <v>571</v>
      </c>
      <c r="Z86" s="83" t="s">
        <v>705</v>
      </c>
      <c r="AA86" s="80"/>
      <c r="AB86" s="80"/>
      <c r="AC86" s="88" t="s">
        <v>840</v>
      </c>
      <c r="AD86" s="80"/>
      <c r="AE86" s="80" t="b">
        <v>0</v>
      </c>
      <c r="AF86" s="80">
        <v>0</v>
      </c>
      <c r="AG86" s="88" t="s">
        <v>961</v>
      </c>
      <c r="AH86" s="80" t="b">
        <v>0</v>
      </c>
      <c r="AI86" s="80" t="s">
        <v>974</v>
      </c>
      <c r="AJ86" s="80"/>
      <c r="AK86" s="88" t="s">
        <v>961</v>
      </c>
      <c r="AL86" s="80" t="b">
        <v>0</v>
      </c>
      <c r="AM86" s="80">
        <v>1</v>
      </c>
      <c r="AN86" s="88" t="s">
        <v>842</v>
      </c>
      <c r="AO86" s="80" t="s">
        <v>985</v>
      </c>
      <c r="AP86" s="80" t="b">
        <v>0</v>
      </c>
      <c r="AQ86" s="88" t="s">
        <v>842</v>
      </c>
      <c r="AR86" s="80" t="s">
        <v>196</v>
      </c>
      <c r="AS86" s="80">
        <v>0</v>
      </c>
      <c r="AT86" s="80">
        <v>0</v>
      </c>
      <c r="AU86" s="80"/>
      <c r="AV86" s="80"/>
      <c r="AW86" s="80"/>
      <c r="AX86" s="80"/>
      <c r="AY86" s="80"/>
      <c r="AZ86" s="80"/>
      <c r="BA86" s="80"/>
      <c r="BB86" s="80"/>
      <c r="BC86">
        <v>1</v>
      </c>
      <c r="BD86" s="79" t="str">
        <f>REPLACE(INDEX(GroupVertices[Group],MATCH(Edges[[#This Row],[Vertex 1]],GroupVertices[Vertex],0)),1,1,"")</f>
        <v>3</v>
      </c>
      <c r="BE86" s="79" t="str">
        <f>REPLACE(INDEX(GroupVertices[Group],MATCH(Edges[[#This Row],[Vertex 2]],GroupVertices[Vertex],0)),1,1,"")</f>
        <v>3</v>
      </c>
      <c r="BF86" s="48"/>
      <c r="BG86" s="49"/>
      <c r="BH86" s="48"/>
      <c r="BI86" s="49"/>
      <c r="BJ86" s="48"/>
      <c r="BK86" s="49"/>
      <c r="BL86" s="48"/>
      <c r="BM86" s="49"/>
      <c r="BN86" s="48"/>
    </row>
    <row r="87" spans="1:66" ht="15">
      <c r="A87" s="65" t="s">
        <v>260</v>
      </c>
      <c r="B87" s="65" t="s">
        <v>258</v>
      </c>
      <c r="C87" s="66" t="s">
        <v>2628</v>
      </c>
      <c r="D87" s="67">
        <v>3</v>
      </c>
      <c r="E87" s="68" t="s">
        <v>132</v>
      </c>
      <c r="F87" s="69">
        <v>32</v>
      </c>
      <c r="G87" s="66"/>
      <c r="H87" s="70"/>
      <c r="I87" s="71"/>
      <c r="J87" s="71"/>
      <c r="K87" s="34" t="s">
        <v>66</v>
      </c>
      <c r="L87" s="78">
        <v>87</v>
      </c>
      <c r="M87" s="78"/>
      <c r="N87" s="73"/>
      <c r="O87" s="80" t="s">
        <v>355</v>
      </c>
      <c r="P87" s="82">
        <v>43692.77523148148</v>
      </c>
      <c r="Q87" s="80" t="s">
        <v>376</v>
      </c>
      <c r="R87" s="80"/>
      <c r="S87" s="80"/>
      <c r="T87" s="80"/>
      <c r="U87" s="80"/>
      <c r="V87" s="83" t="s">
        <v>510</v>
      </c>
      <c r="W87" s="82">
        <v>43692.77523148148</v>
      </c>
      <c r="X87" s="86">
        <v>43692</v>
      </c>
      <c r="Y87" s="88" t="s">
        <v>572</v>
      </c>
      <c r="Z87" s="83" t="s">
        <v>706</v>
      </c>
      <c r="AA87" s="80"/>
      <c r="AB87" s="80"/>
      <c r="AC87" s="88" t="s">
        <v>841</v>
      </c>
      <c r="AD87" s="88" t="s">
        <v>842</v>
      </c>
      <c r="AE87" s="80" t="b">
        <v>0</v>
      </c>
      <c r="AF87" s="80">
        <v>2</v>
      </c>
      <c r="AG87" s="88" t="s">
        <v>963</v>
      </c>
      <c r="AH87" s="80" t="b">
        <v>0</v>
      </c>
      <c r="AI87" s="80" t="s">
        <v>974</v>
      </c>
      <c r="AJ87" s="80"/>
      <c r="AK87" s="88" t="s">
        <v>961</v>
      </c>
      <c r="AL87" s="80" t="b">
        <v>0</v>
      </c>
      <c r="AM87" s="80">
        <v>0</v>
      </c>
      <c r="AN87" s="88" t="s">
        <v>961</v>
      </c>
      <c r="AO87" s="80" t="s">
        <v>985</v>
      </c>
      <c r="AP87" s="80" t="b">
        <v>0</v>
      </c>
      <c r="AQ87" s="88" t="s">
        <v>842</v>
      </c>
      <c r="AR87" s="80" t="s">
        <v>196</v>
      </c>
      <c r="AS87" s="80">
        <v>0</v>
      </c>
      <c r="AT87" s="80">
        <v>0</v>
      </c>
      <c r="AU87" s="80"/>
      <c r="AV87" s="80"/>
      <c r="AW87" s="80"/>
      <c r="AX87" s="80"/>
      <c r="AY87" s="80"/>
      <c r="AZ87" s="80"/>
      <c r="BA87" s="80"/>
      <c r="BB87" s="80"/>
      <c r="BC87">
        <v>1</v>
      </c>
      <c r="BD87" s="79" t="str">
        <f>REPLACE(INDEX(GroupVertices[Group],MATCH(Edges[[#This Row],[Vertex 1]],GroupVertices[Vertex],0)),1,1,"")</f>
        <v>3</v>
      </c>
      <c r="BE87" s="79" t="str">
        <f>REPLACE(INDEX(GroupVertices[Group],MATCH(Edges[[#This Row],[Vertex 2]],GroupVertices[Vertex],0)),1,1,"")</f>
        <v>3</v>
      </c>
      <c r="BF87" s="48"/>
      <c r="BG87" s="49"/>
      <c r="BH87" s="48"/>
      <c r="BI87" s="49"/>
      <c r="BJ87" s="48"/>
      <c r="BK87" s="49"/>
      <c r="BL87" s="48"/>
      <c r="BM87" s="49"/>
      <c r="BN87" s="48"/>
    </row>
    <row r="88" spans="1:66" ht="15">
      <c r="A88" s="65" t="s">
        <v>246</v>
      </c>
      <c r="B88" s="65" t="s">
        <v>258</v>
      </c>
      <c r="C88" s="66" t="s">
        <v>2628</v>
      </c>
      <c r="D88" s="67">
        <v>3</v>
      </c>
      <c r="E88" s="68" t="s">
        <v>132</v>
      </c>
      <c r="F88" s="69">
        <v>32</v>
      </c>
      <c r="G88" s="66"/>
      <c r="H88" s="70"/>
      <c r="I88" s="71"/>
      <c r="J88" s="71"/>
      <c r="K88" s="34" t="s">
        <v>66</v>
      </c>
      <c r="L88" s="78">
        <v>88</v>
      </c>
      <c r="M88" s="78"/>
      <c r="N88" s="73"/>
      <c r="O88" s="80" t="s">
        <v>355</v>
      </c>
      <c r="P88" s="82">
        <v>43692.75085648148</v>
      </c>
      <c r="Q88" s="80" t="s">
        <v>375</v>
      </c>
      <c r="R88" s="80"/>
      <c r="S88" s="80"/>
      <c r="T88" s="80" t="s">
        <v>463</v>
      </c>
      <c r="U88" s="80"/>
      <c r="V88" s="83" t="s">
        <v>498</v>
      </c>
      <c r="W88" s="82">
        <v>43692.75085648148</v>
      </c>
      <c r="X88" s="86">
        <v>43692</v>
      </c>
      <c r="Y88" s="88" t="s">
        <v>573</v>
      </c>
      <c r="Z88" s="83" t="s">
        <v>707</v>
      </c>
      <c r="AA88" s="80"/>
      <c r="AB88" s="80"/>
      <c r="AC88" s="88" t="s">
        <v>842</v>
      </c>
      <c r="AD88" s="80"/>
      <c r="AE88" s="80" t="b">
        <v>0</v>
      </c>
      <c r="AF88" s="80">
        <v>7</v>
      </c>
      <c r="AG88" s="88" t="s">
        <v>961</v>
      </c>
      <c r="AH88" s="80" t="b">
        <v>0</v>
      </c>
      <c r="AI88" s="80" t="s">
        <v>974</v>
      </c>
      <c r="AJ88" s="80"/>
      <c r="AK88" s="88" t="s">
        <v>961</v>
      </c>
      <c r="AL88" s="80" t="b">
        <v>0</v>
      </c>
      <c r="AM88" s="80">
        <v>1</v>
      </c>
      <c r="AN88" s="88" t="s">
        <v>961</v>
      </c>
      <c r="AO88" s="80" t="s">
        <v>985</v>
      </c>
      <c r="AP88" s="80" t="b">
        <v>0</v>
      </c>
      <c r="AQ88" s="88" t="s">
        <v>842</v>
      </c>
      <c r="AR88" s="80" t="s">
        <v>196</v>
      </c>
      <c r="AS88" s="80">
        <v>0</v>
      </c>
      <c r="AT88" s="80">
        <v>0</v>
      </c>
      <c r="AU88" s="80"/>
      <c r="AV88" s="80"/>
      <c r="AW88" s="80"/>
      <c r="AX88" s="80"/>
      <c r="AY88" s="80"/>
      <c r="AZ88" s="80"/>
      <c r="BA88" s="80"/>
      <c r="BB88" s="80"/>
      <c r="BC88">
        <v>1</v>
      </c>
      <c r="BD88" s="79" t="str">
        <f>REPLACE(INDEX(GroupVertices[Group],MATCH(Edges[[#This Row],[Vertex 1]],GroupVertices[Vertex],0)),1,1,"")</f>
        <v>3</v>
      </c>
      <c r="BE88" s="79" t="str">
        <f>REPLACE(INDEX(GroupVertices[Group],MATCH(Edges[[#This Row],[Vertex 2]],GroupVertices[Vertex],0)),1,1,"")</f>
        <v>3</v>
      </c>
      <c r="BF88" s="48"/>
      <c r="BG88" s="49"/>
      <c r="BH88" s="48"/>
      <c r="BI88" s="49"/>
      <c r="BJ88" s="48"/>
      <c r="BK88" s="49"/>
      <c r="BL88" s="48"/>
      <c r="BM88" s="49"/>
      <c r="BN88" s="48"/>
    </row>
    <row r="89" spans="1:66" ht="15">
      <c r="A89" s="65" t="s">
        <v>261</v>
      </c>
      <c r="B89" s="65" t="s">
        <v>258</v>
      </c>
      <c r="C89" s="66" t="s">
        <v>2628</v>
      </c>
      <c r="D89" s="67">
        <v>3</v>
      </c>
      <c r="E89" s="68" t="s">
        <v>132</v>
      </c>
      <c r="F89" s="69">
        <v>32</v>
      </c>
      <c r="G89" s="66"/>
      <c r="H89" s="70"/>
      <c r="I89" s="71"/>
      <c r="J89" s="71"/>
      <c r="K89" s="34" t="s">
        <v>65</v>
      </c>
      <c r="L89" s="78">
        <v>89</v>
      </c>
      <c r="M89" s="78"/>
      <c r="N89" s="73"/>
      <c r="O89" s="80" t="s">
        <v>357</v>
      </c>
      <c r="P89" s="82">
        <v>43698.516701388886</v>
      </c>
      <c r="Q89" s="80" t="s">
        <v>374</v>
      </c>
      <c r="R89" s="80"/>
      <c r="S89" s="80"/>
      <c r="T89" s="80"/>
      <c r="U89" s="80"/>
      <c r="V89" s="83" t="s">
        <v>511</v>
      </c>
      <c r="W89" s="82">
        <v>43698.516701388886</v>
      </c>
      <c r="X89" s="86">
        <v>43698</v>
      </c>
      <c r="Y89" s="88" t="s">
        <v>574</v>
      </c>
      <c r="Z89" s="83" t="s">
        <v>708</v>
      </c>
      <c r="AA89" s="80"/>
      <c r="AB89" s="80"/>
      <c r="AC89" s="88" t="s">
        <v>843</v>
      </c>
      <c r="AD89" s="80"/>
      <c r="AE89" s="80" t="b">
        <v>0</v>
      </c>
      <c r="AF89" s="80">
        <v>0</v>
      </c>
      <c r="AG89" s="88" t="s">
        <v>961</v>
      </c>
      <c r="AH89" s="80" t="b">
        <v>0</v>
      </c>
      <c r="AI89" s="80" t="s">
        <v>974</v>
      </c>
      <c r="AJ89" s="80"/>
      <c r="AK89" s="88" t="s">
        <v>961</v>
      </c>
      <c r="AL89" s="80" t="b">
        <v>0</v>
      </c>
      <c r="AM89" s="80">
        <v>1</v>
      </c>
      <c r="AN89" s="88" t="s">
        <v>839</v>
      </c>
      <c r="AO89" s="80" t="s">
        <v>988</v>
      </c>
      <c r="AP89" s="80" t="b">
        <v>0</v>
      </c>
      <c r="AQ89" s="88" t="s">
        <v>839</v>
      </c>
      <c r="AR89" s="80" t="s">
        <v>196</v>
      </c>
      <c r="AS89" s="80">
        <v>0</v>
      </c>
      <c r="AT89" s="80">
        <v>0</v>
      </c>
      <c r="AU89" s="80"/>
      <c r="AV89" s="80"/>
      <c r="AW89" s="80"/>
      <c r="AX89" s="80"/>
      <c r="AY89" s="80"/>
      <c r="AZ89" s="80"/>
      <c r="BA89" s="80"/>
      <c r="BB89" s="80"/>
      <c r="BC89">
        <v>1</v>
      </c>
      <c r="BD89" s="79" t="str">
        <f>REPLACE(INDEX(GroupVertices[Group],MATCH(Edges[[#This Row],[Vertex 1]],GroupVertices[Vertex],0)),1,1,"")</f>
        <v>3</v>
      </c>
      <c r="BE89" s="79" t="str">
        <f>REPLACE(INDEX(GroupVertices[Group],MATCH(Edges[[#This Row],[Vertex 2]],GroupVertices[Vertex],0)),1,1,"")</f>
        <v>3</v>
      </c>
      <c r="BF89" s="48"/>
      <c r="BG89" s="49"/>
      <c r="BH89" s="48"/>
      <c r="BI89" s="49"/>
      <c r="BJ89" s="48"/>
      <c r="BK89" s="49"/>
      <c r="BL89" s="48"/>
      <c r="BM89" s="49"/>
      <c r="BN89" s="48"/>
    </row>
    <row r="90" spans="1:66" ht="15">
      <c r="A90" s="65" t="s">
        <v>259</v>
      </c>
      <c r="B90" s="65" t="s">
        <v>307</v>
      </c>
      <c r="C90" s="66" t="s">
        <v>2628</v>
      </c>
      <c r="D90" s="67">
        <v>3</v>
      </c>
      <c r="E90" s="68" t="s">
        <v>132</v>
      </c>
      <c r="F90" s="69">
        <v>32</v>
      </c>
      <c r="G90" s="66"/>
      <c r="H90" s="70"/>
      <c r="I90" s="71"/>
      <c r="J90" s="71"/>
      <c r="K90" s="34" t="s">
        <v>65</v>
      </c>
      <c r="L90" s="78">
        <v>90</v>
      </c>
      <c r="M90" s="78"/>
      <c r="N90" s="73"/>
      <c r="O90" s="80" t="s">
        <v>355</v>
      </c>
      <c r="P90" s="82">
        <v>43692.76987268519</v>
      </c>
      <c r="Q90" s="80" t="s">
        <v>375</v>
      </c>
      <c r="R90" s="80"/>
      <c r="S90" s="80"/>
      <c r="T90" s="80" t="s">
        <v>463</v>
      </c>
      <c r="U90" s="80"/>
      <c r="V90" s="83" t="s">
        <v>509</v>
      </c>
      <c r="W90" s="82">
        <v>43692.76987268519</v>
      </c>
      <c r="X90" s="86">
        <v>43692</v>
      </c>
      <c r="Y90" s="88" t="s">
        <v>571</v>
      </c>
      <c r="Z90" s="83" t="s">
        <v>705</v>
      </c>
      <c r="AA90" s="80"/>
      <c r="AB90" s="80"/>
      <c r="AC90" s="88" t="s">
        <v>840</v>
      </c>
      <c r="AD90" s="80"/>
      <c r="AE90" s="80" t="b">
        <v>0</v>
      </c>
      <c r="AF90" s="80">
        <v>0</v>
      </c>
      <c r="AG90" s="88" t="s">
        <v>961</v>
      </c>
      <c r="AH90" s="80" t="b">
        <v>0</v>
      </c>
      <c r="AI90" s="80" t="s">
        <v>974</v>
      </c>
      <c r="AJ90" s="80"/>
      <c r="AK90" s="88" t="s">
        <v>961</v>
      </c>
      <c r="AL90" s="80" t="b">
        <v>0</v>
      </c>
      <c r="AM90" s="80">
        <v>1</v>
      </c>
      <c r="AN90" s="88" t="s">
        <v>842</v>
      </c>
      <c r="AO90" s="80" t="s">
        <v>985</v>
      </c>
      <c r="AP90" s="80" t="b">
        <v>0</v>
      </c>
      <c r="AQ90" s="88" t="s">
        <v>842</v>
      </c>
      <c r="AR90" s="80" t="s">
        <v>196</v>
      </c>
      <c r="AS90" s="80">
        <v>0</v>
      </c>
      <c r="AT90" s="80">
        <v>0</v>
      </c>
      <c r="AU90" s="80"/>
      <c r="AV90" s="80"/>
      <c r="AW90" s="80"/>
      <c r="AX90" s="80"/>
      <c r="AY90" s="80"/>
      <c r="AZ90" s="80"/>
      <c r="BA90" s="80"/>
      <c r="BB90" s="80"/>
      <c r="BC90">
        <v>1</v>
      </c>
      <c r="BD90" s="79" t="str">
        <f>REPLACE(INDEX(GroupVertices[Group],MATCH(Edges[[#This Row],[Vertex 1]],GroupVertices[Vertex],0)),1,1,"")</f>
        <v>3</v>
      </c>
      <c r="BE90" s="79" t="str">
        <f>REPLACE(INDEX(GroupVertices[Group],MATCH(Edges[[#This Row],[Vertex 2]],GroupVertices[Vertex],0)),1,1,"")</f>
        <v>3</v>
      </c>
      <c r="BF90" s="48"/>
      <c r="BG90" s="49"/>
      <c r="BH90" s="48"/>
      <c r="BI90" s="49"/>
      <c r="BJ90" s="48"/>
      <c r="BK90" s="49"/>
      <c r="BL90" s="48"/>
      <c r="BM90" s="49"/>
      <c r="BN90" s="48"/>
    </row>
    <row r="91" spans="1:66" ht="15">
      <c r="A91" s="65" t="s">
        <v>260</v>
      </c>
      <c r="B91" s="65" t="s">
        <v>307</v>
      </c>
      <c r="C91" s="66" t="s">
        <v>2628</v>
      </c>
      <c r="D91" s="67">
        <v>3</v>
      </c>
      <c r="E91" s="68" t="s">
        <v>132</v>
      </c>
      <c r="F91" s="69">
        <v>32</v>
      </c>
      <c r="G91" s="66"/>
      <c r="H91" s="70"/>
      <c r="I91" s="71"/>
      <c r="J91" s="71"/>
      <c r="K91" s="34" t="s">
        <v>65</v>
      </c>
      <c r="L91" s="78">
        <v>91</v>
      </c>
      <c r="M91" s="78"/>
      <c r="N91" s="73"/>
      <c r="O91" s="80" t="s">
        <v>355</v>
      </c>
      <c r="P91" s="82">
        <v>43692.77523148148</v>
      </c>
      <c r="Q91" s="80" t="s">
        <v>376</v>
      </c>
      <c r="R91" s="80"/>
      <c r="S91" s="80"/>
      <c r="T91" s="80"/>
      <c r="U91" s="80"/>
      <c r="V91" s="83" t="s">
        <v>510</v>
      </c>
      <c r="W91" s="82">
        <v>43692.77523148148</v>
      </c>
      <c r="X91" s="86">
        <v>43692</v>
      </c>
      <c r="Y91" s="88" t="s">
        <v>572</v>
      </c>
      <c r="Z91" s="83" t="s">
        <v>706</v>
      </c>
      <c r="AA91" s="80"/>
      <c r="AB91" s="80"/>
      <c r="AC91" s="88" t="s">
        <v>841</v>
      </c>
      <c r="AD91" s="88" t="s">
        <v>842</v>
      </c>
      <c r="AE91" s="80" t="b">
        <v>0</v>
      </c>
      <c r="AF91" s="80">
        <v>2</v>
      </c>
      <c r="AG91" s="88" t="s">
        <v>963</v>
      </c>
      <c r="AH91" s="80" t="b">
        <v>0</v>
      </c>
      <c r="AI91" s="80" t="s">
        <v>974</v>
      </c>
      <c r="AJ91" s="80"/>
      <c r="AK91" s="88" t="s">
        <v>961</v>
      </c>
      <c r="AL91" s="80" t="b">
        <v>0</v>
      </c>
      <c r="AM91" s="80">
        <v>0</v>
      </c>
      <c r="AN91" s="88" t="s">
        <v>961</v>
      </c>
      <c r="AO91" s="80" t="s">
        <v>985</v>
      </c>
      <c r="AP91" s="80" t="b">
        <v>0</v>
      </c>
      <c r="AQ91" s="88" t="s">
        <v>842</v>
      </c>
      <c r="AR91" s="80" t="s">
        <v>196</v>
      </c>
      <c r="AS91" s="80">
        <v>0</v>
      </c>
      <c r="AT91" s="80">
        <v>0</v>
      </c>
      <c r="AU91" s="80"/>
      <c r="AV91" s="80"/>
      <c r="AW91" s="80"/>
      <c r="AX91" s="80"/>
      <c r="AY91" s="80"/>
      <c r="AZ91" s="80"/>
      <c r="BA91" s="80"/>
      <c r="BB91" s="80"/>
      <c r="BC91">
        <v>1</v>
      </c>
      <c r="BD91" s="79" t="str">
        <f>REPLACE(INDEX(GroupVertices[Group],MATCH(Edges[[#This Row],[Vertex 1]],GroupVertices[Vertex],0)),1,1,"")</f>
        <v>3</v>
      </c>
      <c r="BE91" s="79" t="str">
        <f>REPLACE(INDEX(GroupVertices[Group],MATCH(Edges[[#This Row],[Vertex 2]],GroupVertices[Vertex],0)),1,1,"")</f>
        <v>3</v>
      </c>
      <c r="BF91" s="48"/>
      <c r="BG91" s="49"/>
      <c r="BH91" s="48"/>
      <c r="BI91" s="49"/>
      <c r="BJ91" s="48"/>
      <c r="BK91" s="49"/>
      <c r="BL91" s="48"/>
      <c r="BM91" s="49"/>
      <c r="BN91" s="48"/>
    </row>
    <row r="92" spans="1:66" ht="15">
      <c r="A92" s="65" t="s">
        <v>246</v>
      </c>
      <c r="B92" s="65" t="s">
        <v>307</v>
      </c>
      <c r="C92" s="66" t="s">
        <v>2628</v>
      </c>
      <c r="D92" s="67">
        <v>3</v>
      </c>
      <c r="E92" s="68" t="s">
        <v>132</v>
      </c>
      <c r="F92" s="69">
        <v>32</v>
      </c>
      <c r="G92" s="66"/>
      <c r="H92" s="70"/>
      <c r="I92" s="71"/>
      <c r="J92" s="71"/>
      <c r="K92" s="34" t="s">
        <v>65</v>
      </c>
      <c r="L92" s="78">
        <v>92</v>
      </c>
      <c r="M92" s="78"/>
      <c r="N92" s="73"/>
      <c r="O92" s="80" t="s">
        <v>355</v>
      </c>
      <c r="P92" s="82">
        <v>43692.75085648148</v>
      </c>
      <c r="Q92" s="80" t="s">
        <v>375</v>
      </c>
      <c r="R92" s="80"/>
      <c r="S92" s="80"/>
      <c r="T92" s="80" t="s">
        <v>463</v>
      </c>
      <c r="U92" s="80"/>
      <c r="V92" s="83" t="s">
        <v>498</v>
      </c>
      <c r="W92" s="82">
        <v>43692.75085648148</v>
      </c>
      <c r="X92" s="86">
        <v>43692</v>
      </c>
      <c r="Y92" s="88" t="s">
        <v>573</v>
      </c>
      <c r="Z92" s="83" t="s">
        <v>707</v>
      </c>
      <c r="AA92" s="80"/>
      <c r="AB92" s="80"/>
      <c r="AC92" s="88" t="s">
        <v>842</v>
      </c>
      <c r="AD92" s="80"/>
      <c r="AE92" s="80" t="b">
        <v>0</v>
      </c>
      <c r="AF92" s="80">
        <v>7</v>
      </c>
      <c r="AG92" s="88" t="s">
        <v>961</v>
      </c>
      <c r="AH92" s="80" t="b">
        <v>0</v>
      </c>
      <c r="AI92" s="80" t="s">
        <v>974</v>
      </c>
      <c r="AJ92" s="80"/>
      <c r="AK92" s="88" t="s">
        <v>961</v>
      </c>
      <c r="AL92" s="80" t="b">
        <v>0</v>
      </c>
      <c r="AM92" s="80">
        <v>1</v>
      </c>
      <c r="AN92" s="88" t="s">
        <v>961</v>
      </c>
      <c r="AO92" s="80" t="s">
        <v>985</v>
      </c>
      <c r="AP92" s="80" t="b">
        <v>0</v>
      </c>
      <c r="AQ92" s="88" t="s">
        <v>842</v>
      </c>
      <c r="AR92" s="80" t="s">
        <v>196</v>
      </c>
      <c r="AS92" s="80">
        <v>0</v>
      </c>
      <c r="AT92" s="80">
        <v>0</v>
      </c>
      <c r="AU92" s="80"/>
      <c r="AV92" s="80"/>
      <c r="AW92" s="80"/>
      <c r="AX92" s="80"/>
      <c r="AY92" s="80"/>
      <c r="AZ92" s="80"/>
      <c r="BA92" s="80"/>
      <c r="BB92" s="80"/>
      <c r="BC92">
        <v>1</v>
      </c>
      <c r="BD92" s="79" t="str">
        <f>REPLACE(INDEX(GroupVertices[Group],MATCH(Edges[[#This Row],[Vertex 1]],GroupVertices[Vertex],0)),1,1,"")</f>
        <v>3</v>
      </c>
      <c r="BE92" s="79" t="str">
        <f>REPLACE(INDEX(GroupVertices[Group],MATCH(Edges[[#This Row],[Vertex 2]],GroupVertices[Vertex],0)),1,1,"")</f>
        <v>3</v>
      </c>
      <c r="BF92" s="48"/>
      <c r="BG92" s="49"/>
      <c r="BH92" s="48"/>
      <c r="BI92" s="49"/>
      <c r="BJ92" s="48"/>
      <c r="BK92" s="49"/>
      <c r="BL92" s="48"/>
      <c r="BM92" s="49"/>
      <c r="BN92" s="48"/>
    </row>
    <row r="93" spans="1:66" ht="15">
      <c r="A93" s="65" t="s">
        <v>261</v>
      </c>
      <c r="B93" s="65" t="s">
        <v>307</v>
      </c>
      <c r="C93" s="66" t="s">
        <v>2628</v>
      </c>
      <c r="D93" s="67">
        <v>3</v>
      </c>
      <c r="E93" s="68" t="s">
        <v>132</v>
      </c>
      <c r="F93" s="69">
        <v>32</v>
      </c>
      <c r="G93" s="66"/>
      <c r="H93" s="70"/>
      <c r="I93" s="71"/>
      <c r="J93" s="71"/>
      <c r="K93" s="34" t="s">
        <v>65</v>
      </c>
      <c r="L93" s="78">
        <v>93</v>
      </c>
      <c r="M93" s="78"/>
      <c r="N93" s="73"/>
      <c r="O93" s="80" t="s">
        <v>355</v>
      </c>
      <c r="P93" s="82">
        <v>43698.516701388886</v>
      </c>
      <c r="Q93" s="80" t="s">
        <v>374</v>
      </c>
      <c r="R93" s="80"/>
      <c r="S93" s="80"/>
      <c r="T93" s="80"/>
      <c r="U93" s="80"/>
      <c r="V93" s="83" t="s">
        <v>511</v>
      </c>
      <c r="W93" s="82">
        <v>43698.516701388886</v>
      </c>
      <c r="X93" s="86">
        <v>43698</v>
      </c>
      <c r="Y93" s="88" t="s">
        <v>574</v>
      </c>
      <c r="Z93" s="83" t="s">
        <v>708</v>
      </c>
      <c r="AA93" s="80"/>
      <c r="AB93" s="80"/>
      <c r="AC93" s="88" t="s">
        <v>843</v>
      </c>
      <c r="AD93" s="80"/>
      <c r="AE93" s="80" t="b">
        <v>0</v>
      </c>
      <c r="AF93" s="80">
        <v>0</v>
      </c>
      <c r="AG93" s="88" t="s">
        <v>961</v>
      </c>
      <c r="AH93" s="80" t="b">
        <v>0</v>
      </c>
      <c r="AI93" s="80" t="s">
        <v>974</v>
      </c>
      <c r="AJ93" s="80"/>
      <c r="AK93" s="88" t="s">
        <v>961</v>
      </c>
      <c r="AL93" s="80" t="b">
        <v>0</v>
      </c>
      <c r="AM93" s="80">
        <v>1</v>
      </c>
      <c r="AN93" s="88" t="s">
        <v>839</v>
      </c>
      <c r="AO93" s="80" t="s">
        <v>988</v>
      </c>
      <c r="AP93" s="80" t="b">
        <v>0</v>
      </c>
      <c r="AQ93" s="88" t="s">
        <v>839</v>
      </c>
      <c r="AR93" s="80" t="s">
        <v>196</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3</v>
      </c>
      <c r="BF93" s="48"/>
      <c r="BG93" s="49"/>
      <c r="BH93" s="48"/>
      <c r="BI93" s="49"/>
      <c r="BJ93" s="48"/>
      <c r="BK93" s="49"/>
      <c r="BL93" s="48"/>
      <c r="BM93" s="49"/>
      <c r="BN93" s="48"/>
    </row>
    <row r="94" spans="1:66" ht="15">
      <c r="A94" s="65" t="s">
        <v>259</v>
      </c>
      <c r="B94" s="65" t="s">
        <v>308</v>
      </c>
      <c r="C94" s="66" t="s">
        <v>2628</v>
      </c>
      <c r="D94" s="67">
        <v>3</v>
      </c>
      <c r="E94" s="68" t="s">
        <v>132</v>
      </c>
      <c r="F94" s="69">
        <v>32</v>
      </c>
      <c r="G94" s="66"/>
      <c r="H94" s="70"/>
      <c r="I94" s="71"/>
      <c r="J94" s="71"/>
      <c r="K94" s="34" t="s">
        <v>65</v>
      </c>
      <c r="L94" s="78">
        <v>94</v>
      </c>
      <c r="M94" s="78"/>
      <c r="N94" s="73"/>
      <c r="O94" s="80" t="s">
        <v>355</v>
      </c>
      <c r="P94" s="82">
        <v>43692.76987268519</v>
      </c>
      <c r="Q94" s="80" t="s">
        <v>375</v>
      </c>
      <c r="R94" s="80"/>
      <c r="S94" s="80"/>
      <c r="T94" s="80" t="s">
        <v>463</v>
      </c>
      <c r="U94" s="80"/>
      <c r="V94" s="83" t="s">
        <v>509</v>
      </c>
      <c r="W94" s="82">
        <v>43692.76987268519</v>
      </c>
      <c r="X94" s="86">
        <v>43692</v>
      </c>
      <c r="Y94" s="88" t="s">
        <v>571</v>
      </c>
      <c r="Z94" s="83" t="s">
        <v>705</v>
      </c>
      <c r="AA94" s="80"/>
      <c r="AB94" s="80"/>
      <c r="AC94" s="88" t="s">
        <v>840</v>
      </c>
      <c r="AD94" s="80"/>
      <c r="AE94" s="80" t="b">
        <v>0</v>
      </c>
      <c r="AF94" s="80">
        <v>0</v>
      </c>
      <c r="AG94" s="88" t="s">
        <v>961</v>
      </c>
      <c r="AH94" s="80" t="b">
        <v>0</v>
      </c>
      <c r="AI94" s="80" t="s">
        <v>974</v>
      </c>
      <c r="AJ94" s="80"/>
      <c r="AK94" s="88" t="s">
        <v>961</v>
      </c>
      <c r="AL94" s="80" t="b">
        <v>0</v>
      </c>
      <c r="AM94" s="80">
        <v>1</v>
      </c>
      <c r="AN94" s="88" t="s">
        <v>842</v>
      </c>
      <c r="AO94" s="80" t="s">
        <v>985</v>
      </c>
      <c r="AP94" s="80" t="b">
        <v>0</v>
      </c>
      <c r="AQ94" s="88" t="s">
        <v>842</v>
      </c>
      <c r="AR94" s="80" t="s">
        <v>196</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3</v>
      </c>
      <c r="BF94" s="48"/>
      <c r="BG94" s="49"/>
      <c r="BH94" s="48"/>
      <c r="BI94" s="49"/>
      <c r="BJ94" s="48"/>
      <c r="BK94" s="49"/>
      <c r="BL94" s="48"/>
      <c r="BM94" s="49"/>
      <c r="BN94" s="48"/>
    </row>
    <row r="95" spans="1:66" ht="15">
      <c r="A95" s="65" t="s">
        <v>260</v>
      </c>
      <c r="B95" s="65" t="s">
        <v>308</v>
      </c>
      <c r="C95" s="66" t="s">
        <v>2628</v>
      </c>
      <c r="D95" s="67">
        <v>3</v>
      </c>
      <c r="E95" s="68" t="s">
        <v>132</v>
      </c>
      <c r="F95" s="69">
        <v>32</v>
      </c>
      <c r="G95" s="66"/>
      <c r="H95" s="70"/>
      <c r="I95" s="71"/>
      <c r="J95" s="71"/>
      <c r="K95" s="34" t="s">
        <v>65</v>
      </c>
      <c r="L95" s="78">
        <v>95</v>
      </c>
      <c r="M95" s="78"/>
      <c r="N95" s="73"/>
      <c r="O95" s="80" t="s">
        <v>355</v>
      </c>
      <c r="P95" s="82">
        <v>43692.77523148148</v>
      </c>
      <c r="Q95" s="80" t="s">
        <v>376</v>
      </c>
      <c r="R95" s="80"/>
      <c r="S95" s="80"/>
      <c r="T95" s="80"/>
      <c r="U95" s="80"/>
      <c r="V95" s="83" t="s">
        <v>510</v>
      </c>
      <c r="W95" s="82">
        <v>43692.77523148148</v>
      </c>
      <c r="X95" s="86">
        <v>43692</v>
      </c>
      <c r="Y95" s="88" t="s">
        <v>572</v>
      </c>
      <c r="Z95" s="83" t="s">
        <v>706</v>
      </c>
      <c r="AA95" s="80"/>
      <c r="AB95" s="80"/>
      <c r="AC95" s="88" t="s">
        <v>841</v>
      </c>
      <c r="AD95" s="88" t="s">
        <v>842</v>
      </c>
      <c r="AE95" s="80" t="b">
        <v>0</v>
      </c>
      <c r="AF95" s="80">
        <v>2</v>
      </c>
      <c r="AG95" s="88" t="s">
        <v>963</v>
      </c>
      <c r="AH95" s="80" t="b">
        <v>0</v>
      </c>
      <c r="AI95" s="80" t="s">
        <v>974</v>
      </c>
      <c r="AJ95" s="80"/>
      <c r="AK95" s="88" t="s">
        <v>961</v>
      </c>
      <c r="AL95" s="80" t="b">
        <v>0</v>
      </c>
      <c r="AM95" s="80">
        <v>0</v>
      </c>
      <c r="AN95" s="88" t="s">
        <v>961</v>
      </c>
      <c r="AO95" s="80" t="s">
        <v>985</v>
      </c>
      <c r="AP95" s="80" t="b">
        <v>0</v>
      </c>
      <c r="AQ95" s="88" t="s">
        <v>842</v>
      </c>
      <c r="AR95" s="80" t="s">
        <v>196</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8"/>
      <c r="BG95" s="49"/>
      <c r="BH95" s="48"/>
      <c r="BI95" s="49"/>
      <c r="BJ95" s="48"/>
      <c r="BK95" s="49"/>
      <c r="BL95" s="48"/>
      <c r="BM95" s="49"/>
      <c r="BN95" s="48"/>
    </row>
    <row r="96" spans="1:66" ht="15">
      <c r="A96" s="65" t="s">
        <v>246</v>
      </c>
      <c r="B96" s="65" t="s">
        <v>308</v>
      </c>
      <c r="C96" s="66" t="s">
        <v>2628</v>
      </c>
      <c r="D96" s="67">
        <v>3</v>
      </c>
      <c r="E96" s="68" t="s">
        <v>132</v>
      </c>
      <c r="F96" s="69">
        <v>32</v>
      </c>
      <c r="G96" s="66"/>
      <c r="H96" s="70"/>
      <c r="I96" s="71"/>
      <c r="J96" s="71"/>
      <c r="K96" s="34" t="s">
        <v>65</v>
      </c>
      <c r="L96" s="78">
        <v>96</v>
      </c>
      <c r="M96" s="78"/>
      <c r="N96" s="73"/>
      <c r="O96" s="80" t="s">
        <v>355</v>
      </c>
      <c r="P96" s="82">
        <v>43692.75085648148</v>
      </c>
      <c r="Q96" s="80" t="s">
        <v>375</v>
      </c>
      <c r="R96" s="80"/>
      <c r="S96" s="80"/>
      <c r="T96" s="80" t="s">
        <v>463</v>
      </c>
      <c r="U96" s="80"/>
      <c r="V96" s="83" t="s">
        <v>498</v>
      </c>
      <c r="W96" s="82">
        <v>43692.75085648148</v>
      </c>
      <c r="X96" s="86">
        <v>43692</v>
      </c>
      <c r="Y96" s="88" t="s">
        <v>573</v>
      </c>
      <c r="Z96" s="83" t="s">
        <v>707</v>
      </c>
      <c r="AA96" s="80"/>
      <c r="AB96" s="80"/>
      <c r="AC96" s="88" t="s">
        <v>842</v>
      </c>
      <c r="AD96" s="80"/>
      <c r="AE96" s="80" t="b">
        <v>0</v>
      </c>
      <c r="AF96" s="80">
        <v>7</v>
      </c>
      <c r="AG96" s="88" t="s">
        <v>961</v>
      </c>
      <c r="AH96" s="80" t="b">
        <v>0</v>
      </c>
      <c r="AI96" s="80" t="s">
        <v>974</v>
      </c>
      <c r="AJ96" s="80"/>
      <c r="AK96" s="88" t="s">
        <v>961</v>
      </c>
      <c r="AL96" s="80" t="b">
        <v>0</v>
      </c>
      <c r="AM96" s="80">
        <v>1</v>
      </c>
      <c r="AN96" s="88" t="s">
        <v>961</v>
      </c>
      <c r="AO96" s="80" t="s">
        <v>985</v>
      </c>
      <c r="AP96" s="80" t="b">
        <v>0</v>
      </c>
      <c r="AQ96" s="88" t="s">
        <v>842</v>
      </c>
      <c r="AR96" s="80" t="s">
        <v>196</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3</v>
      </c>
      <c r="BF96" s="48"/>
      <c r="BG96" s="49"/>
      <c r="BH96" s="48"/>
      <c r="BI96" s="49"/>
      <c r="BJ96" s="48"/>
      <c r="BK96" s="49"/>
      <c r="BL96" s="48"/>
      <c r="BM96" s="49"/>
      <c r="BN96" s="48"/>
    </row>
    <row r="97" spans="1:66" ht="15">
      <c r="A97" s="65" t="s">
        <v>261</v>
      </c>
      <c r="B97" s="65" t="s">
        <v>308</v>
      </c>
      <c r="C97" s="66" t="s">
        <v>2628</v>
      </c>
      <c r="D97" s="67">
        <v>3</v>
      </c>
      <c r="E97" s="68" t="s">
        <v>132</v>
      </c>
      <c r="F97" s="69">
        <v>32</v>
      </c>
      <c r="G97" s="66"/>
      <c r="H97" s="70"/>
      <c r="I97" s="71"/>
      <c r="J97" s="71"/>
      <c r="K97" s="34" t="s">
        <v>65</v>
      </c>
      <c r="L97" s="78">
        <v>97</v>
      </c>
      <c r="M97" s="78"/>
      <c r="N97" s="73"/>
      <c r="O97" s="80" t="s">
        <v>355</v>
      </c>
      <c r="P97" s="82">
        <v>43698.516701388886</v>
      </c>
      <c r="Q97" s="80" t="s">
        <v>374</v>
      </c>
      <c r="R97" s="80"/>
      <c r="S97" s="80"/>
      <c r="T97" s="80"/>
      <c r="U97" s="80"/>
      <c r="V97" s="83" t="s">
        <v>511</v>
      </c>
      <c r="W97" s="82">
        <v>43698.516701388886</v>
      </c>
      <c r="X97" s="86">
        <v>43698</v>
      </c>
      <c r="Y97" s="88" t="s">
        <v>574</v>
      </c>
      <c r="Z97" s="83" t="s">
        <v>708</v>
      </c>
      <c r="AA97" s="80"/>
      <c r="AB97" s="80"/>
      <c r="AC97" s="88" t="s">
        <v>843</v>
      </c>
      <c r="AD97" s="80"/>
      <c r="AE97" s="80" t="b">
        <v>0</v>
      </c>
      <c r="AF97" s="80">
        <v>0</v>
      </c>
      <c r="AG97" s="88" t="s">
        <v>961</v>
      </c>
      <c r="AH97" s="80" t="b">
        <v>0</v>
      </c>
      <c r="AI97" s="80" t="s">
        <v>974</v>
      </c>
      <c r="AJ97" s="80"/>
      <c r="AK97" s="88" t="s">
        <v>961</v>
      </c>
      <c r="AL97" s="80" t="b">
        <v>0</v>
      </c>
      <c r="AM97" s="80">
        <v>1</v>
      </c>
      <c r="AN97" s="88" t="s">
        <v>839</v>
      </c>
      <c r="AO97" s="80" t="s">
        <v>988</v>
      </c>
      <c r="AP97" s="80" t="b">
        <v>0</v>
      </c>
      <c r="AQ97" s="88" t="s">
        <v>839</v>
      </c>
      <c r="AR97" s="80" t="s">
        <v>196</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3</v>
      </c>
      <c r="BF97" s="48"/>
      <c r="BG97" s="49"/>
      <c r="BH97" s="48"/>
      <c r="BI97" s="49"/>
      <c r="BJ97" s="48"/>
      <c r="BK97" s="49"/>
      <c r="BL97" s="48"/>
      <c r="BM97" s="49"/>
      <c r="BN97" s="48"/>
    </row>
    <row r="98" spans="1:66" ht="15">
      <c r="A98" s="65" t="s">
        <v>259</v>
      </c>
      <c r="B98" s="65" t="s">
        <v>309</v>
      </c>
      <c r="C98" s="66" t="s">
        <v>2628</v>
      </c>
      <c r="D98" s="67">
        <v>3</v>
      </c>
      <c r="E98" s="68" t="s">
        <v>132</v>
      </c>
      <c r="F98" s="69">
        <v>32</v>
      </c>
      <c r="G98" s="66"/>
      <c r="H98" s="70"/>
      <c r="I98" s="71"/>
      <c r="J98" s="71"/>
      <c r="K98" s="34" t="s">
        <v>65</v>
      </c>
      <c r="L98" s="78">
        <v>98</v>
      </c>
      <c r="M98" s="78"/>
      <c r="N98" s="73"/>
      <c r="O98" s="80" t="s">
        <v>355</v>
      </c>
      <c r="P98" s="82">
        <v>43692.76987268519</v>
      </c>
      <c r="Q98" s="80" t="s">
        <v>375</v>
      </c>
      <c r="R98" s="80"/>
      <c r="S98" s="80"/>
      <c r="T98" s="80" t="s">
        <v>463</v>
      </c>
      <c r="U98" s="80"/>
      <c r="V98" s="83" t="s">
        <v>509</v>
      </c>
      <c r="W98" s="82">
        <v>43692.76987268519</v>
      </c>
      <c r="X98" s="86">
        <v>43692</v>
      </c>
      <c r="Y98" s="88" t="s">
        <v>571</v>
      </c>
      <c r="Z98" s="83" t="s">
        <v>705</v>
      </c>
      <c r="AA98" s="80"/>
      <c r="AB98" s="80"/>
      <c r="AC98" s="88" t="s">
        <v>840</v>
      </c>
      <c r="AD98" s="80"/>
      <c r="AE98" s="80" t="b">
        <v>0</v>
      </c>
      <c r="AF98" s="80">
        <v>0</v>
      </c>
      <c r="AG98" s="88" t="s">
        <v>961</v>
      </c>
      <c r="AH98" s="80" t="b">
        <v>0</v>
      </c>
      <c r="AI98" s="80" t="s">
        <v>974</v>
      </c>
      <c r="AJ98" s="80"/>
      <c r="AK98" s="88" t="s">
        <v>961</v>
      </c>
      <c r="AL98" s="80" t="b">
        <v>0</v>
      </c>
      <c r="AM98" s="80">
        <v>1</v>
      </c>
      <c r="AN98" s="88" t="s">
        <v>842</v>
      </c>
      <c r="AO98" s="80" t="s">
        <v>985</v>
      </c>
      <c r="AP98" s="80" t="b">
        <v>0</v>
      </c>
      <c r="AQ98" s="88" t="s">
        <v>842</v>
      </c>
      <c r="AR98" s="80" t="s">
        <v>196</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48"/>
      <c r="BG98" s="49"/>
      <c r="BH98" s="48"/>
      <c r="BI98" s="49"/>
      <c r="BJ98" s="48"/>
      <c r="BK98" s="49"/>
      <c r="BL98" s="48"/>
      <c r="BM98" s="49"/>
      <c r="BN98" s="48"/>
    </row>
    <row r="99" spans="1:66" ht="15">
      <c r="A99" s="65" t="s">
        <v>260</v>
      </c>
      <c r="B99" s="65" t="s">
        <v>309</v>
      </c>
      <c r="C99" s="66" t="s">
        <v>2628</v>
      </c>
      <c r="D99" s="67">
        <v>3</v>
      </c>
      <c r="E99" s="68" t="s">
        <v>132</v>
      </c>
      <c r="F99" s="69">
        <v>32</v>
      </c>
      <c r="G99" s="66"/>
      <c r="H99" s="70"/>
      <c r="I99" s="71"/>
      <c r="J99" s="71"/>
      <c r="K99" s="34" t="s">
        <v>65</v>
      </c>
      <c r="L99" s="78">
        <v>99</v>
      </c>
      <c r="M99" s="78"/>
      <c r="N99" s="73"/>
      <c r="O99" s="80" t="s">
        <v>355</v>
      </c>
      <c r="P99" s="82">
        <v>43692.77523148148</v>
      </c>
      <c r="Q99" s="80" t="s">
        <v>376</v>
      </c>
      <c r="R99" s="80"/>
      <c r="S99" s="80"/>
      <c r="T99" s="80"/>
      <c r="U99" s="80"/>
      <c r="V99" s="83" t="s">
        <v>510</v>
      </c>
      <c r="W99" s="82">
        <v>43692.77523148148</v>
      </c>
      <c r="X99" s="86">
        <v>43692</v>
      </c>
      <c r="Y99" s="88" t="s">
        <v>572</v>
      </c>
      <c r="Z99" s="83" t="s">
        <v>706</v>
      </c>
      <c r="AA99" s="80"/>
      <c r="AB99" s="80"/>
      <c r="AC99" s="88" t="s">
        <v>841</v>
      </c>
      <c r="AD99" s="88" t="s">
        <v>842</v>
      </c>
      <c r="AE99" s="80" t="b">
        <v>0</v>
      </c>
      <c r="AF99" s="80">
        <v>2</v>
      </c>
      <c r="AG99" s="88" t="s">
        <v>963</v>
      </c>
      <c r="AH99" s="80" t="b">
        <v>0</v>
      </c>
      <c r="AI99" s="80" t="s">
        <v>974</v>
      </c>
      <c r="AJ99" s="80"/>
      <c r="AK99" s="88" t="s">
        <v>961</v>
      </c>
      <c r="AL99" s="80" t="b">
        <v>0</v>
      </c>
      <c r="AM99" s="80">
        <v>0</v>
      </c>
      <c r="AN99" s="88" t="s">
        <v>961</v>
      </c>
      <c r="AO99" s="80" t="s">
        <v>985</v>
      </c>
      <c r="AP99" s="80" t="b">
        <v>0</v>
      </c>
      <c r="AQ99" s="88" t="s">
        <v>842</v>
      </c>
      <c r="AR99" s="80" t="s">
        <v>196</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3</v>
      </c>
      <c r="BF99" s="48"/>
      <c r="BG99" s="49"/>
      <c r="BH99" s="48"/>
      <c r="BI99" s="49"/>
      <c r="BJ99" s="48"/>
      <c r="BK99" s="49"/>
      <c r="BL99" s="48"/>
      <c r="BM99" s="49"/>
      <c r="BN99" s="48"/>
    </row>
    <row r="100" spans="1:66" ht="15">
      <c r="A100" s="65" t="s">
        <v>246</v>
      </c>
      <c r="B100" s="65" t="s">
        <v>309</v>
      </c>
      <c r="C100" s="66" t="s">
        <v>2628</v>
      </c>
      <c r="D100" s="67">
        <v>3</v>
      </c>
      <c r="E100" s="68" t="s">
        <v>132</v>
      </c>
      <c r="F100" s="69">
        <v>32</v>
      </c>
      <c r="G100" s="66"/>
      <c r="H100" s="70"/>
      <c r="I100" s="71"/>
      <c r="J100" s="71"/>
      <c r="K100" s="34" t="s">
        <v>65</v>
      </c>
      <c r="L100" s="78">
        <v>100</v>
      </c>
      <c r="M100" s="78"/>
      <c r="N100" s="73"/>
      <c r="O100" s="80" t="s">
        <v>355</v>
      </c>
      <c r="P100" s="82">
        <v>43692.75085648148</v>
      </c>
      <c r="Q100" s="80" t="s">
        <v>375</v>
      </c>
      <c r="R100" s="80"/>
      <c r="S100" s="80"/>
      <c r="T100" s="80" t="s">
        <v>463</v>
      </c>
      <c r="U100" s="80"/>
      <c r="V100" s="83" t="s">
        <v>498</v>
      </c>
      <c r="W100" s="82">
        <v>43692.75085648148</v>
      </c>
      <c r="X100" s="86">
        <v>43692</v>
      </c>
      <c r="Y100" s="88" t="s">
        <v>573</v>
      </c>
      <c r="Z100" s="83" t="s">
        <v>707</v>
      </c>
      <c r="AA100" s="80"/>
      <c r="AB100" s="80"/>
      <c r="AC100" s="88" t="s">
        <v>842</v>
      </c>
      <c r="AD100" s="80"/>
      <c r="AE100" s="80" t="b">
        <v>0</v>
      </c>
      <c r="AF100" s="80">
        <v>7</v>
      </c>
      <c r="AG100" s="88" t="s">
        <v>961</v>
      </c>
      <c r="AH100" s="80" t="b">
        <v>0</v>
      </c>
      <c r="AI100" s="80" t="s">
        <v>974</v>
      </c>
      <c r="AJ100" s="80"/>
      <c r="AK100" s="88" t="s">
        <v>961</v>
      </c>
      <c r="AL100" s="80" t="b">
        <v>0</v>
      </c>
      <c r="AM100" s="80">
        <v>1</v>
      </c>
      <c r="AN100" s="88" t="s">
        <v>961</v>
      </c>
      <c r="AO100" s="80" t="s">
        <v>985</v>
      </c>
      <c r="AP100" s="80" t="b">
        <v>0</v>
      </c>
      <c r="AQ100" s="88" t="s">
        <v>842</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c r="BG100" s="49"/>
      <c r="BH100" s="48"/>
      <c r="BI100" s="49"/>
      <c r="BJ100" s="48"/>
      <c r="BK100" s="49"/>
      <c r="BL100" s="48"/>
      <c r="BM100" s="49"/>
      <c r="BN100" s="48"/>
    </row>
    <row r="101" spans="1:66" ht="15">
      <c r="A101" s="65" t="s">
        <v>261</v>
      </c>
      <c r="B101" s="65" t="s">
        <v>309</v>
      </c>
      <c r="C101" s="66" t="s">
        <v>2628</v>
      </c>
      <c r="D101" s="67">
        <v>3</v>
      </c>
      <c r="E101" s="68" t="s">
        <v>132</v>
      </c>
      <c r="F101" s="69">
        <v>32</v>
      </c>
      <c r="G101" s="66"/>
      <c r="H101" s="70"/>
      <c r="I101" s="71"/>
      <c r="J101" s="71"/>
      <c r="K101" s="34" t="s">
        <v>65</v>
      </c>
      <c r="L101" s="78">
        <v>101</v>
      </c>
      <c r="M101" s="78"/>
      <c r="N101" s="73"/>
      <c r="O101" s="80" t="s">
        <v>355</v>
      </c>
      <c r="P101" s="82">
        <v>43698.516701388886</v>
      </c>
      <c r="Q101" s="80" t="s">
        <v>374</v>
      </c>
      <c r="R101" s="80"/>
      <c r="S101" s="80"/>
      <c r="T101" s="80"/>
      <c r="U101" s="80"/>
      <c r="V101" s="83" t="s">
        <v>511</v>
      </c>
      <c r="W101" s="82">
        <v>43698.516701388886</v>
      </c>
      <c r="X101" s="86">
        <v>43698</v>
      </c>
      <c r="Y101" s="88" t="s">
        <v>574</v>
      </c>
      <c r="Z101" s="83" t="s">
        <v>708</v>
      </c>
      <c r="AA101" s="80"/>
      <c r="AB101" s="80"/>
      <c r="AC101" s="88" t="s">
        <v>843</v>
      </c>
      <c r="AD101" s="80"/>
      <c r="AE101" s="80" t="b">
        <v>0</v>
      </c>
      <c r="AF101" s="80">
        <v>0</v>
      </c>
      <c r="AG101" s="88" t="s">
        <v>961</v>
      </c>
      <c r="AH101" s="80" t="b">
        <v>0</v>
      </c>
      <c r="AI101" s="80" t="s">
        <v>974</v>
      </c>
      <c r="AJ101" s="80"/>
      <c r="AK101" s="88" t="s">
        <v>961</v>
      </c>
      <c r="AL101" s="80" t="b">
        <v>0</v>
      </c>
      <c r="AM101" s="80">
        <v>1</v>
      </c>
      <c r="AN101" s="88" t="s">
        <v>839</v>
      </c>
      <c r="AO101" s="80" t="s">
        <v>988</v>
      </c>
      <c r="AP101" s="80" t="b">
        <v>0</v>
      </c>
      <c r="AQ101" s="88" t="s">
        <v>839</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c r="BG101" s="49"/>
      <c r="BH101" s="48"/>
      <c r="BI101" s="49"/>
      <c r="BJ101" s="48"/>
      <c r="BK101" s="49"/>
      <c r="BL101" s="48"/>
      <c r="BM101" s="49"/>
      <c r="BN101" s="48"/>
    </row>
    <row r="102" spans="1:66" ht="15">
      <c r="A102" s="65" t="s">
        <v>259</v>
      </c>
      <c r="B102" s="65" t="s">
        <v>260</v>
      </c>
      <c r="C102" s="66" t="s">
        <v>2628</v>
      </c>
      <c r="D102" s="67">
        <v>3</v>
      </c>
      <c r="E102" s="68" t="s">
        <v>132</v>
      </c>
      <c r="F102" s="69">
        <v>32</v>
      </c>
      <c r="G102" s="66"/>
      <c r="H102" s="70"/>
      <c r="I102" s="71"/>
      <c r="J102" s="71"/>
      <c r="K102" s="34" t="s">
        <v>66</v>
      </c>
      <c r="L102" s="78">
        <v>102</v>
      </c>
      <c r="M102" s="78"/>
      <c r="N102" s="73"/>
      <c r="O102" s="80" t="s">
        <v>355</v>
      </c>
      <c r="P102" s="82">
        <v>43692.76987268519</v>
      </c>
      <c r="Q102" s="80" t="s">
        <v>375</v>
      </c>
      <c r="R102" s="80"/>
      <c r="S102" s="80"/>
      <c r="T102" s="80" t="s">
        <v>463</v>
      </c>
      <c r="U102" s="80"/>
      <c r="V102" s="83" t="s">
        <v>509</v>
      </c>
      <c r="W102" s="82">
        <v>43692.76987268519</v>
      </c>
      <c r="X102" s="86">
        <v>43692</v>
      </c>
      <c r="Y102" s="88" t="s">
        <v>571</v>
      </c>
      <c r="Z102" s="83" t="s">
        <v>705</v>
      </c>
      <c r="AA102" s="80"/>
      <c r="AB102" s="80"/>
      <c r="AC102" s="88" t="s">
        <v>840</v>
      </c>
      <c r="AD102" s="80"/>
      <c r="AE102" s="80" t="b">
        <v>0</v>
      </c>
      <c r="AF102" s="80">
        <v>0</v>
      </c>
      <c r="AG102" s="88" t="s">
        <v>961</v>
      </c>
      <c r="AH102" s="80" t="b">
        <v>0</v>
      </c>
      <c r="AI102" s="80" t="s">
        <v>974</v>
      </c>
      <c r="AJ102" s="80"/>
      <c r="AK102" s="88" t="s">
        <v>961</v>
      </c>
      <c r="AL102" s="80" t="b">
        <v>0</v>
      </c>
      <c r="AM102" s="80">
        <v>1</v>
      </c>
      <c r="AN102" s="88" t="s">
        <v>842</v>
      </c>
      <c r="AO102" s="80" t="s">
        <v>985</v>
      </c>
      <c r="AP102" s="80" t="b">
        <v>0</v>
      </c>
      <c r="AQ102" s="88" t="s">
        <v>842</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260</v>
      </c>
      <c r="B103" s="65" t="s">
        <v>286</v>
      </c>
      <c r="C103" s="66" t="s">
        <v>2628</v>
      </c>
      <c r="D103" s="67">
        <v>3</v>
      </c>
      <c r="E103" s="68" t="s">
        <v>132</v>
      </c>
      <c r="F103" s="69">
        <v>32</v>
      </c>
      <c r="G103" s="66"/>
      <c r="H103" s="70"/>
      <c r="I103" s="71"/>
      <c r="J103" s="71"/>
      <c r="K103" s="34" t="s">
        <v>65</v>
      </c>
      <c r="L103" s="78">
        <v>103</v>
      </c>
      <c r="M103" s="78"/>
      <c r="N103" s="73"/>
      <c r="O103" s="80" t="s">
        <v>355</v>
      </c>
      <c r="P103" s="82">
        <v>43692.77523148148</v>
      </c>
      <c r="Q103" s="80" t="s">
        <v>376</v>
      </c>
      <c r="R103" s="80"/>
      <c r="S103" s="80"/>
      <c r="T103" s="80"/>
      <c r="U103" s="80"/>
      <c r="V103" s="83" t="s">
        <v>510</v>
      </c>
      <c r="W103" s="82">
        <v>43692.77523148148</v>
      </c>
      <c r="X103" s="86">
        <v>43692</v>
      </c>
      <c r="Y103" s="88" t="s">
        <v>572</v>
      </c>
      <c r="Z103" s="83" t="s">
        <v>706</v>
      </c>
      <c r="AA103" s="80"/>
      <c r="AB103" s="80"/>
      <c r="AC103" s="88" t="s">
        <v>841</v>
      </c>
      <c r="AD103" s="88" t="s">
        <v>842</v>
      </c>
      <c r="AE103" s="80" t="b">
        <v>0</v>
      </c>
      <c r="AF103" s="80">
        <v>2</v>
      </c>
      <c r="AG103" s="88" t="s">
        <v>963</v>
      </c>
      <c r="AH103" s="80" t="b">
        <v>0</v>
      </c>
      <c r="AI103" s="80" t="s">
        <v>974</v>
      </c>
      <c r="AJ103" s="80"/>
      <c r="AK103" s="88" t="s">
        <v>961</v>
      </c>
      <c r="AL103" s="80" t="b">
        <v>0</v>
      </c>
      <c r="AM103" s="80">
        <v>0</v>
      </c>
      <c r="AN103" s="88" t="s">
        <v>961</v>
      </c>
      <c r="AO103" s="80" t="s">
        <v>985</v>
      </c>
      <c r="AP103" s="80" t="b">
        <v>0</v>
      </c>
      <c r="AQ103" s="88" t="s">
        <v>842</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3</v>
      </c>
      <c r="BE103" s="79" t="str">
        <f>REPLACE(INDEX(GroupVertices[Group],MATCH(Edges[[#This Row],[Vertex 2]],GroupVertices[Vertex],0)),1,1,"")</f>
        <v>1</v>
      </c>
      <c r="BF103" s="48"/>
      <c r="BG103" s="49"/>
      <c r="BH103" s="48"/>
      <c r="BI103" s="49"/>
      <c r="BJ103" s="48"/>
      <c r="BK103" s="49"/>
      <c r="BL103" s="48"/>
      <c r="BM103" s="49"/>
      <c r="BN103" s="48"/>
    </row>
    <row r="104" spans="1:66" ht="15">
      <c r="A104" s="65" t="s">
        <v>260</v>
      </c>
      <c r="B104" s="65" t="s">
        <v>310</v>
      </c>
      <c r="C104" s="66" t="s">
        <v>2628</v>
      </c>
      <c r="D104" s="67">
        <v>3</v>
      </c>
      <c r="E104" s="68" t="s">
        <v>132</v>
      </c>
      <c r="F104" s="69">
        <v>32</v>
      </c>
      <c r="G104" s="66"/>
      <c r="H104" s="70"/>
      <c r="I104" s="71"/>
      <c r="J104" s="71"/>
      <c r="K104" s="34" t="s">
        <v>65</v>
      </c>
      <c r="L104" s="78">
        <v>104</v>
      </c>
      <c r="M104" s="78"/>
      <c r="N104" s="73"/>
      <c r="O104" s="80" t="s">
        <v>355</v>
      </c>
      <c r="P104" s="82">
        <v>43692.77523148148</v>
      </c>
      <c r="Q104" s="80" t="s">
        <v>376</v>
      </c>
      <c r="R104" s="80"/>
      <c r="S104" s="80"/>
      <c r="T104" s="80"/>
      <c r="U104" s="80"/>
      <c r="V104" s="83" t="s">
        <v>510</v>
      </c>
      <c r="W104" s="82">
        <v>43692.77523148148</v>
      </c>
      <c r="X104" s="86">
        <v>43692</v>
      </c>
      <c r="Y104" s="88" t="s">
        <v>572</v>
      </c>
      <c r="Z104" s="83" t="s">
        <v>706</v>
      </c>
      <c r="AA104" s="80"/>
      <c r="AB104" s="80"/>
      <c r="AC104" s="88" t="s">
        <v>841</v>
      </c>
      <c r="AD104" s="88" t="s">
        <v>842</v>
      </c>
      <c r="AE104" s="80" t="b">
        <v>0</v>
      </c>
      <c r="AF104" s="80">
        <v>2</v>
      </c>
      <c r="AG104" s="88" t="s">
        <v>963</v>
      </c>
      <c r="AH104" s="80" t="b">
        <v>0</v>
      </c>
      <c r="AI104" s="80" t="s">
        <v>974</v>
      </c>
      <c r="AJ104" s="80"/>
      <c r="AK104" s="88" t="s">
        <v>961</v>
      </c>
      <c r="AL104" s="80" t="b">
        <v>0</v>
      </c>
      <c r="AM104" s="80">
        <v>0</v>
      </c>
      <c r="AN104" s="88" t="s">
        <v>961</v>
      </c>
      <c r="AO104" s="80" t="s">
        <v>985</v>
      </c>
      <c r="AP104" s="80" t="b">
        <v>0</v>
      </c>
      <c r="AQ104" s="88" t="s">
        <v>842</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260</v>
      </c>
      <c r="B105" s="65" t="s">
        <v>311</v>
      </c>
      <c r="C105" s="66" t="s">
        <v>2628</v>
      </c>
      <c r="D105" s="67">
        <v>3</v>
      </c>
      <c r="E105" s="68" t="s">
        <v>132</v>
      </c>
      <c r="F105" s="69">
        <v>32</v>
      </c>
      <c r="G105" s="66"/>
      <c r="H105" s="70"/>
      <c r="I105" s="71"/>
      <c r="J105" s="71"/>
      <c r="K105" s="34" t="s">
        <v>65</v>
      </c>
      <c r="L105" s="78">
        <v>105</v>
      </c>
      <c r="M105" s="78"/>
      <c r="N105" s="73"/>
      <c r="O105" s="80" t="s">
        <v>355</v>
      </c>
      <c r="P105" s="82">
        <v>43692.77523148148</v>
      </c>
      <c r="Q105" s="80" t="s">
        <v>376</v>
      </c>
      <c r="R105" s="80"/>
      <c r="S105" s="80"/>
      <c r="T105" s="80"/>
      <c r="U105" s="80"/>
      <c r="V105" s="83" t="s">
        <v>510</v>
      </c>
      <c r="W105" s="82">
        <v>43692.77523148148</v>
      </c>
      <c r="X105" s="86">
        <v>43692</v>
      </c>
      <c r="Y105" s="88" t="s">
        <v>572</v>
      </c>
      <c r="Z105" s="83" t="s">
        <v>706</v>
      </c>
      <c r="AA105" s="80"/>
      <c r="AB105" s="80"/>
      <c r="AC105" s="88" t="s">
        <v>841</v>
      </c>
      <c r="AD105" s="88" t="s">
        <v>842</v>
      </c>
      <c r="AE105" s="80" t="b">
        <v>0</v>
      </c>
      <c r="AF105" s="80">
        <v>2</v>
      </c>
      <c r="AG105" s="88" t="s">
        <v>963</v>
      </c>
      <c r="AH105" s="80" t="b">
        <v>0</v>
      </c>
      <c r="AI105" s="80" t="s">
        <v>974</v>
      </c>
      <c r="AJ105" s="80"/>
      <c r="AK105" s="88" t="s">
        <v>961</v>
      </c>
      <c r="AL105" s="80" t="b">
        <v>0</v>
      </c>
      <c r="AM105" s="80">
        <v>0</v>
      </c>
      <c r="AN105" s="88" t="s">
        <v>961</v>
      </c>
      <c r="AO105" s="80" t="s">
        <v>985</v>
      </c>
      <c r="AP105" s="80" t="b">
        <v>0</v>
      </c>
      <c r="AQ105" s="88" t="s">
        <v>842</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c r="BG105" s="49"/>
      <c r="BH105" s="48"/>
      <c r="BI105" s="49"/>
      <c r="BJ105" s="48"/>
      <c r="BK105" s="49"/>
      <c r="BL105" s="48"/>
      <c r="BM105" s="49"/>
      <c r="BN105" s="48"/>
    </row>
    <row r="106" spans="1:66" ht="15">
      <c r="A106" s="65" t="s">
        <v>260</v>
      </c>
      <c r="B106" s="65" t="s">
        <v>312</v>
      </c>
      <c r="C106" s="66" t="s">
        <v>2628</v>
      </c>
      <c r="D106" s="67">
        <v>3</v>
      </c>
      <c r="E106" s="68" t="s">
        <v>132</v>
      </c>
      <c r="F106" s="69">
        <v>32</v>
      </c>
      <c r="G106" s="66"/>
      <c r="H106" s="70"/>
      <c r="I106" s="71"/>
      <c r="J106" s="71"/>
      <c r="K106" s="34" t="s">
        <v>65</v>
      </c>
      <c r="L106" s="78">
        <v>106</v>
      </c>
      <c r="M106" s="78"/>
      <c r="N106" s="73"/>
      <c r="O106" s="80" t="s">
        <v>355</v>
      </c>
      <c r="P106" s="82">
        <v>43692.77523148148</v>
      </c>
      <c r="Q106" s="80" t="s">
        <v>376</v>
      </c>
      <c r="R106" s="80"/>
      <c r="S106" s="80"/>
      <c r="T106" s="80"/>
      <c r="U106" s="80"/>
      <c r="V106" s="83" t="s">
        <v>510</v>
      </c>
      <c r="W106" s="82">
        <v>43692.77523148148</v>
      </c>
      <c r="X106" s="86">
        <v>43692</v>
      </c>
      <c r="Y106" s="88" t="s">
        <v>572</v>
      </c>
      <c r="Z106" s="83" t="s">
        <v>706</v>
      </c>
      <c r="AA106" s="80"/>
      <c r="AB106" s="80"/>
      <c r="AC106" s="88" t="s">
        <v>841</v>
      </c>
      <c r="AD106" s="88" t="s">
        <v>842</v>
      </c>
      <c r="AE106" s="80" t="b">
        <v>0</v>
      </c>
      <c r="AF106" s="80">
        <v>2</v>
      </c>
      <c r="AG106" s="88" t="s">
        <v>963</v>
      </c>
      <c r="AH106" s="80" t="b">
        <v>0</v>
      </c>
      <c r="AI106" s="80" t="s">
        <v>974</v>
      </c>
      <c r="AJ106" s="80"/>
      <c r="AK106" s="88" t="s">
        <v>961</v>
      </c>
      <c r="AL106" s="80" t="b">
        <v>0</v>
      </c>
      <c r="AM106" s="80">
        <v>0</v>
      </c>
      <c r="AN106" s="88" t="s">
        <v>961</v>
      </c>
      <c r="AO106" s="80" t="s">
        <v>985</v>
      </c>
      <c r="AP106" s="80" t="b">
        <v>0</v>
      </c>
      <c r="AQ106" s="88" t="s">
        <v>842</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260</v>
      </c>
      <c r="B107" s="65" t="s">
        <v>313</v>
      </c>
      <c r="C107" s="66" t="s">
        <v>2628</v>
      </c>
      <c r="D107" s="67">
        <v>3</v>
      </c>
      <c r="E107" s="68" t="s">
        <v>132</v>
      </c>
      <c r="F107" s="69">
        <v>32</v>
      </c>
      <c r="G107" s="66"/>
      <c r="H107" s="70"/>
      <c r="I107" s="71"/>
      <c r="J107" s="71"/>
      <c r="K107" s="34" t="s">
        <v>65</v>
      </c>
      <c r="L107" s="78">
        <v>107</v>
      </c>
      <c r="M107" s="78"/>
      <c r="N107" s="73"/>
      <c r="O107" s="80" t="s">
        <v>355</v>
      </c>
      <c r="P107" s="82">
        <v>43692.77523148148</v>
      </c>
      <c r="Q107" s="80" t="s">
        <v>376</v>
      </c>
      <c r="R107" s="80"/>
      <c r="S107" s="80"/>
      <c r="T107" s="80"/>
      <c r="U107" s="80"/>
      <c r="V107" s="83" t="s">
        <v>510</v>
      </c>
      <c r="W107" s="82">
        <v>43692.77523148148</v>
      </c>
      <c r="X107" s="86">
        <v>43692</v>
      </c>
      <c r="Y107" s="88" t="s">
        <v>572</v>
      </c>
      <c r="Z107" s="83" t="s">
        <v>706</v>
      </c>
      <c r="AA107" s="80"/>
      <c r="AB107" s="80"/>
      <c r="AC107" s="88" t="s">
        <v>841</v>
      </c>
      <c r="AD107" s="88" t="s">
        <v>842</v>
      </c>
      <c r="AE107" s="80" t="b">
        <v>0</v>
      </c>
      <c r="AF107" s="80">
        <v>2</v>
      </c>
      <c r="AG107" s="88" t="s">
        <v>963</v>
      </c>
      <c r="AH107" s="80" t="b">
        <v>0</v>
      </c>
      <c r="AI107" s="80" t="s">
        <v>974</v>
      </c>
      <c r="AJ107" s="80"/>
      <c r="AK107" s="88" t="s">
        <v>961</v>
      </c>
      <c r="AL107" s="80" t="b">
        <v>0</v>
      </c>
      <c r="AM107" s="80">
        <v>0</v>
      </c>
      <c r="AN107" s="88" t="s">
        <v>961</v>
      </c>
      <c r="AO107" s="80" t="s">
        <v>985</v>
      </c>
      <c r="AP107" s="80" t="b">
        <v>0</v>
      </c>
      <c r="AQ107" s="88" t="s">
        <v>842</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260</v>
      </c>
      <c r="B108" s="65" t="s">
        <v>314</v>
      </c>
      <c r="C108" s="66" t="s">
        <v>2628</v>
      </c>
      <c r="D108" s="67">
        <v>3</v>
      </c>
      <c r="E108" s="68" t="s">
        <v>132</v>
      </c>
      <c r="F108" s="69">
        <v>32</v>
      </c>
      <c r="G108" s="66"/>
      <c r="H108" s="70"/>
      <c r="I108" s="71"/>
      <c r="J108" s="71"/>
      <c r="K108" s="34" t="s">
        <v>65</v>
      </c>
      <c r="L108" s="78">
        <v>108</v>
      </c>
      <c r="M108" s="78"/>
      <c r="N108" s="73"/>
      <c r="O108" s="80" t="s">
        <v>355</v>
      </c>
      <c r="P108" s="82">
        <v>43692.77523148148</v>
      </c>
      <c r="Q108" s="80" t="s">
        <v>376</v>
      </c>
      <c r="R108" s="80"/>
      <c r="S108" s="80"/>
      <c r="T108" s="80"/>
      <c r="U108" s="80"/>
      <c r="V108" s="83" t="s">
        <v>510</v>
      </c>
      <c r="W108" s="82">
        <v>43692.77523148148</v>
      </c>
      <c r="X108" s="86">
        <v>43692</v>
      </c>
      <c r="Y108" s="88" t="s">
        <v>572</v>
      </c>
      <c r="Z108" s="83" t="s">
        <v>706</v>
      </c>
      <c r="AA108" s="80"/>
      <c r="AB108" s="80"/>
      <c r="AC108" s="88" t="s">
        <v>841</v>
      </c>
      <c r="AD108" s="88" t="s">
        <v>842</v>
      </c>
      <c r="AE108" s="80" t="b">
        <v>0</v>
      </c>
      <c r="AF108" s="80">
        <v>2</v>
      </c>
      <c r="AG108" s="88" t="s">
        <v>963</v>
      </c>
      <c r="AH108" s="80" t="b">
        <v>0</v>
      </c>
      <c r="AI108" s="80" t="s">
        <v>974</v>
      </c>
      <c r="AJ108" s="80"/>
      <c r="AK108" s="88" t="s">
        <v>961</v>
      </c>
      <c r="AL108" s="80" t="b">
        <v>0</v>
      </c>
      <c r="AM108" s="80">
        <v>0</v>
      </c>
      <c r="AN108" s="88" t="s">
        <v>961</v>
      </c>
      <c r="AO108" s="80" t="s">
        <v>985</v>
      </c>
      <c r="AP108" s="80" t="b">
        <v>0</v>
      </c>
      <c r="AQ108" s="88" t="s">
        <v>842</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260</v>
      </c>
      <c r="B109" s="65" t="s">
        <v>315</v>
      </c>
      <c r="C109" s="66" t="s">
        <v>2628</v>
      </c>
      <c r="D109" s="67">
        <v>3</v>
      </c>
      <c r="E109" s="68" t="s">
        <v>132</v>
      </c>
      <c r="F109" s="69">
        <v>32</v>
      </c>
      <c r="G109" s="66"/>
      <c r="H109" s="70"/>
      <c r="I109" s="71"/>
      <c r="J109" s="71"/>
      <c r="K109" s="34" t="s">
        <v>65</v>
      </c>
      <c r="L109" s="78">
        <v>109</v>
      </c>
      <c r="M109" s="78"/>
      <c r="N109" s="73"/>
      <c r="O109" s="80" t="s">
        <v>355</v>
      </c>
      <c r="P109" s="82">
        <v>43692.77523148148</v>
      </c>
      <c r="Q109" s="80" t="s">
        <v>376</v>
      </c>
      <c r="R109" s="80"/>
      <c r="S109" s="80"/>
      <c r="T109" s="80"/>
      <c r="U109" s="80"/>
      <c r="V109" s="83" t="s">
        <v>510</v>
      </c>
      <c r="W109" s="82">
        <v>43692.77523148148</v>
      </c>
      <c r="X109" s="86">
        <v>43692</v>
      </c>
      <c r="Y109" s="88" t="s">
        <v>572</v>
      </c>
      <c r="Z109" s="83" t="s">
        <v>706</v>
      </c>
      <c r="AA109" s="80"/>
      <c r="AB109" s="80"/>
      <c r="AC109" s="88" t="s">
        <v>841</v>
      </c>
      <c r="AD109" s="88" t="s">
        <v>842</v>
      </c>
      <c r="AE109" s="80" t="b">
        <v>0</v>
      </c>
      <c r="AF109" s="80">
        <v>2</v>
      </c>
      <c r="AG109" s="88" t="s">
        <v>963</v>
      </c>
      <c r="AH109" s="80" t="b">
        <v>0</v>
      </c>
      <c r="AI109" s="80" t="s">
        <v>974</v>
      </c>
      <c r="AJ109" s="80"/>
      <c r="AK109" s="88" t="s">
        <v>961</v>
      </c>
      <c r="AL109" s="80" t="b">
        <v>0</v>
      </c>
      <c r="AM109" s="80">
        <v>0</v>
      </c>
      <c r="AN109" s="88" t="s">
        <v>961</v>
      </c>
      <c r="AO109" s="80" t="s">
        <v>985</v>
      </c>
      <c r="AP109" s="80" t="b">
        <v>0</v>
      </c>
      <c r="AQ109" s="88" t="s">
        <v>842</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c r="BG109" s="49"/>
      <c r="BH109" s="48"/>
      <c r="BI109" s="49"/>
      <c r="BJ109" s="48"/>
      <c r="BK109" s="49"/>
      <c r="BL109" s="48"/>
      <c r="BM109" s="49"/>
      <c r="BN109" s="48"/>
    </row>
    <row r="110" spans="1:66" ht="15">
      <c r="A110" s="65" t="s">
        <v>260</v>
      </c>
      <c r="B110" s="65" t="s">
        <v>259</v>
      </c>
      <c r="C110" s="66" t="s">
        <v>2628</v>
      </c>
      <c r="D110" s="67">
        <v>3</v>
      </c>
      <c r="E110" s="68" t="s">
        <v>132</v>
      </c>
      <c r="F110" s="69">
        <v>32</v>
      </c>
      <c r="G110" s="66"/>
      <c r="H110" s="70"/>
      <c r="I110" s="71"/>
      <c r="J110" s="71"/>
      <c r="K110" s="34" t="s">
        <v>66</v>
      </c>
      <c r="L110" s="78">
        <v>110</v>
      </c>
      <c r="M110" s="78"/>
      <c r="N110" s="73"/>
      <c r="O110" s="80" t="s">
        <v>355</v>
      </c>
      <c r="P110" s="82">
        <v>43692.77523148148</v>
      </c>
      <c r="Q110" s="80" t="s">
        <v>376</v>
      </c>
      <c r="R110" s="80"/>
      <c r="S110" s="80"/>
      <c r="T110" s="80"/>
      <c r="U110" s="80"/>
      <c r="V110" s="83" t="s">
        <v>510</v>
      </c>
      <c r="W110" s="82">
        <v>43692.77523148148</v>
      </c>
      <c r="X110" s="86">
        <v>43692</v>
      </c>
      <c r="Y110" s="88" t="s">
        <v>572</v>
      </c>
      <c r="Z110" s="83" t="s">
        <v>706</v>
      </c>
      <c r="AA110" s="80"/>
      <c r="AB110" s="80"/>
      <c r="AC110" s="88" t="s">
        <v>841</v>
      </c>
      <c r="AD110" s="88" t="s">
        <v>842</v>
      </c>
      <c r="AE110" s="80" t="b">
        <v>0</v>
      </c>
      <c r="AF110" s="80">
        <v>2</v>
      </c>
      <c r="AG110" s="88" t="s">
        <v>963</v>
      </c>
      <c r="AH110" s="80" t="b">
        <v>0</v>
      </c>
      <c r="AI110" s="80" t="s">
        <v>974</v>
      </c>
      <c r="AJ110" s="80"/>
      <c r="AK110" s="88" t="s">
        <v>961</v>
      </c>
      <c r="AL110" s="80" t="b">
        <v>0</v>
      </c>
      <c r="AM110" s="80">
        <v>0</v>
      </c>
      <c r="AN110" s="88" t="s">
        <v>961</v>
      </c>
      <c r="AO110" s="80" t="s">
        <v>985</v>
      </c>
      <c r="AP110" s="80" t="b">
        <v>0</v>
      </c>
      <c r="AQ110" s="88" t="s">
        <v>842</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260</v>
      </c>
      <c r="B111" s="65" t="s">
        <v>316</v>
      </c>
      <c r="C111" s="66" t="s">
        <v>2628</v>
      </c>
      <c r="D111" s="67">
        <v>3</v>
      </c>
      <c r="E111" s="68" t="s">
        <v>132</v>
      </c>
      <c r="F111" s="69">
        <v>32</v>
      </c>
      <c r="G111" s="66"/>
      <c r="H111" s="70"/>
      <c r="I111" s="71"/>
      <c r="J111" s="71"/>
      <c r="K111" s="34" t="s">
        <v>65</v>
      </c>
      <c r="L111" s="78">
        <v>111</v>
      </c>
      <c r="M111" s="78"/>
      <c r="N111" s="73"/>
      <c r="O111" s="80" t="s">
        <v>355</v>
      </c>
      <c r="P111" s="82">
        <v>43692.77523148148</v>
      </c>
      <c r="Q111" s="80" t="s">
        <v>376</v>
      </c>
      <c r="R111" s="80"/>
      <c r="S111" s="80"/>
      <c r="T111" s="80"/>
      <c r="U111" s="80"/>
      <c r="V111" s="83" t="s">
        <v>510</v>
      </c>
      <c r="W111" s="82">
        <v>43692.77523148148</v>
      </c>
      <c r="X111" s="86">
        <v>43692</v>
      </c>
      <c r="Y111" s="88" t="s">
        <v>572</v>
      </c>
      <c r="Z111" s="83" t="s">
        <v>706</v>
      </c>
      <c r="AA111" s="80"/>
      <c r="AB111" s="80"/>
      <c r="AC111" s="88" t="s">
        <v>841</v>
      </c>
      <c r="AD111" s="88" t="s">
        <v>842</v>
      </c>
      <c r="AE111" s="80" t="b">
        <v>0</v>
      </c>
      <c r="AF111" s="80">
        <v>2</v>
      </c>
      <c r="AG111" s="88" t="s">
        <v>963</v>
      </c>
      <c r="AH111" s="80" t="b">
        <v>0</v>
      </c>
      <c r="AI111" s="80" t="s">
        <v>974</v>
      </c>
      <c r="AJ111" s="80"/>
      <c r="AK111" s="88" t="s">
        <v>961</v>
      </c>
      <c r="AL111" s="80" t="b">
        <v>0</v>
      </c>
      <c r="AM111" s="80">
        <v>0</v>
      </c>
      <c r="AN111" s="88" t="s">
        <v>961</v>
      </c>
      <c r="AO111" s="80" t="s">
        <v>985</v>
      </c>
      <c r="AP111" s="80" t="b">
        <v>0</v>
      </c>
      <c r="AQ111" s="88" t="s">
        <v>842</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c r="BG111" s="49"/>
      <c r="BH111" s="48"/>
      <c r="BI111" s="49"/>
      <c r="BJ111" s="48"/>
      <c r="BK111" s="49"/>
      <c r="BL111" s="48"/>
      <c r="BM111" s="49"/>
      <c r="BN111" s="48"/>
    </row>
    <row r="112" spans="1:66" ht="15">
      <c r="A112" s="65" t="s">
        <v>260</v>
      </c>
      <c r="B112" s="65" t="s">
        <v>317</v>
      </c>
      <c r="C112" s="66" t="s">
        <v>2628</v>
      </c>
      <c r="D112" s="67">
        <v>3</v>
      </c>
      <c r="E112" s="68" t="s">
        <v>132</v>
      </c>
      <c r="F112" s="69">
        <v>32</v>
      </c>
      <c r="G112" s="66"/>
      <c r="H112" s="70"/>
      <c r="I112" s="71"/>
      <c r="J112" s="71"/>
      <c r="K112" s="34" t="s">
        <v>65</v>
      </c>
      <c r="L112" s="78">
        <v>112</v>
      </c>
      <c r="M112" s="78"/>
      <c r="N112" s="73"/>
      <c r="O112" s="80" t="s">
        <v>355</v>
      </c>
      <c r="P112" s="82">
        <v>43692.77523148148</v>
      </c>
      <c r="Q112" s="80" t="s">
        <v>376</v>
      </c>
      <c r="R112" s="80"/>
      <c r="S112" s="80"/>
      <c r="T112" s="80"/>
      <c r="U112" s="80"/>
      <c r="V112" s="83" t="s">
        <v>510</v>
      </c>
      <c r="W112" s="82">
        <v>43692.77523148148</v>
      </c>
      <c r="X112" s="86">
        <v>43692</v>
      </c>
      <c r="Y112" s="88" t="s">
        <v>572</v>
      </c>
      <c r="Z112" s="83" t="s">
        <v>706</v>
      </c>
      <c r="AA112" s="80"/>
      <c r="AB112" s="80"/>
      <c r="AC112" s="88" t="s">
        <v>841</v>
      </c>
      <c r="AD112" s="88" t="s">
        <v>842</v>
      </c>
      <c r="AE112" s="80" t="b">
        <v>0</v>
      </c>
      <c r="AF112" s="80">
        <v>2</v>
      </c>
      <c r="AG112" s="88" t="s">
        <v>963</v>
      </c>
      <c r="AH112" s="80" t="b">
        <v>0</v>
      </c>
      <c r="AI112" s="80" t="s">
        <v>974</v>
      </c>
      <c r="AJ112" s="80"/>
      <c r="AK112" s="88" t="s">
        <v>961</v>
      </c>
      <c r="AL112" s="80" t="b">
        <v>0</v>
      </c>
      <c r="AM112" s="80">
        <v>0</v>
      </c>
      <c r="AN112" s="88" t="s">
        <v>961</v>
      </c>
      <c r="AO112" s="80" t="s">
        <v>985</v>
      </c>
      <c r="AP112" s="80" t="b">
        <v>0</v>
      </c>
      <c r="AQ112" s="88" t="s">
        <v>842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48"/>
      <c r="BG112" s="49"/>
      <c r="BH112" s="48"/>
      <c r="BI112" s="49"/>
      <c r="BJ112" s="48"/>
      <c r="BK112" s="49"/>
      <c r="BL112" s="48"/>
      <c r="BM112" s="49"/>
      <c r="BN112" s="48"/>
    </row>
    <row r="113" spans="1:66" ht="15">
      <c r="A113" s="65" t="s">
        <v>260</v>
      </c>
      <c r="B113" s="65" t="s">
        <v>318</v>
      </c>
      <c r="C113" s="66" t="s">
        <v>2628</v>
      </c>
      <c r="D113" s="67">
        <v>3</v>
      </c>
      <c r="E113" s="68" t="s">
        <v>132</v>
      </c>
      <c r="F113" s="69">
        <v>32</v>
      </c>
      <c r="G113" s="66"/>
      <c r="H113" s="70"/>
      <c r="I113" s="71"/>
      <c r="J113" s="71"/>
      <c r="K113" s="34" t="s">
        <v>65</v>
      </c>
      <c r="L113" s="78">
        <v>113</v>
      </c>
      <c r="M113" s="78"/>
      <c r="N113" s="73"/>
      <c r="O113" s="80" t="s">
        <v>355</v>
      </c>
      <c r="P113" s="82">
        <v>43692.77523148148</v>
      </c>
      <c r="Q113" s="80" t="s">
        <v>376</v>
      </c>
      <c r="R113" s="80"/>
      <c r="S113" s="80"/>
      <c r="T113" s="80"/>
      <c r="U113" s="80"/>
      <c r="V113" s="83" t="s">
        <v>510</v>
      </c>
      <c r="W113" s="82">
        <v>43692.77523148148</v>
      </c>
      <c r="X113" s="86">
        <v>43692</v>
      </c>
      <c r="Y113" s="88" t="s">
        <v>572</v>
      </c>
      <c r="Z113" s="83" t="s">
        <v>706</v>
      </c>
      <c r="AA113" s="80"/>
      <c r="AB113" s="80"/>
      <c r="AC113" s="88" t="s">
        <v>841</v>
      </c>
      <c r="AD113" s="88" t="s">
        <v>842</v>
      </c>
      <c r="AE113" s="80" t="b">
        <v>0</v>
      </c>
      <c r="AF113" s="80">
        <v>2</v>
      </c>
      <c r="AG113" s="88" t="s">
        <v>963</v>
      </c>
      <c r="AH113" s="80" t="b">
        <v>0</v>
      </c>
      <c r="AI113" s="80" t="s">
        <v>974</v>
      </c>
      <c r="AJ113" s="80"/>
      <c r="AK113" s="88" t="s">
        <v>961</v>
      </c>
      <c r="AL113" s="80" t="b">
        <v>0</v>
      </c>
      <c r="AM113" s="80">
        <v>0</v>
      </c>
      <c r="AN113" s="88" t="s">
        <v>961</v>
      </c>
      <c r="AO113" s="80" t="s">
        <v>985</v>
      </c>
      <c r="AP113" s="80" t="b">
        <v>0</v>
      </c>
      <c r="AQ113" s="88" t="s">
        <v>842</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c r="BG113" s="49"/>
      <c r="BH113" s="48"/>
      <c r="BI113" s="49"/>
      <c r="BJ113" s="48"/>
      <c r="BK113" s="49"/>
      <c r="BL113" s="48"/>
      <c r="BM113" s="49"/>
      <c r="BN113" s="48"/>
    </row>
    <row r="114" spans="1:66" ht="15">
      <c r="A114" s="65" t="s">
        <v>260</v>
      </c>
      <c r="B114" s="65" t="s">
        <v>319</v>
      </c>
      <c r="C114" s="66" t="s">
        <v>2628</v>
      </c>
      <c r="D114" s="67">
        <v>3</v>
      </c>
      <c r="E114" s="68" t="s">
        <v>132</v>
      </c>
      <c r="F114" s="69">
        <v>32</v>
      </c>
      <c r="G114" s="66"/>
      <c r="H114" s="70"/>
      <c r="I114" s="71"/>
      <c r="J114" s="71"/>
      <c r="K114" s="34" t="s">
        <v>65</v>
      </c>
      <c r="L114" s="78">
        <v>114</v>
      </c>
      <c r="M114" s="78"/>
      <c r="N114" s="73"/>
      <c r="O114" s="80" t="s">
        <v>355</v>
      </c>
      <c r="P114" s="82">
        <v>43692.77523148148</v>
      </c>
      <c r="Q114" s="80" t="s">
        <v>376</v>
      </c>
      <c r="R114" s="80"/>
      <c r="S114" s="80"/>
      <c r="T114" s="80"/>
      <c r="U114" s="80"/>
      <c r="V114" s="83" t="s">
        <v>510</v>
      </c>
      <c r="W114" s="82">
        <v>43692.77523148148</v>
      </c>
      <c r="X114" s="86">
        <v>43692</v>
      </c>
      <c r="Y114" s="88" t="s">
        <v>572</v>
      </c>
      <c r="Z114" s="83" t="s">
        <v>706</v>
      </c>
      <c r="AA114" s="80"/>
      <c r="AB114" s="80"/>
      <c r="AC114" s="88" t="s">
        <v>841</v>
      </c>
      <c r="AD114" s="88" t="s">
        <v>842</v>
      </c>
      <c r="AE114" s="80" t="b">
        <v>0</v>
      </c>
      <c r="AF114" s="80">
        <v>2</v>
      </c>
      <c r="AG114" s="88" t="s">
        <v>963</v>
      </c>
      <c r="AH114" s="80" t="b">
        <v>0</v>
      </c>
      <c r="AI114" s="80" t="s">
        <v>974</v>
      </c>
      <c r="AJ114" s="80"/>
      <c r="AK114" s="88" t="s">
        <v>961</v>
      </c>
      <c r="AL114" s="80" t="b">
        <v>0</v>
      </c>
      <c r="AM114" s="80">
        <v>0</v>
      </c>
      <c r="AN114" s="88" t="s">
        <v>961</v>
      </c>
      <c r="AO114" s="80" t="s">
        <v>985</v>
      </c>
      <c r="AP114" s="80" t="b">
        <v>0</v>
      </c>
      <c r="AQ114" s="88" t="s">
        <v>842</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v>0</v>
      </c>
      <c r="BG114" s="49">
        <v>0</v>
      </c>
      <c r="BH114" s="48">
        <v>0</v>
      </c>
      <c r="BI114" s="49">
        <v>0</v>
      </c>
      <c r="BJ114" s="48">
        <v>0</v>
      </c>
      <c r="BK114" s="49">
        <v>0</v>
      </c>
      <c r="BL114" s="48">
        <v>21</v>
      </c>
      <c r="BM114" s="49">
        <v>100</v>
      </c>
      <c r="BN114" s="48">
        <v>21</v>
      </c>
    </row>
    <row r="115" spans="1:66" ht="15">
      <c r="A115" s="65" t="s">
        <v>260</v>
      </c>
      <c r="B115" s="65" t="s">
        <v>246</v>
      </c>
      <c r="C115" s="66" t="s">
        <v>2628</v>
      </c>
      <c r="D115" s="67">
        <v>3</v>
      </c>
      <c r="E115" s="68" t="s">
        <v>132</v>
      </c>
      <c r="F115" s="69">
        <v>32</v>
      </c>
      <c r="G115" s="66"/>
      <c r="H115" s="70"/>
      <c r="I115" s="71"/>
      <c r="J115" s="71"/>
      <c r="K115" s="34" t="s">
        <v>66</v>
      </c>
      <c r="L115" s="78">
        <v>115</v>
      </c>
      <c r="M115" s="78"/>
      <c r="N115" s="73"/>
      <c r="O115" s="80" t="s">
        <v>356</v>
      </c>
      <c r="P115" s="82">
        <v>43692.77523148148</v>
      </c>
      <c r="Q115" s="80" t="s">
        <v>376</v>
      </c>
      <c r="R115" s="80"/>
      <c r="S115" s="80"/>
      <c r="T115" s="80"/>
      <c r="U115" s="80"/>
      <c r="V115" s="83" t="s">
        <v>510</v>
      </c>
      <c r="W115" s="82">
        <v>43692.77523148148</v>
      </c>
      <c r="X115" s="86">
        <v>43692</v>
      </c>
      <c r="Y115" s="88" t="s">
        <v>572</v>
      </c>
      <c r="Z115" s="83" t="s">
        <v>706</v>
      </c>
      <c r="AA115" s="80"/>
      <c r="AB115" s="80"/>
      <c r="AC115" s="88" t="s">
        <v>841</v>
      </c>
      <c r="AD115" s="88" t="s">
        <v>842</v>
      </c>
      <c r="AE115" s="80" t="b">
        <v>0</v>
      </c>
      <c r="AF115" s="80">
        <v>2</v>
      </c>
      <c r="AG115" s="88" t="s">
        <v>963</v>
      </c>
      <c r="AH115" s="80" t="b">
        <v>0</v>
      </c>
      <c r="AI115" s="80" t="s">
        <v>974</v>
      </c>
      <c r="AJ115" s="80"/>
      <c r="AK115" s="88" t="s">
        <v>961</v>
      </c>
      <c r="AL115" s="80" t="b">
        <v>0</v>
      </c>
      <c r="AM115" s="80">
        <v>0</v>
      </c>
      <c r="AN115" s="88" t="s">
        <v>961</v>
      </c>
      <c r="AO115" s="80" t="s">
        <v>985</v>
      </c>
      <c r="AP115" s="80" t="b">
        <v>0</v>
      </c>
      <c r="AQ115" s="88" t="s">
        <v>842</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c r="BG115" s="49"/>
      <c r="BH115" s="48"/>
      <c r="BI115" s="49"/>
      <c r="BJ115" s="48"/>
      <c r="BK115" s="49"/>
      <c r="BL115" s="48"/>
      <c r="BM115" s="49"/>
      <c r="BN115" s="48"/>
    </row>
    <row r="116" spans="1:66" ht="15">
      <c r="A116" s="65" t="s">
        <v>246</v>
      </c>
      <c r="B116" s="65" t="s">
        <v>260</v>
      </c>
      <c r="C116" s="66" t="s">
        <v>2628</v>
      </c>
      <c r="D116" s="67">
        <v>3</v>
      </c>
      <c r="E116" s="68" t="s">
        <v>132</v>
      </c>
      <c r="F116" s="69">
        <v>32</v>
      </c>
      <c r="G116" s="66"/>
      <c r="H116" s="70"/>
      <c r="I116" s="71"/>
      <c r="J116" s="71"/>
      <c r="K116" s="34" t="s">
        <v>66</v>
      </c>
      <c r="L116" s="78">
        <v>116</v>
      </c>
      <c r="M116" s="78"/>
      <c r="N116" s="73"/>
      <c r="O116" s="80" t="s">
        <v>355</v>
      </c>
      <c r="P116" s="82">
        <v>43692.75085648148</v>
      </c>
      <c r="Q116" s="80" t="s">
        <v>375</v>
      </c>
      <c r="R116" s="80"/>
      <c r="S116" s="80"/>
      <c r="T116" s="80" t="s">
        <v>463</v>
      </c>
      <c r="U116" s="80"/>
      <c r="V116" s="83" t="s">
        <v>498</v>
      </c>
      <c r="W116" s="82">
        <v>43692.75085648148</v>
      </c>
      <c r="X116" s="86">
        <v>43692</v>
      </c>
      <c r="Y116" s="88" t="s">
        <v>573</v>
      </c>
      <c r="Z116" s="83" t="s">
        <v>707</v>
      </c>
      <c r="AA116" s="80"/>
      <c r="AB116" s="80"/>
      <c r="AC116" s="88" t="s">
        <v>842</v>
      </c>
      <c r="AD116" s="80"/>
      <c r="AE116" s="80" t="b">
        <v>0</v>
      </c>
      <c r="AF116" s="80">
        <v>7</v>
      </c>
      <c r="AG116" s="88" t="s">
        <v>961</v>
      </c>
      <c r="AH116" s="80" t="b">
        <v>0</v>
      </c>
      <c r="AI116" s="80" t="s">
        <v>974</v>
      </c>
      <c r="AJ116" s="80"/>
      <c r="AK116" s="88" t="s">
        <v>961</v>
      </c>
      <c r="AL116" s="80" t="b">
        <v>0</v>
      </c>
      <c r="AM116" s="80">
        <v>1</v>
      </c>
      <c r="AN116" s="88" t="s">
        <v>961</v>
      </c>
      <c r="AO116" s="80" t="s">
        <v>985</v>
      </c>
      <c r="AP116" s="80" t="b">
        <v>0</v>
      </c>
      <c r="AQ116" s="88" t="s">
        <v>842</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c r="BG116" s="49"/>
      <c r="BH116" s="48"/>
      <c r="BI116" s="49"/>
      <c r="BJ116" s="48"/>
      <c r="BK116" s="49"/>
      <c r="BL116" s="48"/>
      <c r="BM116" s="49"/>
      <c r="BN116" s="48"/>
    </row>
    <row r="117" spans="1:66" ht="15">
      <c r="A117" s="65" t="s">
        <v>261</v>
      </c>
      <c r="B117" s="65" t="s">
        <v>260</v>
      </c>
      <c r="C117" s="66" t="s">
        <v>2628</v>
      </c>
      <c r="D117" s="67">
        <v>3</v>
      </c>
      <c r="E117" s="68" t="s">
        <v>132</v>
      </c>
      <c r="F117" s="69">
        <v>32</v>
      </c>
      <c r="G117" s="66"/>
      <c r="H117" s="70"/>
      <c r="I117" s="71"/>
      <c r="J117" s="71"/>
      <c r="K117" s="34" t="s">
        <v>65</v>
      </c>
      <c r="L117" s="78">
        <v>117</v>
      </c>
      <c r="M117" s="78"/>
      <c r="N117" s="73"/>
      <c r="O117" s="80" t="s">
        <v>355</v>
      </c>
      <c r="P117" s="82">
        <v>43698.516701388886</v>
      </c>
      <c r="Q117" s="80" t="s">
        <v>374</v>
      </c>
      <c r="R117" s="80"/>
      <c r="S117" s="80"/>
      <c r="T117" s="80"/>
      <c r="U117" s="80"/>
      <c r="V117" s="83" t="s">
        <v>511</v>
      </c>
      <c r="W117" s="82">
        <v>43698.516701388886</v>
      </c>
      <c r="X117" s="86">
        <v>43698</v>
      </c>
      <c r="Y117" s="88" t="s">
        <v>574</v>
      </c>
      <c r="Z117" s="83" t="s">
        <v>708</v>
      </c>
      <c r="AA117" s="80"/>
      <c r="AB117" s="80"/>
      <c r="AC117" s="88" t="s">
        <v>843</v>
      </c>
      <c r="AD117" s="80"/>
      <c r="AE117" s="80" t="b">
        <v>0</v>
      </c>
      <c r="AF117" s="80">
        <v>0</v>
      </c>
      <c r="AG117" s="88" t="s">
        <v>961</v>
      </c>
      <c r="AH117" s="80" t="b">
        <v>0</v>
      </c>
      <c r="AI117" s="80" t="s">
        <v>974</v>
      </c>
      <c r="AJ117" s="80"/>
      <c r="AK117" s="88" t="s">
        <v>961</v>
      </c>
      <c r="AL117" s="80" t="b">
        <v>0</v>
      </c>
      <c r="AM117" s="80">
        <v>1</v>
      </c>
      <c r="AN117" s="88" t="s">
        <v>839</v>
      </c>
      <c r="AO117" s="80" t="s">
        <v>988</v>
      </c>
      <c r="AP117" s="80" t="b">
        <v>0</v>
      </c>
      <c r="AQ117" s="88" t="s">
        <v>839</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c r="BG117" s="49"/>
      <c r="BH117" s="48"/>
      <c r="BI117" s="49"/>
      <c r="BJ117" s="48"/>
      <c r="BK117" s="49"/>
      <c r="BL117" s="48"/>
      <c r="BM117" s="49"/>
      <c r="BN117" s="48"/>
    </row>
    <row r="118" spans="1:66" ht="15">
      <c r="A118" s="65" t="s">
        <v>259</v>
      </c>
      <c r="B118" s="65" t="s">
        <v>310</v>
      </c>
      <c r="C118" s="66" t="s">
        <v>2628</v>
      </c>
      <c r="D118" s="67">
        <v>3</v>
      </c>
      <c r="E118" s="68" t="s">
        <v>132</v>
      </c>
      <c r="F118" s="69">
        <v>32</v>
      </c>
      <c r="G118" s="66"/>
      <c r="H118" s="70"/>
      <c r="I118" s="71"/>
      <c r="J118" s="71"/>
      <c r="K118" s="34" t="s">
        <v>65</v>
      </c>
      <c r="L118" s="78">
        <v>118</v>
      </c>
      <c r="M118" s="78"/>
      <c r="N118" s="73"/>
      <c r="O118" s="80" t="s">
        <v>355</v>
      </c>
      <c r="P118" s="82">
        <v>43692.76987268519</v>
      </c>
      <c r="Q118" s="80" t="s">
        <v>375</v>
      </c>
      <c r="R118" s="80"/>
      <c r="S118" s="80"/>
      <c r="T118" s="80" t="s">
        <v>463</v>
      </c>
      <c r="U118" s="80"/>
      <c r="V118" s="83" t="s">
        <v>509</v>
      </c>
      <c r="W118" s="82">
        <v>43692.76987268519</v>
      </c>
      <c r="X118" s="86">
        <v>43692</v>
      </c>
      <c r="Y118" s="88" t="s">
        <v>571</v>
      </c>
      <c r="Z118" s="83" t="s">
        <v>705</v>
      </c>
      <c r="AA118" s="80"/>
      <c r="AB118" s="80"/>
      <c r="AC118" s="88" t="s">
        <v>840</v>
      </c>
      <c r="AD118" s="80"/>
      <c r="AE118" s="80" t="b">
        <v>0</v>
      </c>
      <c r="AF118" s="80">
        <v>0</v>
      </c>
      <c r="AG118" s="88" t="s">
        <v>961</v>
      </c>
      <c r="AH118" s="80" t="b">
        <v>0</v>
      </c>
      <c r="AI118" s="80" t="s">
        <v>974</v>
      </c>
      <c r="AJ118" s="80"/>
      <c r="AK118" s="88" t="s">
        <v>961</v>
      </c>
      <c r="AL118" s="80" t="b">
        <v>0</v>
      </c>
      <c r="AM118" s="80">
        <v>1</v>
      </c>
      <c r="AN118" s="88" t="s">
        <v>842</v>
      </c>
      <c r="AO118" s="80" t="s">
        <v>985</v>
      </c>
      <c r="AP118" s="80" t="b">
        <v>0</v>
      </c>
      <c r="AQ118" s="88" t="s">
        <v>842</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c r="BG118" s="49"/>
      <c r="BH118" s="48"/>
      <c r="BI118" s="49"/>
      <c r="BJ118" s="48"/>
      <c r="BK118" s="49"/>
      <c r="BL118" s="48"/>
      <c r="BM118" s="49"/>
      <c r="BN118" s="48"/>
    </row>
    <row r="119" spans="1:66" ht="15">
      <c r="A119" s="65" t="s">
        <v>246</v>
      </c>
      <c r="B119" s="65" t="s">
        <v>310</v>
      </c>
      <c r="C119" s="66" t="s">
        <v>2628</v>
      </c>
      <c r="D119" s="67">
        <v>3</v>
      </c>
      <c r="E119" s="68" t="s">
        <v>132</v>
      </c>
      <c r="F119" s="69">
        <v>32</v>
      </c>
      <c r="G119" s="66"/>
      <c r="H119" s="70"/>
      <c r="I119" s="71"/>
      <c r="J119" s="71"/>
      <c r="K119" s="34" t="s">
        <v>65</v>
      </c>
      <c r="L119" s="78">
        <v>119</v>
      </c>
      <c r="M119" s="78"/>
      <c r="N119" s="73"/>
      <c r="O119" s="80" t="s">
        <v>355</v>
      </c>
      <c r="P119" s="82">
        <v>43692.75085648148</v>
      </c>
      <c r="Q119" s="80" t="s">
        <v>375</v>
      </c>
      <c r="R119" s="80"/>
      <c r="S119" s="80"/>
      <c r="T119" s="80" t="s">
        <v>463</v>
      </c>
      <c r="U119" s="80"/>
      <c r="V119" s="83" t="s">
        <v>498</v>
      </c>
      <c r="W119" s="82">
        <v>43692.75085648148</v>
      </c>
      <c r="X119" s="86">
        <v>43692</v>
      </c>
      <c r="Y119" s="88" t="s">
        <v>573</v>
      </c>
      <c r="Z119" s="83" t="s">
        <v>707</v>
      </c>
      <c r="AA119" s="80"/>
      <c r="AB119" s="80"/>
      <c r="AC119" s="88" t="s">
        <v>842</v>
      </c>
      <c r="AD119" s="80"/>
      <c r="AE119" s="80" t="b">
        <v>0</v>
      </c>
      <c r="AF119" s="80">
        <v>7</v>
      </c>
      <c r="AG119" s="88" t="s">
        <v>961</v>
      </c>
      <c r="AH119" s="80" t="b">
        <v>0</v>
      </c>
      <c r="AI119" s="80" t="s">
        <v>974</v>
      </c>
      <c r="AJ119" s="80"/>
      <c r="AK119" s="88" t="s">
        <v>961</v>
      </c>
      <c r="AL119" s="80" t="b">
        <v>0</v>
      </c>
      <c r="AM119" s="80">
        <v>1</v>
      </c>
      <c r="AN119" s="88" t="s">
        <v>961</v>
      </c>
      <c r="AO119" s="80" t="s">
        <v>985</v>
      </c>
      <c r="AP119" s="80" t="b">
        <v>0</v>
      </c>
      <c r="AQ119" s="88" t="s">
        <v>842</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3</v>
      </c>
      <c r="BF119" s="48"/>
      <c r="BG119" s="49"/>
      <c r="BH119" s="48"/>
      <c r="BI119" s="49"/>
      <c r="BJ119" s="48"/>
      <c r="BK119" s="49"/>
      <c r="BL119" s="48"/>
      <c r="BM119" s="49"/>
      <c r="BN119" s="48"/>
    </row>
    <row r="120" spans="1:66" ht="15">
      <c r="A120" s="65" t="s">
        <v>261</v>
      </c>
      <c r="B120" s="65" t="s">
        <v>310</v>
      </c>
      <c r="C120" s="66" t="s">
        <v>2628</v>
      </c>
      <c r="D120" s="67">
        <v>3</v>
      </c>
      <c r="E120" s="68" t="s">
        <v>132</v>
      </c>
      <c r="F120" s="69">
        <v>32</v>
      </c>
      <c r="G120" s="66"/>
      <c r="H120" s="70"/>
      <c r="I120" s="71"/>
      <c r="J120" s="71"/>
      <c r="K120" s="34" t="s">
        <v>65</v>
      </c>
      <c r="L120" s="78">
        <v>120</v>
      </c>
      <c r="M120" s="78"/>
      <c r="N120" s="73"/>
      <c r="O120" s="80" t="s">
        <v>355</v>
      </c>
      <c r="P120" s="82">
        <v>43698.516701388886</v>
      </c>
      <c r="Q120" s="80" t="s">
        <v>374</v>
      </c>
      <c r="R120" s="80"/>
      <c r="S120" s="80"/>
      <c r="T120" s="80"/>
      <c r="U120" s="80"/>
      <c r="V120" s="83" t="s">
        <v>511</v>
      </c>
      <c r="W120" s="82">
        <v>43698.516701388886</v>
      </c>
      <c r="X120" s="86">
        <v>43698</v>
      </c>
      <c r="Y120" s="88" t="s">
        <v>574</v>
      </c>
      <c r="Z120" s="83" t="s">
        <v>708</v>
      </c>
      <c r="AA120" s="80"/>
      <c r="AB120" s="80"/>
      <c r="AC120" s="88" t="s">
        <v>843</v>
      </c>
      <c r="AD120" s="80"/>
      <c r="AE120" s="80" t="b">
        <v>0</v>
      </c>
      <c r="AF120" s="80">
        <v>0</v>
      </c>
      <c r="AG120" s="88" t="s">
        <v>961</v>
      </c>
      <c r="AH120" s="80" t="b">
        <v>0</v>
      </c>
      <c r="AI120" s="80" t="s">
        <v>974</v>
      </c>
      <c r="AJ120" s="80"/>
      <c r="AK120" s="88" t="s">
        <v>961</v>
      </c>
      <c r="AL120" s="80" t="b">
        <v>0</v>
      </c>
      <c r="AM120" s="80">
        <v>1</v>
      </c>
      <c r="AN120" s="88" t="s">
        <v>839</v>
      </c>
      <c r="AO120" s="80" t="s">
        <v>988</v>
      </c>
      <c r="AP120" s="80" t="b">
        <v>0</v>
      </c>
      <c r="AQ120" s="88" t="s">
        <v>839</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3</v>
      </c>
      <c r="BE120" s="79" t="str">
        <f>REPLACE(INDEX(GroupVertices[Group],MATCH(Edges[[#This Row],[Vertex 2]],GroupVertices[Vertex],0)),1,1,"")</f>
        <v>3</v>
      </c>
      <c r="BF120" s="48"/>
      <c r="BG120" s="49"/>
      <c r="BH120" s="48"/>
      <c r="BI120" s="49"/>
      <c r="BJ120" s="48"/>
      <c r="BK120" s="49"/>
      <c r="BL120" s="48"/>
      <c r="BM120" s="49"/>
      <c r="BN120" s="48"/>
    </row>
    <row r="121" spans="1:66" ht="15">
      <c r="A121" s="65" t="s">
        <v>259</v>
      </c>
      <c r="B121" s="65" t="s">
        <v>311</v>
      </c>
      <c r="C121" s="66" t="s">
        <v>2628</v>
      </c>
      <c r="D121" s="67">
        <v>3</v>
      </c>
      <c r="E121" s="68" t="s">
        <v>132</v>
      </c>
      <c r="F121" s="69">
        <v>32</v>
      </c>
      <c r="G121" s="66"/>
      <c r="H121" s="70"/>
      <c r="I121" s="71"/>
      <c r="J121" s="71"/>
      <c r="K121" s="34" t="s">
        <v>65</v>
      </c>
      <c r="L121" s="78">
        <v>121</v>
      </c>
      <c r="M121" s="78"/>
      <c r="N121" s="73"/>
      <c r="O121" s="80" t="s">
        <v>355</v>
      </c>
      <c r="P121" s="82">
        <v>43692.76987268519</v>
      </c>
      <c r="Q121" s="80" t="s">
        <v>375</v>
      </c>
      <c r="R121" s="80"/>
      <c r="S121" s="80"/>
      <c r="T121" s="80" t="s">
        <v>463</v>
      </c>
      <c r="U121" s="80"/>
      <c r="V121" s="83" t="s">
        <v>509</v>
      </c>
      <c r="W121" s="82">
        <v>43692.76987268519</v>
      </c>
      <c r="X121" s="86">
        <v>43692</v>
      </c>
      <c r="Y121" s="88" t="s">
        <v>571</v>
      </c>
      <c r="Z121" s="83" t="s">
        <v>705</v>
      </c>
      <c r="AA121" s="80"/>
      <c r="AB121" s="80"/>
      <c r="AC121" s="88" t="s">
        <v>840</v>
      </c>
      <c r="AD121" s="80"/>
      <c r="AE121" s="80" t="b">
        <v>0</v>
      </c>
      <c r="AF121" s="80">
        <v>0</v>
      </c>
      <c r="AG121" s="88" t="s">
        <v>961</v>
      </c>
      <c r="AH121" s="80" t="b">
        <v>0</v>
      </c>
      <c r="AI121" s="80" t="s">
        <v>974</v>
      </c>
      <c r="AJ121" s="80"/>
      <c r="AK121" s="88" t="s">
        <v>961</v>
      </c>
      <c r="AL121" s="80" t="b">
        <v>0</v>
      </c>
      <c r="AM121" s="80">
        <v>1</v>
      </c>
      <c r="AN121" s="88" t="s">
        <v>842</v>
      </c>
      <c r="AO121" s="80" t="s">
        <v>985</v>
      </c>
      <c r="AP121" s="80" t="b">
        <v>0</v>
      </c>
      <c r="AQ121" s="88" t="s">
        <v>842</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8"/>
      <c r="BG121" s="49"/>
      <c r="BH121" s="48"/>
      <c r="BI121" s="49"/>
      <c r="BJ121" s="48"/>
      <c r="BK121" s="49"/>
      <c r="BL121" s="48"/>
      <c r="BM121" s="49"/>
      <c r="BN121" s="48"/>
    </row>
    <row r="122" spans="1:66" ht="15">
      <c r="A122" s="65" t="s">
        <v>246</v>
      </c>
      <c r="B122" s="65" t="s">
        <v>311</v>
      </c>
      <c r="C122" s="66" t="s">
        <v>2628</v>
      </c>
      <c r="D122" s="67">
        <v>3</v>
      </c>
      <c r="E122" s="68" t="s">
        <v>132</v>
      </c>
      <c r="F122" s="69">
        <v>32</v>
      </c>
      <c r="G122" s="66"/>
      <c r="H122" s="70"/>
      <c r="I122" s="71"/>
      <c r="J122" s="71"/>
      <c r="K122" s="34" t="s">
        <v>65</v>
      </c>
      <c r="L122" s="78">
        <v>122</v>
      </c>
      <c r="M122" s="78"/>
      <c r="N122" s="73"/>
      <c r="O122" s="80" t="s">
        <v>355</v>
      </c>
      <c r="P122" s="82">
        <v>43692.75085648148</v>
      </c>
      <c r="Q122" s="80" t="s">
        <v>375</v>
      </c>
      <c r="R122" s="80"/>
      <c r="S122" s="80"/>
      <c r="T122" s="80" t="s">
        <v>463</v>
      </c>
      <c r="U122" s="80"/>
      <c r="V122" s="83" t="s">
        <v>498</v>
      </c>
      <c r="W122" s="82">
        <v>43692.75085648148</v>
      </c>
      <c r="X122" s="86">
        <v>43692</v>
      </c>
      <c r="Y122" s="88" t="s">
        <v>573</v>
      </c>
      <c r="Z122" s="83" t="s">
        <v>707</v>
      </c>
      <c r="AA122" s="80"/>
      <c r="AB122" s="80"/>
      <c r="AC122" s="88" t="s">
        <v>842</v>
      </c>
      <c r="AD122" s="80"/>
      <c r="AE122" s="80" t="b">
        <v>0</v>
      </c>
      <c r="AF122" s="80">
        <v>7</v>
      </c>
      <c r="AG122" s="88" t="s">
        <v>961</v>
      </c>
      <c r="AH122" s="80" t="b">
        <v>0</v>
      </c>
      <c r="AI122" s="80" t="s">
        <v>974</v>
      </c>
      <c r="AJ122" s="80"/>
      <c r="AK122" s="88" t="s">
        <v>961</v>
      </c>
      <c r="AL122" s="80" t="b">
        <v>0</v>
      </c>
      <c r="AM122" s="80">
        <v>1</v>
      </c>
      <c r="AN122" s="88" t="s">
        <v>961</v>
      </c>
      <c r="AO122" s="80" t="s">
        <v>985</v>
      </c>
      <c r="AP122" s="80" t="b">
        <v>0</v>
      </c>
      <c r="AQ122" s="88" t="s">
        <v>842</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261</v>
      </c>
      <c r="B123" s="65" t="s">
        <v>311</v>
      </c>
      <c r="C123" s="66" t="s">
        <v>2628</v>
      </c>
      <c r="D123" s="67">
        <v>3</v>
      </c>
      <c r="E123" s="68" t="s">
        <v>132</v>
      </c>
      <c r="F123" s="69">
        <v>32</v>
      </c>
      <c r="G123" s="66"/>
      <c r="H123" s="70"/>
      <c r="I123" s="71"/>
      <c r="J123" s="71"/>
      <c r="K123" s="34" t="s">
        <v>65</v>
      </c>
      <c r="L123" s="78">
        <v>123</v>
      </c>
      <c r="M123" s="78"/>
      <c r="N123" s="73"/>
      <c r="O123" s="80" t="s">
        <v>355</v>
      </c>
      <c r="P123" s="82">
        <v>43698.516701388886</v>
      </c>
      <c r="Q123" s="80" t="s">
        <v>374</v>
      </c>
      <c r="R123" s="80"/>
      <c r="S123" s="80"/>
      <c r="T123" s="80"/>
      <c r="U123" s="80"/>
      <c r="V123" s="83" t="s">
        <v>511</v>
      </c>
      <c r="W123" s="82">
        <v>43698.516701388886</v>
      </c>
      <c r="X123" s="86">
        <v>43698</v>
      </c>
      <c r="Y123" s="88" t="s">
        <v>574</v>
      </c>
      <c r="Z123" s="83" t="s">
        <v>708</v>
      </c>
      <c r="AA123" s="80"/>
      <c r="AB123" s="80"/>
      <c r="AC123" s="88" t="s">
        <v>843</v>
      </c>
      <c r="AD123" s="80"/>
      <c r="AE123" s="80" t="b">
        <v>0</v>
      </c>
      <c r="AF123" s="80">
        <v>0</v>
      </c>
      <c r="AG123" s="88" t="s">
        <v>961</v>
      </c>
      <c r="AH123" s="80" t="b">
        <v>0</v>
      </c>
      <c r="AI123" s="80" t="s">
        <v>974</v>
      </c>
      <c r="AJ123" s="80"/>
      <c r="AK123" s="88" t="s">
        <v>961</v>
      </c>
      <c r="AL123" s="80" t="b">
        <v>0</v>
      </c>
      <c r="AM123" s="80">
        <v>1</v>
      </c>
      <c r="AN123" s="88" t="s">
        <v>839</v>
      </c>
      <c r="AO123" s="80" t="s">
        <v>988</v>
      </c>
      <c r="AP123" s="80" t="b">
        <v>0</v>
      </c>
      <c r="AQ123" s="88" t="s">
        <v>839</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c r="BG123" s="49"/>
      <c r="BH123" s="48"/>
      <c r="BI123" s="49"/>
      <c r="BJ123" s="48"/>
      <c r="BK123" s="49"/>
      <c r="BL123" s="48"/>
      <c r="BM123" s="49"/>
      <c r="BN123" s="48"/>
    </row>
    <row r="124" spans="1:66" ht="15">
      <c r="A124" s="65" t="s">
        <v>259</v>
      </c>
      <c r="B124" s="65" t="s">
        <v>312</v>
      </c>
      <c r="C124" s="66" t="s">
        <v>2628</v>
      </c>
      <c r="D124" s="67">
        <v>3</v>
      </c>
      <c r="E124" s="68" t="s">
        <v>132</v>
      </c>
      <c r="F124" s="69">
        <v>32</v>
      </c>
      <c r="G124" s="66"/>
      <c r="H124" s="70"/>
      <c r="I124" s="71"/>
      <c r="J124" s="71"/>
      <c r="K124" s="34" t="s">
        <v>65</v>
      </c>
      <c r="L124" s="78">
        <v>124</v>
      </c>
      <c r="M124" s="78"/>
      <c r="N124" s="73"/>
      <c r="O124" s="80" t="s">
        <v>355</v>
      </c>
      <c r="P124" s="82">
        <v>43692.76987268519</v>
      </c>
      <c r="Q124" s="80" t="s">
        <v>375</v>
      </c>
      <c r="R124" s="80"/>
      <c r="S124" s="80"/>
      <c r="T124" s="80" t="s">
        <v>463</v>
      </c>
      <c r="U124" s="80"/>
      <c r="V124" s="83" t="s">
        <v>509</v>
      </c>
      <c r="W124" s="82">
        <v>43692.76987268519</v>
      </c>
      <c r="X124" s="86">
        <v>43692</v>
      </c>
      <c r="Y124" s="88" t="s">
        <v>571</v>
      </c>
      <c r="Z124" s="83" t="s">
        <v>705</v>
      </c>
      <c r="AA124" s="80"/>
      <c r="AB124" s="80"/>
      <c r="AC124" s="88" t="s">
        <v>840</v>
      </c>
      <c r="AD124" s="80"/>
      <c r="AE124" s="80" t="b">
        <v>0</v>
      </c>
      <c r="AF124" s="80">
        <v>0</v>
      </c>
      <c r="AG124" s="88" t="s">
        <v>961</v>
      </c>
      <c r="AH124" s="80" t="b">
        <v>0</v>
      </c>
      <c r="AI124" s="80" t="s">
        <v>974</v>
      </c>
      <c r="AJ124" s="80"/>
      <c r="AK124" s="88" t="s">
        <v>961</v>
      </c>
      <c r="AL124" s="80" t="b">
        <v>0</v>
      </c>
      <c r="AM124" s="80">
        <v>1</v>
      </c>
      <c r="AN124" s="88" t="s">
        <v>842</v>
      </c>
      <c r="AO124" s="80" t="s">
        <v>985</v>
      </c>
      <c r="AP124" s="80" t="b">
        <v>0</v>
      </c>
      <c r="AQ124" s="88" t="s">
        <v>842</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246</v>
      </c>
      <c r="B125" s="65" t="s">
        <v>312</v>
      </c>
      <c r="C125" s="66" t="s">
        <v>2628</v>
      </c>
      <c r="D125" s="67">
        <v>3</v>
      </c>
      <c r="E125" s="68" t="s">
        <v>132</v>
      </c>
      <c r="F125" s="69">
        <v>32</v>
      </c>
      <c r="G125" s="66"/>
      <c r="H125" s="70"/>
      <c r="I125" s="71"/>
      <c r="J125" s="71"/>
      <c r="K125" s="34" t="s">
        <v>65</v>
      </c>
      <c r="L125" s="78">
        <v>125</v>
      </c>
      <c r="M125" s="78"/>
      <c r="N125" s="73"/>
      <c r="O125" s="80" t="s">
        <v>355</v>
      </c>
      <c r="P125" s="82">
        <v>43692.75085648148</v>
      </c>
      <c r="Q125" s="80" t="s">
        <v>375</v>
      </c>
      <c r="R125" s="80"/>
      <c r="S125" s="80"/>
      <c r="T125" s="80" t="s">
        <v>463</v>
      </c>
      <c r="U125" s="80"/>
      <c r="V125" s="83" t="s">
        <v>498</v>
      </c>
      <c r="W125" s="82">
        <v>43692.75085648148</v>
      </c>
      <c r="X125" s="86">
        <v>43692</v>
      </c>
      <c r="Y125" s="88" t="s">
        <v>573</v>
      </c>
      <c r="Z125" s="83" t="s">
        <v>707</v>
      </c>
      <c r="AA125" s="80"/>
      <c r="AB125" s="80"/>
      <c r="AC125" s="88" t="s">
        <v>842</v>
      </c>
      <c r="AD125" s="80"/>
      <c r="AE125" s="80" t="b">
        <v>0</v>
      </c>
      <c r="AF125" s="80">
        <v>7</v>
      </c>
      <c r="AG125" s="88" t="s">
        <v>961</v>
      </c>
      <c r="AH125" s="80" t="b">
        <v>0</v>
      </c>
      <c r="AI125" s="80" t="s">
        <v>974</v>
      </c>
      <c r="AJ125" s="80"/>
      <c r="AK125" s="88" t="s">
        <v>961</v>
      </c>
      <c r="AL125" s="80" t="b">
        <v>0</v>
      </c>
      <c r="AM125" s="80">
        <v>1</v>
      </c>
      <c r="AN125" s="88" t="s">
        <v>961</v>
      </c>
      <c r="AO125" s="80" t="s">
        <v>985</v>
      </c>
      <c r="AP125" s="80" t="b">
        <v>0</v>
      </c>
      <c r="AQ125" s="88" t="s">
        <v>842</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c r="BG125" s="49"/>
      <c r="BH125" s="48"/>
      <c r="BI125" s="49"/>
      <c r="BJ125" s="48"/>
      <c r="BK125" s="49"/>
      <c r="BL125" s="48"/>
      <c r="BM125" s="49"/>
      <c r="BN125" s="48"/>
    </row>
    <row r="126" spans="1:66" ht="15">
      <c r="A126" s="65" t="s">
        <v>261</v>
      </c>
      <c r="B126" s="65" t="s">
        <v>312</v>
      </c>
      <c r="C126" s="66" t="s">
        <v>2628</v>
      </c>
      <c r="D126" s="67">
        <v>3</v>
      </c>
      <c r="E126" s="68" t="s">
        <v>132</v>
      </c>
      <c r="F126" s="69">
        <v>32</v>
      </c>
      <c r="G126" s="66"/>
      <c r="H126" s="70"/>
      <c r="I126" s="71"/>
      <c r="J126" s="71"/>
      <c r="K126" s="34" t="s">
        <v>65</v>
      </c>
      <c r="L126" s="78">
        <v>126</v>
      </c>
      <c r="M126" s="78"/>
      <c r="N126" s="73"/>
      <c r="O126" s="80" t="s">
        <v>355</v>
      </c>
      <c r="P126" s="82">
        <v>43698.516701388886</v>
      </c>
      <c r="Q126" s="80" t="s">
        <v>374</v>
      </c>
      <c r="R126" s="80"/>
      <c r="S126" s="80"/>
      <c r="T126" s="80"/>
      <c r="U126" s="80"/>
      <c r="V126" s="83" t="s">
        <v>511</v>
      </c>
      <c r="W126" s="82">
        <v>43698.516701388886</v>
      </c>
      <c r="X126" s="86">
        <v>43698</v>
      </c>
      <c r="Y126" s="88" t="s">
        <v>574</v>
      </c>
      <c r="Z126" s="83" t="s">
        <v>708</v>
      </c>
      <c r="AA126" s="80"/>
      <c r="AB126" s="80"/>
      <c r="AC126" s="88" t="s">
        <v>843</v>
      </c>
      <c r="AD126" s="80"/>
      <c r="AE126" s="80" t="b">
        <v>0</v>
      </c>
      <c r="AF126" s="80">
        <v>0</v>
      </c>
      <c r="AG126" s="88" t="s">
        <v>961</v>
      </c>
      <c r="AH126" s="80" t="b">
        <v>0</v>
      </c>
      <c r="AI126" s="80" t="s">
        <v>974</v>
      </c>
      <c r="AJ126" s="80"/>
      <c r="AK126" s="88" t="s">
        <v>961</v>
      </c>
      <c r="AL126" s="80" t="b">
        <v>0</v>
      </c>
      <c r="AM126" s="80">
        <v>1</v>
      </c>
      <c r="AN126" s="88" t="s">
        <v>839</v>
      </c>
      <c r="AO126" s="80" t="s">
        <v>988</v>
      </c>
      <c r="AP126" s="80" t="b">
        <v>0</v>
      </c>
      <c r="AQ126" s="88" t="s">
        <v>839</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8"/>
      <c r="BG126" s="49"/>
      <c r="BH126" s="48"/>
      <c r="BI126" s="49"/>
      <c r="BJ126" s="48"/>
      <c r="BK126" s="49"/>
      <c r="BL126" s="48"/>
      <c r="BM126" s="49"/>
      <c r="BN126" s="48"/>
    </row>
    <row r="127" spans="1:66" ht="15">
      <c r="A127" s="65" t="s">
        <v>259</v>
      </c>
      <c r="B127" s="65" t="s">
        <v>313</v>
      </c>
      <c r="C127" s="66" t="s">
        <v>2628</v>
      </c>
      <c r="D127" s="67">
        <v>3</v>
      </c>
      <c r="E127" s="68" t="s">
        <v>132</v>
      </c>
      <c r="F127" s="69">
        <v>32</v>
      </c>
      <c r="G127" s="66"/>
      <c r="H127" s="70"/>
      <c r="I127" s="71"/>
      <c r="J127" s="71"/>
      <c r="K127" s="34" t="s">
        <v>65</v>
      </c>
      <c r="L127" s="78">
        <v>127</v>
      </c>
      <c r="M127" s="78"/>
      <c r="N127" s="73"/>
      <c r="O127" s="80" t="s">
        <v>355</v>
      </c>
      <c r="P127" s="82">
        <v>43692.76987268519</v>
      </c>
      <c r="Q127" s="80" t="s">
        <v>375</v>
      </c>
      <c r="R127" s="80"/>
      <c r="S127" s="80"/>
      <c r="T127" s="80" t="s">
        <v>463</v>
      </c>
      <c r="U127" s="80"/>
      <c r="V127" s="83" t="s">
        <v>509</v>
      </c>
      <c r="W127" s="82">
        <v>43692.76987268519</v>
      </c>
      <c r="X127" s="86">
        <v>43692</v>
      </c>
      <c r="Y127" s="88" t="s">
        <v>571</v>
      </c>
      <c r="Z127" s="83" t="s">
        <v>705</v>
      </c>
      <c r="AA127" s="80"/>
      <c r="AB127" s="80"/>
      <c r="AC127" s="88" t="s">
        <v>840</v>
      </c>
      <c r="AD127" s="80"/>
      <c r="AE127" s="80" t="b">
        <v>0</v>
      </c>
      <c r="AF127" s="80">
        <v>0</v>
      </c>
      <c r="AG127" s="88" t="s">
        <v>961</v>
      </c>
      <c r="AH127" s="80" t="b">
        <v>0</v>
      </c>
      <c r="AI127" s="80" t="s">
        <v>974</v>
      </c>
      <c r="AJ127" s="80"/>
      <c r="AK127" s="88" t="s">
        <v>961</v>
      </c>
      <c r="AL127" s="80" t="b">
        <v>0</v>
      </c>
      <c r="AM127" s="80">
        <v>1</v>
      </c>
      <c r="AN127" s="88" t="s">
        <v>842</v>
      </c>
      <c r="AO127" s="80" t="s">
        <v>985</v>
      </c>
      <c r="AP127" s="80" t="b">
        <v>0</v>
      </c>
      <c r="AQ127" s="88" t="s">
        <v>842</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3</v>
      </c>
      <c r="BF127" s="48"/>
      <c r="BG127" s="49"/>
      <c r="BH127" s="48"/>
      <c r="BI127" s="49"/>
      <c r="BJ127" s="48"/>
      <c r="BK127" s="49"/>
      <c r="BL127" s="48"/>
      <c r="BM127" s="49"/>
      <c r="BN127" s="48"/>
    </row>
    <row r="128" spans="1:66" ht="15">
      <c r="A128" s="65" t="s">
        <v>246</v>
      </c>
      <c r="B128" s="65" t="s">
        <v>313</v>
      </c>
      <c r="C128" s="66" t="s">
        <v>2628</v>
      </c>
      <c r="D128" s="67">
        <v>3</v>
      </c>
      <c r="E128" s="68" t="s">
        <v>132</v>
      </c>
      <c r="F128" s="69">
        <v>32</v>
      </c>
      <c r="G128" s="66"/>
      <c r="H128" s="70"/>
      <c r="I128" s="71"/>
      <c r="J128" s="71"/>
      <c r="K128" s="34" t="s">
        <v>65</v>
      </c>
      <c r="L128" s="78">
        <v>128</v>
      </c>
      <c r="M128" s="78"/>
      <c r="N128" s="73"/>
      <c r="O128" s="80" t="s">
        <v>355</v>
      </c>
      <c r="P128" s="82">
        <v>43692.75085648148</v>
      </c>
      <c r="Q128" s="80" t="s">
        <v>375</v>
      </c>
      <c r="R128" s="80"/>
      <c r="S128" s="80"/>
      <c r="T128" s="80" t="s">
        <v>463</v>
      </c>
      <c r="U128" s="80"/>
      <c r="V128" s="83" t="s">
        <v>498</v>
      </c>
      <c r="W128" s="82">
        <v>43692.75085648148</v>
      </c>
      <c r="X128" s="86">
        <v>43692</v>
      </c>
      <c r="Y128" s="88" t="s">
        <v>573</v>
      </c>
      <c r="Z128" s="83" t="s">
        <v>707</v>
      </c>
      <c r="AA128" s="80"/>
      <c r="AB128" s="80"/>
      <c r="AC128" s="88" t="s">
        <v>842</v>
      </c>
      <c r="AD128" s="80"/>
      <c r="AE128" s="80" t="b">
        <v>0</v>
      </c>
      <c r="AF128" s="80">
        <v>7</v>
      </c>
      <c r="AG128" s="88" t="s">
        <v>961</v>
      </c>
      <c r="AH128" s="80" t="b">
        <v>0</v>
      </c>
      <c r="AI128" s="80" t="s">
        <v>974</v>
      </c>
      <c r="AJ128" s="80"/>
      <c r="AK128" s="88" t="s">
        <v>961</v>
      </c>
      <c r="AL128" s="80" t="b">
        <v>0</v>
      </c>
      <c r="AM128" s="80">
        <v>1</v>
      </c>
      <c r="AN128" s="88" t="s">
        <v>961</v>
      </c>
      <c r="AO128" s="80" t="s">
        <v>985</v>
      </c>
      <c r="AP128" s="80" t="b">
        <v>0</v>
      </c>
      <c r="AQ128" s="88" t="s">
        <v>842</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3</v>
      </c>
      <c r="BF128" s="48"/>
      <c r="BG128" s="49"/>
      <c r="BH128" s="48"/>
      <c r="BI128" s="49"/>
      <c r="BJ128" s="48"/>
      <c r="BK128" s="49"/>
      <c r="BL128" s="48"/>
      <c r="BM128" s="49"/>
      <c r="BN128" s="48"/>
    </row>
    <row r="129" spans="1:66" ht="15">
      <c r="A129" s="65" t="s">
        <v>261</v>
      </c>
      <c r="B129" s="65" t="s">
        <v>313</v>
      </c>
      <c r="C129" s="66" t="s">
        <v>2628</v>
      </c>
      <c r="D129" s="67">
        <v>3</v>
      </c>
      <c r="E129" s="68" t="s">
        <v>132</v>
      </c>
      <c r="F129" s="69">
        <v>32</v>
      </c>
      <c r="G129" s="66"/>
      <c r="H129" s="70"/>
      <c r="I129" s="71"/>
      <c r="J129" s="71"/>
      <c r="K129" s="34" t="s">
        <v>65</v>
      </c>
      <c r="L129" s="78">
        <v>129</v>
      </c>
      <c r="M129" s="78"/>
      <c r="N129" s="73"/>
      <c r="O129" s="80" t="s">
        <v>355</v>
      </c>
      <c r="P129" s="82">
        <v>43698.516701388886</v>
      </c>
      <c r="Q129" s="80" t="s">
        <v>374</v>
      </c>
      <c r="R129" s="80"/>
      <c r="S129" s="80"/>
      <c r="T129" s="80"/>
      <c r="U129" s="80"/>
      <c r="V129" s="83" t="s">
        <v>511</v>
      </c>
      <c r="W129" s="82">
        <v>43698.516701388886</v>
      </c>
      <c r="X129" s="86">
        <v>43698</v>
      </c>
      <c r="Y129" s="88" t="s">
        <v>574</v>
      </c>
      <c r="Z129" s="83" t="s">
        <v>708</v>
      </c>
      <c r="AA129" s="80"/>
      <c r="AB129" s="80"/>
      <c r="AC129" s="88" t="s">
        <v>843</v>
      </c>
      <c r="AD129" s="80"/>
      <c r="AE129" s="80" t="b">
        <v>0</v>
      </c>
      <c r="AF129" s="80">
        <v>0</v>
      </c>
      <c r="AG129" s="88" t="s">
        <v>961</v>
      </c>
      <c r="AH129" s="80" t="b">
        <v>0</v>
      </c>
      <c r="AI129" s="80" t="s">
        <v>974</v>
      </c>
      <c r="AJ129" s="80"/>
      <c r="AK129" s="88" t="s">
        <v>961</v>
      </c>
      <c r="AL129" s="80" t="b">
        <v>0</v>
      </c>
      <c r="AM129" s="80">
        <v>1</v>
      </c>
      <c r="AN129" s="88" t="s">
        <v>839</v>
      </c>
      <c r="AO129" s="80" t="s">
        <v>988</v>
      </c>
      <c r="AP129" s="80" t="b">
        <v>0</v>
      </c>
      <c r="AQ129" s="88" t="s">
        <v>839</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3</v>
      </c>
      <c r="BF129" s="48"/>
      <c r="BG129" s="49"/>
      <c r="BH129" s="48"/>
      <c r="BI129" s="49"/>
      <c r="BJ129" s="48"/>
      <c r="BK129" s="49"/>
      <c r="BL129" s="48"/>
      <c r="BM129" s="49"/>
      <c r="BN129" s="48"/>
    </row>
    <row r="130" spans="1:66" ht="15">
      <c r="A130" s="65" t="s">
        <v>259</v>
      </c>
      <c r="B130" s="65" t="s">
        <v>314</v>
      </c>
      <c r="C130" s="66" t="s">
        <v>2628</v>
      </c>
      <c r="D130" s="67">
        <v>3</v>
      </c>
      <c r="E130" s="68" t="s">
        <v>132</v>
      </c>
      <c r="F130" s="69">
        <v>32</v>
      </c>
      <c r="G130" s="66"/>
      <c r="H130" s="70"/>
      <c r="I130" s="71"/>
      <c r="J130" s="71"/>
      <c r="K130" s="34" t="s">
        <v>65</v>
      </c>
      <c r="L130" s="78">
        <v>130</v>
      </c>
      <c r="M130" s="78"/>
      <c r="N130" s="73"/>
      <c r="O130" s="80" t="s">
        <v>355</v>
      </c>
      <c r="P130" s="82">
        <v>43692.76987268519</v>
      </c>
      <c r="Q130" s="80" t="s">
        <v>375</v>
      </c>
      <c r="R130" s="80"/>
      <c r="S130" s="80"/>
      <c r="T130" s="80" t="s">
        <v>463</v>
      </c>
      <c r="U130" s="80"/>
      <c r="V130" s="83" t="s">
        <v>509</v>
      </c>
      <c r="W130" s="82">
        <v>43692.76987268519</v>
      </c>
      <c r="X130" s="86">
        <v>43692</v>
      </c>
      <c r="Y130" s="88" t="s">
        <v>571</v>
      </c>
      <c r="Z130" s="83" t="s">
        <v>705</v>
      </c>
      <c r="AA130" s="80"/>
      <c r="AB130" s="80"/>
      <c r="AC130" s="88" t="s">
        <v>840</v>
      </c>
      <c r="AD130" s="80"/>
      <c r="AE130" s="80" t="b">
        <v>0</v>
      </c>
      <c r="AF130" s="80">
        <v>0</v>
      </c>
      <c r="AG130" s="88" t="s">
        <v>961</v>
      </c>
      <c r="AH130" s="80" t="b">
        <v>0</v>
      </c>
      <c r="AI130" s="80" t="s">
        <v>974</v>
      </c>
      <c r="AJ130" s="80"/>
      <c r="AK130" s="88" t="s">
        <v>961</v>
      </c>
      <c r="AL130" s="80" t="b">
        <v>0</v>
      </c>
      <c r="AM130" s="80">
        <v>1</v>
      </c>
      <c r="AN130" s="88" t="s">
        <v>842</v>
      </c>
      <c r="AO130" s="80" t="s">
        <v>985</v>
      </c>
      <c r="AP130" s="80" t="b">
        <v>0</v>
      </c>
      <c r="AQ130" s="88" t="s">
        <v>842</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246</v>
      </c>
      <c r="B131" s="65" t="s">
        <v>314</v>
      </c>
      <c r="C131" s="66" t="s">
        <v>2628</v>
      </c>
      <c r="D131" s="67">
        <v>3</v>
      </c>
      <c r="E131" s="68" t="s">
        <v>132</v>
      </c>
      <c r="F131" s="69">
        <v>32</v>
      </c>
      <c r="G131" s="66"/>
      <c r="H131" s="70"/>
      <c r="I131" s="71"/>
      <c r="J131" s="71"/>
      <c r="K131" s="34" t="s">
        <v>65</v>
      </c>
      <c r="L131" s="78">
        <v>131</v>
      </c>
      <c r="M131" s="78"/>
      <c r="N131" s="73"/>
      <c r="O131" s="80" t="s">
        <v>355</v>
      </c>
      <c r="P131" s="82">
        <v>43692.75085648148</v>
      </c>
      <c r="Q131" s="80" t="s">
        <v>375</v>
      </c>
      <c r="R131" s="80"/>
      <c r="S131" s="80"/>
      <c r="T131" s="80" t="s">
        <v>463</v>
      </c>
      <c r="U131" s="80"/>
      <c r="V131" s="83" t="s">
        <v>498</v>
      </c>
      <c r="W131" s="82">
        <v>43692.75085648148</v>
      </c>
      <c r="X131" s="86">
        <v>43692</v>
      </c>
      <c r="Y131" s="88" t="s">
        <v>573</v>
      </c>
      <c r="Z131" s="83" t="s">
        <v>707</v>
      </c>
      <c r="AA131" s="80"/>
      <c r="AB131" s="80"/>
      <c r="AC131" s="88" t="s">
        <v>842</v>
      </c>
      <c r="AD131" s="80"/>
      <c r="AE131" s="80" t="b">
        <v>0</v>
      </c>
      <c r="AF131" s="80">
        <v>7</v>
      </c>
      <c r="AG131" s="88" t="s">
        <v>961</v>
      </c>
      <c r="AH131" s="80" t="b">
        <v>0</v>
      </c>
      <c r="AI131" s="80" t="s">
        <v>974</v>
      </c>
      <c r="AJ131" s="80"/>
      <c r="AK131" s="88" t="s">
        <v>961</v>
      </c>
      <c r="AL131" s="80" t="b">
        <v>0</v>
      </c>
      <c r="AM131" s="80">
        <v>1</v>
      </c>
      <c r="AN131" s="88" t="s">
        <v>961</v>
      </c>
      <c r="AO131" s="80" t="s">
        <v>985</v>
      </c>
      <c r="AP131" s="80" t="b">
        <v>0</v>
      </c>
      <c r="AQ131" s="88" t="s">
        <v>842</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3</v>
      </c>
      <c r="BF131" s="48"/>
      <c r="BG131" s="49"/>
      <c r="BH131" s="48"/>
      <c r="BI131" s="49"/>
      <c r="BJ131" s="48"/>
      <c r="BK131" s="49"/>
      <c r="BL131" s="48"/>
      <c r="BM131" s="49"/>
      <c r="BN131" s="48"/>
    </row>
    <row r="132" spans="1:66" ht="15">
      <c r="A132" s="65" t="s">
        <v>261</v>
      </c>
      <c r="B132" s="65" t="s">
        <v>314</v>
      </c>
      <c r="C132" s="66" t="s">
        <v>2628</v>
      </c>
      <c r="D132" s="67">
        <v>3</v>
      </c>
      <c r="E132" s="68" t="s">
        <v>132</v>
      </c>
      <c r="F132" s="69">
        <v>32</v>
      </c>
      <c r="G132" s="66"/>
      <c r="H132" s="70"/>
      <c r="I132" s="71"/>
      <c r="J132" s="71"/>
      <c r="K132" s="34" t="s">
        <v>65</v>
      </c>
      <c r="L132" s="78">
        <v>132</v>
      </c>
      <c r="M132" s="78"/>
      <c r="N132" s="73"/>
      <c r="O132" s="80" t="s">
        <v>355</v>
      </c>
      <c r="P132" s="82">
        <v>43698.516701388886</v>
      </c>
      <c r="Q132" s="80" t="s">
        <v>374</v>
      </c>
      <c r="R132" s="80"/>
      <c r="S132" s="80"/>
      <c r="T132" s="80"/>
      <c r="U132" s="80"/>
      <c r="V132" s="83" t="s">
        <v>511</v>
      </c>
      <c r="W132" s="82">
        <v>43698.516701388886</v>
      </c>
      <c r="X132" s="86">
        <v>43698</v>
      </c>
      <c r="Y132" s="88" t="s">
        <v>574</v>
      </c>
      <c r="Z132" s="83" t="s">
        <v>708</v>
      </c>
      <c r="AA132" s="80"/>
      <c r="AB132" s="80"/>
      <c r="AC132" s="88" t="s">
        <v>843</v>
      </c>
      <c r="AD132" s="80"/>
      <c r="AE132" s="80" t="b">
        <v>0</v>
      </c>
      <c r="AF132" s="80">
        <v>0</v>
      </c>
      <c r="AG132" s="88" t="s">
        <v>961</v>
      </c>
      <c r="AH132" s="80" t="b">
        <v>0</v>
      </c>
      <c r="AI132" s="80" t="s">
        <v>974</v>
      </c>
      <c r="AJ132" s="80"/>
      <c r="AK132" s="88" t="s">
        <v>961</v>
      </c>
      <c r="AL132" s="80" t="b">
        <v>0</v>
      </c>
      <c r="AM132" s="80">
        <v>1</v>
      </c>
      <c r="AN132" s="88" t="s">
        <v>839</v>
      </c>
      <c r="AO132" s="80" t="s">
        <v>988</v>
      </c>
      <c r="AP132" s="80" t="b">
        <v>0</v>
      </c>
      <c r="AQ132" s="88" t="s">
        <v>839</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3</v>
      </c>
      <c r="BF132" s="48"/>
      <c r="BG132" s="49"/>
      <c r="BH132" s="48"/>
      <c r="BI132" s="49"/>
      <c r="BJ132" s="48"/>
      <c r="BK132" s="49"/>
      <c r="BL132" s="48"/>
      <c r="BM132" s="49"/>
      <c r="BN132" s="48"/>
    </row>
    <row r="133" spans="1:66" ht="15">
      <c r="A133" s="65" t="s">
        <v>259</v>
      </c>
      <c r="B133" s="65" t="s">
        <v>315</v>
      </c>
      <c r="C133" s="66" t="s">
        <v>2628</v>
      </c>
      <c r="D133" s="67">
        <v>3</v>
      </c>
      <c r="E133" s="68" t="s">
        <v>132</v>
      </c>
      <c r="F133" s="69">
        <v>32</v>
      </c>
      <c r="G133" s="66"/>
      <c r="H133" s="70"/>
      <c r="I133" s="71"/>
      <c r="J133" s="71"/>
      <c r="K133" s="34" t="s">
        <v>65</v>
      </c>
      <c r="L133" s="78">
        <v>133</v>
      </c>
      <c r="M133" s="78"/>
      <c r="N133" s="73"/>
      <c r="O133" s="80" t="s">
        <v>355</v>
      </c>
      <c r="P133" s="82">
        <v>43692.76987268519</v>
      </c>
      <c r="Q133" s="80" t="s">
        <v>375</v>
      </c>
      <c r="R133" s="80"/>
      <c r="S133" s="80"/>
      <c r="T133" s="80" t="s">
        <v>463</v>
      </c>
      <c r="U133" s="80"/>
      <c r="V133" s="83" t="s">
        <v>509</v>
      </c>
      <c r="W133" s="82">
        <v>43692.76987268519</v>
      </c>
      <c r="X133" s="86">
        <v>43692</v>
      </c>
      <c r="Y133" s="88" t="s">
        <v>571</v>
      </c>
      <c r="Z133" s="83" t="s">
        <v>705</v>
      </c>
      <c r="AA133" s="80"/>
      <c r="AB133" s="80"/>
      <c r="AC133" s="88" t="s">
        <v>840</v>
      </c>
      <c r="AD133" s="80"/>
      <c r="AE133" s="80" t="b">
        <v>0</v>
      </c>
      <c r="AF133" s="80">
        <v>0</v>
      </c>
      <c r="AG133" s="88" t="s">
        <v>961</v>
      </c>
      <c r="AH133" s="80" t="b">
        <v>0</v>
      </c>
      <c r="AI133" s="80" t="s">
        <v>974</v>
      </c>
      <c r="AJ133" s="80"/>
      <c r="AK133" s="88" t="s">
        <v>961</v>
      </c>
      <c r="AL133" s="80" t="b">
        <v>0</v>
      </c>
      <c r="AM133" s="80">
        <v>1</v>
      </c>
      <c r="AN133" s="88" t="s">
        <v>842</v>
      </c>
      <c r="AO133" s="80" t="s">
        <v>985</v>
      </c>
      <c r="AP133" s="80" t="b">
        <v>0</v>
      </c>
      <c r="AQ133" s="88" t="s">
        <v>842</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3</v>
      </c>
      <c r="BF133" s="48"/>
      <c r="BG133" s="49"/>
      <c r="BH133" s="48"/>
      <c r="BI133" s="49"/>
      <c r="BJ133" s="48"/>
      <c r="BK133" s="49"/>
      <c r="BL133" s="48"/>
      <c r="BM133" s="49"/>
      <c r="BN133" s="48"/>
    </row>
    <row r="134" spans="1:66" ht="15">
      <c r="A134" s="65" t="s">
        <v>246</v>
      </c>
      <c r="B134" s="65" t="s">
        <v>315</v>
      </c>
      <c r="C134" s="66" t="s">
        <v>2628</v>
      </c>
      <c r="D134" s="67">
        <v>3</v>
      </c>
      <c r="E134" s="68" t="s">
        <v>132</v>
      </c>
      <c r="F134" s="69">
        <v>32</v>
      </c>
      <c r="G134" s="66"/>
      <c r="H134" s="70"/>
      <c r="I134" s="71"/>
      <c r="J134" s="71"/>
      <c r="K134" s="34" t="s">
        <v>65</v>
      </c>
      <c r="L134" s="78">
        <v>134</v>
      </c>
      <c r="M134" s="78"/>
      <c r="N134" s="73"/>
      <c r="O134" s="80" t="s">
        <v>355</v>
      </c>
      <c r="P134" s="82">
        <v>43692.75085648148</v>
      </c>
      <c r="Q134" s="80" t="s">
        <v>375</v>
      </c>
      <c r="R134" s="80"/>
      <c r="S134" s="80"/>
      <c r="T134" s="80" t="s">
        <v>463</v>
      </c>
      <c r="U134" s="80"/>
      <c r="V134" s="83" t="s">
        <v>498</v>
      </c>
      <c r="W134" s="82">
        <v>43692.75085648148</v>
      </c>
      <c r="X134" s="86">
        <v>43692</v>
      </c>
      <c r="Y134" s="88" t="s">
        <v>573</v>
      </c>
      <c r="Z134" s="83" t="s">
        <v>707</v>
      </c>
      <c r="AA134" s="80"/>
      <c r="AB134" s="80"/>
      <c r="AC134" s="88" t="s">
        <v>842</v>
      </c>
      <c r="AD134" s="80"/>
      <c r="AE134" s="80" t="b">
        <v>0</v>
      </c>
      <c r="AF134" s="80">
        <v>7</v>
      </c>
      <c r="AG134" s="88" t="s">
        <v>961</v>
      </c>
      <c r="AH134" s="80" t="b">
        <v>0</v>
      </c>
      <c r="AI134" s="80" t="s">
        <v>974</v>
      </c>
      <c r="AJ134" s="80"/>
      <c r="AK134" s="88" t="s">
        <v>961</v>
      </c>
      <c r="AL134" s="80" t="b">
        <v>0</v>
      </c>
      <c r="AM134" s="80">
        <v>1</v>
      </c>
      <c r="AN134" s="88" t="s">
        <v>961</v>
      </c>
      <c r="AO134" s="80" t="s">
        <v>985</v>
      </c>
      <c r="AP134" s="80" t="b">
        <v>0</v>
      </c>
      <c r="AQ134" s="88" t="s">
        <v>842</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3</v>
      </c>
      <c r="BF134" s="48"/>
      <c r="BG134" s="49"/>
      <c r="BH134" s="48"/>
      <c r="BI134" s="49"/>
      <c r="BJ134" s="48"/>
      <c r="BK134" s="49"/>
      <c r="BL134" s="48"/>
      <c r="BM134" s="49"/>
      <c r="BN134" s="48"/>
    </row>
    <row r="135" spans="1:66" ht="15">
      <c r="A135" s="65" t="s">
        <v>261</v>
      </c>
      <c r="B135" s="65" t="s">
        <v>315</v>
      </c>
      <c r="C135" s="66" t="s">
        <v>2628</v>
      </c>
      <c r="D135" s="67">
        <v>3</v>
      </c>
      <c r="E135" s="68" t="s">
        <v>132</v>
      </c>
      <c r="F135" s="69">
        <v>32</v>
      </c>
      <c r="G135" s="66"/>
      <c r="H135" s="70"/>
      <c r="I135" s="71"/>
      <c r="J135" s="71"/>
      <c r="K135" s="34" t="s">
        <v>65</v>
      </c>
      <c r="L135" s="78">
        <v>135</v>
      </c>
      <c r="M135" s="78"/>
      <c r="N135" s="73"/>
      <c r="O135" s="80" t="s">
        <v>355</v>
      </c>
      <c r="P135" s="82">
        <v>43698.516701388886</v>
      </c>
      <c r="Q135" s="80" t="s">
        <v>374</v>
      </c>
      <c r="R135" s="80"/>
      <c r="S135" s="80"/>
      <c r="T135" s="80"/>
      <c r="U135" s="80"/>
      <c r="V135" s="83" t="s">
        <v>511</v>
      </c>
      <c r="W135" s="82">
        <v>43698.516701388886</v>
      </c>
      <c r="X135" s="86">
        <v>43698</v>
      </c>
      <c r="Y135" s="88" t="s">
        <v>574</v>
      </c>
      <c r="Z135" s="83" t="s">
        <v>708</v>
      </c>
      <c r="AA135" s="80"/>
      <c r="AB135" s="80"/>
      <c r="AC135" s="88" t="s">
        <v>843</v>
      </c>
      <c r="AD135" s="80"/>
      <c r="AE135" s="80" t="b">
        <v>0</v>
      </c>
      <c r="AF135" s="80">
        <v>0</v>
      </c>
      <c r="AG135" s="88" t="s">
        <v>961</v>
      </c>
      <c r="AH135" s="80" t="b">
        <v>0</v>
      </c>
      <c r="AI135" s="80" t="s">
        <v>974</v>
      </c>
      <c r="AJ135" s="80"/>
      <c r="AK135" s="88" t="s">
        <v>961</v>
      </c>
      <c r="AL135" s="80" t="b">
        <v>0</v>
      </c>
      <c r="AM135" s="80">
        <v>1</v>
      </c>
      <c r="AN135" s="88" t="s">
        <v>839</v>
      </c>
      <c r="AO135" s="80" t="s">
        <v>988</v>
      </c>
      <c r="AP135" s="80" t="b">
        <v>0</v>
      </c>
      <c r="AQ135" s="88" t="s">
        <v>839</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3</v>
      </c>
      <c r="BF135" s="48"/>
      <c r="BG135" s="49"/>
      <c r="BH135" s="48"/>
      <c r="BI135" s="49"/>
      <c r="BJ135" s="48"/>
      <c r="BK135" s="49"/>
      <c r="BL135" s="48"/>
      <c r="BM135" s="49"/>
      <c r="BN135" s="48"/>
    </row>
    <row r="136" spans="1:66" ht="15">
      <c r="A136" s="65" t="s">
        <v>259</v>
      </c>
      <c r="B136" s="65" t="s">
        <v>246</v>
      </c>
      <c r="C136" s="66" t="s">
        <v>2628</v>
      </c>
      <c r="D136" s="67">
        <v>3</v>
      </c>
      <c r="E136" s="68" t="s">
        <v>132</v>
      </c>
      <c r="F136" s="69">
        <v>32</v>
      </c>
      <c r="G136" s="66"/>
      <c r="H136" s="70"/>
      <c r="I136" s="71"/>
      <c r="J136" s="71"/>
      <c r="K136" s="34" t="s">
        <v>66</v>
      </c>
      <c r="L136" s="78">
        <v>136</v>
      </c>
      <c r="M136" s="78"/>
      <c r="N136" s="73"/>
      <c r="O136" s="80" t="s">
        <v>357</v>
      </c>
      <c r="P136" s="82">
        <v>43692.76987268519</v>
      </c>
      <c r="Q136" s="80" t="s">
        <v>375</v>
      </c>
      <c r="R136" s="80"/>
      <c r="S136" s="80"/>
      <c r="T136" s="80" t="s">
        <v>463</v>
      </c>
      <c r="U136" s="80"/>
      <c r="V136" s="83" t="s">
        <v>509</v>
      </c>
      <c r="W136" s="82">
        <v>43692.76987268519</v>
      </c>
      <c r="X136" s="86">
        <v>43692</v>
      </c>
      <c r="Y136" s="88" t="s">
        <v>571</v>
      </c>
      <c r="Z136" s="83" t="s">
        <v>705</v>
      </c>
      <c r="AA136" s="80"/>
      <c r="AB136" s="80"/>
      <c r="AC136" s="88" t="s">
        <v>840</v>
      </c>
      <c r="AD136" s="80"/>
      <c r="AE136" s="80" t="b">
        <v>0</v>
      </c>
      <c r="AF136" s="80">
        <v>0</v>
      </c>
      <c r="AG136" s="88" t="s">
        <v>961</v>
      </c>
      <c r="AH136" s="80" t="b">
        <v>0</v>
      </c>
      <c r="AI136" s="80" t="s">
        <v>974</v>
      </c>
      <c r="AJ136" s="80"/>
      <c r="AK136" s="88" t="s">
        <v>961</v>
      </c>
      <c r="AL136" s="80" t="b">
        <v>0</v>
      </c>
      <c r="AM136" s="80">
        <v>1</v>
      </c>
      <c r="AN136" s="88" t="s">
        <v>842</v>
      </c>
      <c r="AO136" s="80" t="s">
        <v>985</v>
      </c>
      <c r="AP136" s="80" t="b">
        <v>0</v>
      </c>
      <c r="AQ136" s="88" t="s">
        <v>842</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3</v>
      </c>
      <c r="BE136" s="79" t="str">
        <f>REPLACE(INDEX(GroupVertices[Group],MATCH(Edges[[#This Row],[Vertex 2]],GroupVertices[Vertex],0)),1,1,"")</f>
        <v>3</v>
      </c>
      <c r="BF136" s="48"/>
      <c r="BG136" s="49"/>
      <c r="BH136" s="48"/>
      <c r="BI136" s="49"/>
      <c r="BJ136" s="48"/>
      <c r="BK136" s="49"/>
      <c r="BL136" s="48"/>
      <c r="BM136" s="49"/>
      <c r="BN136" s="48"/>
    </row>
    <row r="137" spans="1:66" ht="15">
      <c r="A137" s="65" t="s">
        <v>259</v>
      </c>
      <c r="B137" s="65" t="s">
        <v>286</v>
      </c>
      <c r="C137" s="66" t="s">
        <v>2628</v>
      </c>
      <c r="D137" s="67">
        <v>3</v>
      </c>
      <c r="E137" s="68" t="s">
        <v>132</v>
      </c>
      <c r="F137" s="69">
        <v>32</v>
      </c>
      <c r="G137" s="66"/>
      <c r="H137" s="70"/>
      <c r="I137" s="71"/>
      <c r="J137" s="71"/>
      <c r="K137" s="34" t="s">
        <v>65</v>
      </c>
      <c r="L137" s="78">
        <v>137</v>
      </c>
      <c r="M137" s="78"/>
      <c r="N137" s="73"/>
      <c r="O137" s="80" t="s">
        <v>355</v>
      </c>
      <c r="P137" s="82">
        <v>43692.76987268519</v>
      </c>
      <c r="Q137" s="80" t="s">
        <v>375</v>
      </c>
      <c r="R137" s="80"/>
      <c r="S137" s="80"/>
      <c r="T137" s="80" t="s">
        <v>463</v>
      </c>
      <c r="U137" s="80"/>
      <c r="V137" s="83" t="s">
        <v>509</v>
      </c>
      <c r="W137" s="82">
        <v>43692.76987268519</v>
      </c>
      <c r="X137" s="86">
        <v>43692</v>
      </c>
      <c r="Y137" s="88" t="s">
        <v>571</v>
      </c>
      <c r="Z137" s="83" t="s">
        <v>705</v>
      </c>
      <c r="AA137" s="80"/>
      <c r="AB137" s="80"/>
      <c r="AC137" s="88" t="s">
        <v>840</v>
      </c>
      <c r="AD137" s="80"/>
      <c r="AE137" s="80" t="b">
        <v>0</v>
      </c>
      <c r="AF137" s="80">
        <v>0</v>
      </c>
      <c r="AG137" s="88" t="s">
        <v>961</v>
      </c>
      <c r="AH137" s="80" t="b">
        <v>0</v>
      </c>
      <c r="AI137" s="80" t="s">
        <v>974</v>
      </c>
      <c r="AJ137" s="80"/>
      <c r="AK137" s="88" t="s">
        <v>961</v>
      </c>
      <c r="AL137" s="80" t="b">
        <v>0</v>
      </c>
      <c r="AM137" s="80">
        <v>1</v>
      </c>
      <c r="AN137" s="88" t="s">
        <v>842</v>
      </c>
      <c r="AO137" s="80" t="s">
        <v>985</v>
      </c>
      <c r="AP137" s="80" t="b">
        <v>0</v>
      </c>
      <c r="AQ137" s="88" t="s">
        <v>842</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1</v>
      </c>
      <c r="BF137" s="48"/>
      <c r="BG137" s="49"/>
      <c r="BH137" s="48"/>
      <c r="BI137" s="49"/>
      <c r="BJ137" s="48"/>
      <c r="BK137" s="49"/>
      <c r="BL137" s="48"/>
      <c r="BM137" s="49"/>
      <c r="BN137" s="48"/>
    </row>
    <row r="138" spans="1:66" ht="15">
      <c r="A138" s="65" t="s">
        <v>259</v>
      </c>
      <c r="B138" s="65" t="s">
        <v>316</v>
      </c>
      <c r="C138" s="66" t="s">
        <v>2628</v>
      </c>
      <c r="D138" s="67">
        <v>3</v>
      </c>
      <c r="E138" s="68" t="s">
        <v>132</v>
      </c>
      <c r="F138" s="69">
        <v>32</v>
      </c>
      <c r="G138" s="66"/>
      <c r="H138" s="70"/>
      <c r="I138" s="71"/>
      <c r="J138" s="71"/>
      <c r="K138" s="34" t="s">
        <v>65</v>
      </c>
      <c r="L138" s="78">
        <v>138</v>
      </c>
      <c r="M138" s="78"/>
      <c r="N138" s="73"/>
      <c r="O138" s="80" t="s">
        <v>355</v>
      </c>
      <c r="P138" s="82">
        <v>43692.76987268519</v>
      </c>
      <c r="Q138" s="80" t="s">
        <v>375</v>
      </c>
      <c r="R138" s="80"/>
      <c r="S138" s="80"/>
      <c r="T138" s="80" t="s">
        <v>463</v>
      </c>
      <c r="U138" s="80"/>
      <c r="V138" s="83" t="s">
        <v>509</v>
      </c>
      <c r="W138" s="82">
        <v>43692.76987268519</v>
      </c>
      <c r="X138" s="86">
        <v>43692</v>
      </c>
      <c r="Y138" s="88" t="s">
        <v>571</v>
      </c>
      <c r="Z138" s="83" t="s">
        <v>705</v>
      </c>
      <c r="AA138" s="80"/>
      <c r="AB138" s="80"/>
      <c r="AC138" s="88" t="s">
        <v>840</v>
      </c>
      <c r="AD138" s="80"/>
      <c r="AE138" s="80" t="b">
        <v>0</v>
      </c>
      <c r="AF138" s="80">
        <v>0</v>
      </c>
      <c r="AG138" s="88" t="s">
        <v>961</v>
      </c>
      <c r="AH138" s="80" t="b">
        <v>0</v>
      </c>
      <c r="AI138" s="80" t="s">
        <v>974</v>
      </c>
      <c r="AJ138" s="80"/>
      <c r="AK138" s="88" t="s">
        <v>961</v>
      </c>
      <c r="AL138" s="80" t="b">
        <v>0</v>
      </c>
      <c r="AM138" s="80">
        <v>1</v>
      </c>
      <c r="AN138" s="88" t="s">
        <v>842</v>
      </c>
      <c r="AO138" s="80" t="s">
        <v>985</v>
      </c>
      <c r="AP138" s="80" t="b">
        <v>0</v>
      </c>
      <c r="AQ138" s="88" t="s">
        <v>842</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3</v>
      </c>
      <c r="BF138" s="48"/>
      <c r="BG138" s="49"/>
      <c r="BH138" s="48"/>
      <c r="BI138" s="49"/>
      <c r="BJ138" s="48"/>
      <c r="BK138" s="49"/>
      <c r="BL138" s="48"/>
      <c r="BM138" s="49"/>
      <c r="BN138" s="48"/>
    </row>
    <row r="139" spans="1:66" ht="15">
      <c r="A139" s="65" t="s">
        <v>259</v>
      </c>
      <c r="B139" s="65" t="s">
        <v>317</v>
      </c>
      <c r="C139" s="66" t="s">
        <v>2628</v>
      </c>
      <c r="D139" s="67">
        <v>3</v>
      </c>
      <c r="E139" s="68" t="s">
        <v>132</v>
      </c>
      <c r="F139" s="69">
        <v>32</v>
      </c>
      <c r="G139" s="66"/>
      <c r="H139" s="70"/>
      <c r="I139" s="71"/>
      <c r="J139" s="71"/>
      <c r="K139" s="34" t="s">
        <v>65</v>
      </c>
      <c r="L139" s="78">
        <v>139</v>
      </c>
      <c r="M139" s="78"/>
      <c r="N139" s="73"/>
      <c r="O139" s="80" t="s">
        <v>355</v>
      </c>
      <c r="P139" s="82">
        <v>43692.76987268519</v>
      </c>
      <c r="Q139" s="80" t="s">
        <v>375</v>
      </c>
      <c r="R139" s="80"/>
      <c r="S139" s="80"/>
      <c r="T139" s="80" t="s">
        <v>463</v>
      </c>
      <c r="U139" s="80"/>
      <c r="V139" s="83" t="s">
        <v>509</v>
      </c>
      <c r="W139" s="82">
        <v>43692.76987268519</v>
      </c>
      <c r="X139" s="86">
        <v>43692</v>
      </c>
      <c r="Y139" s="88" t="s">
        <v>571</v>
      </c>
      <c r="Z139" s="83" t="s">
        <v>705</v>
      </c>
      <c r="AA139" s="80"/>
      <c r="AB139" s="80"/>
      <c r="AC139" s="88" t="s">
        <v>840</v>
      </c>
      <c r="AD139" s="80"/>
      <c r="AE139" s="80" t="b">
        <v>0</v>
      </c>
      <c r="AF139" s="80">
        <v>0</v>
      </c>
      <c r="AG139" s="88" t="s">
        <v>961</v>
      </c>
      <c r="AH139" s="80" t="b">
        <v>0</v>
      </c>
      <c r="AI139" s="80" t="s">
        <v>974</v>
      </c>
      <c r="AJ139" s="80"/>
      <c r="AK139" s="88" t="s">
        <v>961</v>
      </c>
      <c r="AL139" s="80" t="b">
        <v>0</v>
      </c>
      <c r="AM139" s="80">
        <v>1</v>
      </c>
      <c r="AN139" s="88" t="s">
        <v>842</v>
      </c>
      <c r="AO139" s="80" t="s">
        <v>985</v>
      </c>
      <c r="AP139" s="80" t="b">
        <v>0</v>
      </c>
      <c r="AQ139" s="88" t="s">
        <v>842</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3</v>
      </c>
      <c r="BE139" s="79" t="str">
        <f>REPLACE(INDEX(GroupVertices[Group],MATCH(Edges[[#This Row],[Vertex 2]],GroupVertices[Vertex],0)),1,1,"")</f>
        <v>3</v>
      </c>
      <c r="BF139" s="48"/>
      <c r="BG139" s="49"/>
      <c r="BH139" s="48"/>
      <c r="BI139" s="49"/>
      <c r="BJ139" s="48"/>
      <c r="BK139" s="49"/>
      <c r="BL139" s="48"/>
      <c r="BM139" s="49"/>
      <c r="BN139" s="48"/>
    </row>
    <row r="140" spans="1:66" ht="15">
      <c r="A140" s="65" t="s">
        <v>259</v>
      </c>
      <c r="B140" s="65" t="s">
        <v>318</v>
      </c>
      <c r="C140" s="66" t="s">
        <v>2628</v>
      </c>
      <c r="D140" s="67">
        <v>3</v>
      </c>
      <c r="E140" s="68" t="s">
        <v>132</v>
      </c>
      <c r="F140" s="69">
        <v>32</v>
      </c>
      <c r="G140" s="66"/>
      <c r="H140" s="70"/>
      <c r="I140" s="71"/>
      <c r="J140" s="71"/>
      <c r="K140" s="34" t="s">
        <v>65</v>
      </c>
      <c r="L140" s="78">
        <v>140</v>
      </c>
      <c r="M140" s="78"/>
      <c r="N140" s="73"/>
      <c r="O140" s="80" t="s">
        <v>355</v>
      </c>
      <c r="P140" s="82">
        <v>43692.76987268519</v>
      </c>
      <c r="Q140" s="80" t="s">
        <v>375</v>
      </c>
      <c r="R140" s="80"/>
      <c r="S140" s="80"/>
      <c r="T140" s="80" t="s">
        <v>463</v>
      </c>
      <c r="U140" s="80"/>
      <c r="V140" s="83" t="s">
        <v>509</v>
      </c>
      <c r="W140" s="82">
        <v>43692.76987268519</v>
      </c>
      <c r="X140" s="86">
        <v>43692</v>
      </c>
      <c r="Y140" s="88" t="s">
        <v>571</v>
      </c>
      <c r="Z140" s="83" t="s">
        <v>705</v>
      </c>
      <c r="AA140" s="80"/>
      <c r="AB140" s="80"/>
      <c r="AC140" s="88" t="s">
        <v>840</v>
      </c>
      <c r="AD140" s="80"/>
      <c r="AE140" s="80" t="b">
        <v>0</v>
      </c>
      <c r="AF140" s="80">
        <v>0</v>
      </c>
      <c r="AG140" s="88" t="s">
        <v>961</v>
      </c>
      <c r="AH140" s="80" t="b">
        <v>0</v>
      </c>
      <c r="AI140" s="80" t="s">
        <v>974</v>
      </c>
      <c r="AJ140" s="80"/>
      <c r="AK140" s="88" t="s">
        <v>961</v>
      </c>
      <c r="AL140" s="80" t="b">
        <v>0</v>
      </c>
      <c r="AM140" s="80">
        <v>1</v>
      </c>
      <c r="AN140" s="88" t="s">
        <v>842</v>
      </c>
      <c r="AO140" s="80" t="s">
        <v>985</v>
      </c>
      <c r="AP140" s="80" t="b">
        <v>0</v>
      </c>
      <c r="AQ140" s="88" t="s">
        <v>842</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259</v>
      </c>
      <c r="B141" s="65" t="s">
        <v>319</v>
      </c>
      <c r="C141" s="66" t="s">
        <v>2628</v>
      </c>
      <c r="D141" s="67">
        <v>3</v>
      </c>
      <c r="E141" s="68" t="s">
        <v>132</v>
      </c>
      <c r="F141" s="69">
        <v>32</v>
      </c>
      <c r="G141" s="66"/>
      <c r="H141" s="70"/>
      <c r="I141" s="71"/>
      <c r="J141" s="71"/>
      <c r="K141" s="34" t="s">
        <v>65</v>
      </c>
      <c r="L141" s="78">
        <v>141</v>
      </c>
      <c r="M141" s="78"/>
      <c r="N141" s="73"/>
      <c r="O141" s="80" t="s">
        <v>355</v>
      </c>
      <c r="P141" s="82">
        <v>43692.76987268519</v>
      </c>
      <c r="Q141" s="80" t="s">
        <v>375</v>
      </c>
      <c r="R141" s="80"/>
      <c r="S141" s="80"/>
      <c r="T141" s="80" t="s">
        <v>463</v>
      </c>
      <c r="U141" s="80"/>
      <c r="V141" s="83" t="s">
        <v>509</v>
      </c>
      <c r="W141" s="82">
        <v>43692.76987268519</v>
      </c>
      <c r="X141" s="86">
        <v>43692</v>
      </c>
      <c r="Y141" s="88" t="s">
        <v>571</v>
      </c>
      <c r="Z141" s="83" t="s">
        <v>705</v>
      </c>
      <c r="AA141" s="80"/>
      <c r="AB141" s="80"/>
      <c r="AC141" s="88" t="s">
        <v>840</v>
      </c>
      <c r="AD141" s="80"/>
      <c r="AE141" s="80" t="b">
        <v>0</v>
      </c>
      <c r="AF141" s="80">
        <v>0</v>
      </c>
      <c r="AG141" s="88" t="s">
        <v>961</v>
      </c>
      <c r="AH141" s="80" t="b">
        <v>0</v>
      </c>
      <c r="AI141" s="80" t="s">
        <v>974</v>
      </c>
      <c r="AJ141" s="80"/>
      <c r="AK141" s="88" t="s">
        <v>961</v>
      </c>
      <c r="AL141" s="80" t="b">
        <v>0</v>
      </c>
      <c r="AM141" s="80">
        <v>1</v>
      </c>
      <c r="AN141" s="88" t="s">
        <v>842</v>
      </c>
      <c r="AO141" s="80" t="s">
        <v>985</v>
      </c>
      <c r="AP141" s="80" t="b">
        <v>0</v>
      </c>
      <c r="AQ141" s="88" t="s">
        <v>842</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v>0</v>
      </c>
      <c r="BG141" s="49">
        <v>0</v>
      </c>
      <c r="BH141" s="48">
        <v>0</v>
      </c>
      <c r="BI141" s="49">
        <v>0</v>
      </c>
      <c r="BJ141" s="48">
        <v>0</v>
      </c>
      <c r="BK141" s="49">
        <v>0</v>
      </c>
      <c r="BL141" s="48">
        <v>23</v>
      </c>
      <c r="BM141" s="49">
        <v>100</v>
      </c>
      <c r="BN141" s="48">
        <v>23</v>
      </c>
    </row>
    <row r="142" spans="1:66" ht="15">
      <c r="A142" s="65" t="s">
        <v>246</v>
      </c>
      <c r="B142" s="65" t="s">
        <v>259</v>
      </c>
      <c r="C142" s="66" t="s">
        <v>2628</v>
      </c>
      <c r="D142" s="67">
        <v>3</v>
      </c>
      <c r="E142" s="68" t="s">
        <v>132</v>
      </c>
      <c r="F142" s="69">
        <v>32</v>
      </c>
      <c r="G142" s="66"/>
      <c r="H142" s="70"/>
      <c r="I142" s="71"/>
      <c r="J142" s="71"/>
      <c r="K142" s="34" t="s">
        <v>66</v>
      </c>
      <c r="L142" s="78">
        <v>142</v>
      </c>
      <c r="M142" s="78"/>
      <c r="N142" s="73"/>
      <c r="O142" s="80" t="s">
        <v>355</v>
      </c>
      <c r="P142" s="82">
        <v>43692.75085648148</v>
      </c>
      <c r="Q142" s="80" t="s">
        <v>375</v>
      </c>
      <c r="R142" s="80"/>
      <c r="S142" s="80"/>
      <c r="T142" s="80" t="s">
        <v>463</v>
      </c>
      <c r="U142" s="80"/>
      <c r="V142" s="83" t="s">
        <v>498</v>
      </c>
      <c r="W142" s="82">
        <v>43692.75085648148</v>
      </c>
      <c r="X142" s="86">
        <v>43692</v>
      </c>
      <c r="Y142" s="88" t="s">
        <v>573</v>
      </c>
      <c r="Z142" s="83" t="s">
        <v>707</v>
      </c>
      <c r="AA142" s="80"/>
      <c r="AB142" s="80"/>
      <c r="AC142" s="88" t="s">
        <v>842</v>
      </c>
      <c r="AD142" s="80"/>
      <c r="AE142" s="80" t="b">
        <v>0</v>
      </c>
      <c r="AF142" s="80">
        <v>7</v>
      </c>
      <c r="AG142" s="88" t="s">
        <v>961</v>
      </c>
      <c r="AH142" s="80" t="b">
        <v>0</v>
      </c>
      <c r="AI142" s="80" t="s">
        <v>974</v>
      </c>
      <c r="AJ142" s="80"/>
      <c r="AK142" s="88" t="s">
        <v>961</v>
      </c>
      <c r="AL142" s="80" t="b">
        <v>0</v>
      </c>
      <c r="AM142" s="80">
        <v>1</v>
      </c>
      <c r="AN142" s="88" t="s">
        <v>961</v>
      </c>
      <c r="AO142" s="80" t="s">
        <v>985</v>
      </c>
      <c r="AP142" s="80" t="b">
        <v>0</v>
      </c>
      <c r="AQ142" s="88" t="s">
        <v>842</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261</v>
      </c>
      <c r="B143" s="65" t="s">
        <v>259</v>
      </c>
      <c r="C143" s="66" t="s">
        <v>2628</v>
      </c>
      <c r="D143" s="67">
        <v>3</v>
      </c>
      <c r="E143" s="68" t="s">
        <v>132</v>
      </c>
      <c r="F143" s="69">
        <v>32</v>
      </c>
      <c r="G143" s="66"/>
      <c r="H143" s="70"/>
      <c r="I143" s="71"/>
      <c r="J143" s="71"/>
      <c r="K143" s="34" t="s">
        <v>65</v>
      </c>
      <c r="L143" s="78">
        <v>143</v>
      </c>
      <c r="M143" s="78"/>
      <c r="N143" s="73"/>
      <c r="O143" s="80" t="s">
        <v>355</v>
      </c>
      <c r="P143" s="82">
        <v>43698.516701388886</v>
      </c>
      <c r="Q143" s="80" t="s">
        <v>374</v>
      </c>
      <c r="R143" s="80"/>
      <c r="S143" s="80"/>
      <c r="T143" s="80"/>
      <c r="U143" s="80"/>
      <c r="V143" s="83" t="s">
        <v>511</v>
      </c>
      <c r="W143" s="82">
        <v>43698.516701388886</v>
      </c>
      <c r="X143" s="86">
        <v>43698</v>
      </c>
      <c r="Y143" s="88" t="s">
        <v>574</v>
      </c>
      <c r="Z143" s="83" t="s">
        <v>708</v>
      </c>
      <c r="AA143" s="80"/>
      <c r="AB143" s="80"/>
      <c r="AC143" s="88" t="s">
        <v>843</v>
      </c>
      <c r="AD143" s="80"/>
      <c r="AE143" s="80" t="b">
        <v>0</v>
      </c>
      <c r="AF143" s="80">
        <v>0</v>
      </c>
      <c r="AG143" s="88" t="s">
        <v>961</v>
      </c>
      <c r="AH143" s="80" t="b">
        <v>0</v>
      </c>
      <c r="AI143" s="80" t="s">
        <v>974</v>
      </c>
      <c r="AJ143" s="80"/>
      <c r="AK143" s="88" t="s">
        <v>961</v>
      </c>
      <c r="AL143" s="80" t="b">
        <v>0</v>
      </c>
      <c r="AM143" s="80">
        <v>1</v>
      </c>
      <c r="AN143" s="88" t="s">
        <v>839</v>
      </c>
      <c r="AO143" s="80" t="s">
        <v>988</v>
      </c>
      <c r="AP143" s="80" t="b">
        <v>0</v>
      </c>
      <c r="AQ143" s="88" t="s">
        <v>839</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c r="BG143" s="49"/>
      <c r="BH143" s="48"/>
      <c r="BI143" s="49"/>
      <c r="BJ143" s="48"/>
      <c r="BK143" s="49"/>
      <c r="BL143" s="48"/>
      <c r="BM143" s="49"/>
      <c r="BN143" s="48"/>
    </row>
    <row r="144" spans="1:66" ht="15">
      <c r="A144" s="65" t="s">
        <v>246</v>
      </c>
      <c r="B144" s="65" t="s">
        <v>316</v>
      </c>
      <c r="C144" s="66" t="s">
        <v>2628</v>
      </c>
      <c r="D144" s="67">
        <v>3</v>
      </c>
      <c r="E144" s="68" t="s">
        <v>132</v>
      </c>
      <c r="F144" s="69">
        <v>32</v>
      </c>
      <c r="G144" s="66"/>
      <c r="H144" s="70"/>
      <c r="I144" s="71"/>
      <c r="J144" s="71"/>
      <c r="K144" s="34" t="s">
        <v>65</v>
      </c>
      <c r="L144" s="78">
        <v>144</v>
      </c>
      <c r="M144" s="78"/>
      <c r="N144" s="73"/>
      <c r="O144" s="80" t="s">
        <v>355</v>
      </c>
      <c r="P144" s="82">
        <v>43692.75085648148</v>
      </c>
      <c r="Q144" s="80" t="s">
        <v>375</v>
      </c>
      <c r="R144" s="80"/>
      <c r="S144" s="80"/>
      <c r="T144" s="80" t="s">
        <v>463</v>
      </c>
      <c r="U144" s="80"/>
      <c r="V144" s="83" t="s">
        <v>498</v>
      </c>
      <c r="W144" s="82">
        <v>43692.75085648148</v>
      </c>
      <c r="X144" s="86">
        <v>43692</v>
      </c>
      <c r="Y144" s="88" t="s">
        <v>573</v>
      </c>
      <c r="Z144" s="83" t="s">
        <v>707</v>
      </c>
      <c r="AA144" s="80"/>
      <c r="AB144" s="80"/>
      <c r="AC144" s="88" t="s">
        <v>842</v>
      </c>
      <c r="AD144" s="80"/>
      <c r="AE144" s="80" t="b">
        <v>0</v>
      </c>
      <c r="AF144" s="80">
        <v>7</v>
      </c>
      <c r="AG144" s="88" t="s">
        <v>961</v>
      </c>
      <c r="AH144" s="80" t="b">
        <v>0</v>
      </c>
      <c r="AI144" s="80" t="s">
        <v>974</v>
      </c>
      <c r="AJ144" s="80"/>
      <c r="AK144" s="88" t="s">
        <v>961</v>
      </c>
      <c r="AL144" s="80" t="b">
        <v>0</v>
      </c>
      <c r="AM144" s="80">
        <v>1</v>
      </c>
      <c r="AN144" s="88" t="s">
        <v>961</v>
      </c>
      <c r="AO144" s="80" t="s">
        <v>985</v>
      </c>
      <c r="AP144" s="80" t="b">
        <v>0</v>
      </c>
      <c r="AQ144" s="88" t="s">
        <v>842</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261</v>
      </c>
      <c r="B145" s="65" t="s">
        <v>316</v>
      </c>
      <c r="C145" s="66" t="s">
        <v>2628</v>
      </c>
      <c r="D145" s="67">
        <v>3</v>
      </c>
      <c r="E145" s="68" t="s">
        <v>132</v>
      </c>
      <c r="F145" s="69">
        <v>32</v>
      </c>
      <c r="G145" s="66"/>
      <c r="H145" s="70"/>
      <c r="I145" s="71"/>
      <c r="J145" s="71"/>
      <c r="K145" s="34" t="s">
        <v>65</v>
      </c>
      <c r="L145" s="78">
        <v>145</v>
      </c>
      <c r="M145" s="78"/>
      <c r="N145" s="73"/>
      <c r="O145" s="80" t="s">
        <v>355</v>
      </c>
      <c r="P145" s="82">
        <v>43698.516701388886</v>
      </c>
      <c r="Q145" s="80" t="s">
        <v>374</v>
      </c>
      <c r="R145" s="80"/>
      <c r="S145" s="80"/>
      <c r="T145" s="80"/>
      <c r="U145" s="80"/>
      <c r="V145" s="83" t="s">
        <v>511</v>
      </c>
      <c r="W145" s="82">
        <v>43698.516701388886</v>
      </c>
      <c r="X145" s="86">
        <v>43698</v>
      </c>
      <c r="Y145" s="88" t="s">
        <v>574</v>
      </c>
      <c r="Z145" s="83" t="s">
        <v>708</v>
      </c>
      <c r="AA145" s="80"/>
      <c r="AB145" s="80"/>
      <c r="AC145" s="88" t="s">
        <v>843</v>
      </c>
      <c r="AD145" s="80"/>
      <c r="AE145" s="80" t="b">
        <v>0</v>
      </c>
      <c r="AF145" s="80">
        <v>0</v>
      </c>
      <c r="AG145" s="88" t="s">
        <v>961</v>
      </c>
      <c r="AH145" s="80" t="b">
        <v>0</v>
      </c>
      <c r="AI145" s="80" t="s">
        <v>974</v>
      </c>
      <c r="AJ145" s="80"/>
      <c r="AK145" s="88" t="s">
        <v>961</v>
      </c>
      <c r="AL145" s="80" t="b">
        <v>0</v>
      </c>
      <c r="AM145" s="80">
        <v>1</v>
      </c>
      <c r="AN145" s="88" t="s">
        <v>839</v>
      </c>
      <c r="AO145" s="80" t="s">
        <v>988</v>
      </c>
      <c r="AP145" s="80" t="b">
        <v>0</v>
      </c>
      <c r="AQ145" s="88" t="s">
        <v>839</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c r="BG145" s="49"/>
      <c r="BH145" s="48"/>
      <c r="BI145" s="49"/>
      <c r="BJ145" s="48"/>
      <c r="BK145" s="49"/>
      <c r="BL145" s="48"/>
      <c r="BM145" s="49"/>
      <c r="BN145" s="48"/>
    </row>
    <row r="146" spans="1:66" ht="15">
      <c r="A146" s="65" t="s">
        <v>246</v>
      </c>
      <c r="B146" s="65" t="s">
        <v>317</v>
      </c>
      <c r="C146" s="66" t="s">
        <v>2628</v>
      </c>
      <c r="D146" s="67">
        <v>3</v>
      </c>
      <c r="E146" s="68" t="s">
        <v>132</v>
      </c>
      <c r="F146" s="69">
        <v>32</v>
      </c>
      <c r="G146" s="66"/>
      <c r="H146" s="70"/>
      <c r="I146" s="71"/>
      <c r="J146" s="71"/>
      <c r="K146" s="34" t="s">
        <v>65</v>
      </c>
      <c r="L146" s="78">
        <v>146</v>
      </c>
      <c r="M146" s="78"/>
      <c r="N146" s="73"/>
      <c r="O146" s="80" t="s">
        <v>355</v>
      </c>
      <c r="P146" s="82">
        <v>43692.75085648148</v>
      </c>
      <c r="Q146" s="80" t="s">
        <v>375</v>
      </c>
      <c r="R146" s="80"/>
      <c r="S146" s="80"/>
      <c r="T146" s="80" t="s">
        <v>463</v>
      </c>
      <c r="U146" s="80"/>
      <c r="V146" s="83" t="s">
        <v>498</v>
      </c>
      <c r="W146" s="82">
        <v>43692.75085648148</v>
      </c>
      <c r="X146" s="86">
        <v>43692</v>
      </c>
      <c r="Y146" s="88" t="s">
        <v>573</v>
      </c>
      <c r="Z146" s="83" t="s">
        <v>707</v>
      </c>
      <c r="AA146" s="80"/>
      <c r="AB146" s="80"/>
      <c r="AC146" s="88" t="s">
        <v>842</v>
      </c>
      <c r="AD146" s="80"/>
      <c r="AE146" s="80" t="b">
        <v>0</v>
      </c>
      <c r="AF146" s="80">
        <v>7</v>
      </c>
      <c r="AG146" s="88" t="s">
        <v>961</v>
      </c>
      <c r="AH146" s="80" t="b">
        <v>0</v>
      </c>
      <c r="AI146" s="80" t="s">
        <v>974</v>
      </c>
      <c r="AJ146" s="80"/>
      <c r="AK146" s="88" t="s">
        <v>961</v>
      </c>
      <c r="AL146" s="80" t="b">
        <v>0</v>
      </c>
      <c r="AM146" s="80">
        <v>1</v>
      </c>
      <c r="AN146" s="88" t="s">
        <v>961</v>
      </c>
      <c r="AO146" s="80" t="s">
        <v>985</v>
      </c>
      <c r="AP146" s="80" t="b">
        <v>0</v>
      </c>
      <c r="AQ146" s="88" t="s">
        <v>842</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3</v>
      </c>
      <c r="BE146" s="79" t="str">
        <f>REPLACE(INDEX(GroupVertices[Group],MATCH(Edges[[#This Row],[Vertex 2]],GroupVertices[Vertex],0)),1,1,"")</f>
        <v>3</v>
      </c>
      <c r="BF146" s="48"/>
      <c r="BG146" s="49"/>
      <c r="BH146" s="48"/>
      <c r="BI146" s="49"/>
      <c r="BJ146" s="48"/>
      <c r="BK146" s="49"/>
      <c r="BL146" s="48"/>
      <c r="BM146" s="49"/>
      <c r="BN146" s="48"/>
    </row>
    <row r="147" spans="1:66" ht="15">
      <c r="A147" s="65" t="s">
        <v>261</v>
      </c>
      <c r="B147" s="65" t="s">
        <v>317</v>
      </c>
      <c r="C147" s="66" t="s">
        <v>2628</v>
      </c>
      <c r="D147" s="67">
        <v>3</v>
      </c>
      <c r="E147" s="68" t="s">
        <v>132</v>
      </c>
      <c r="F147" s="69">
        <v>32</v>
      </c>
      <c r="G147" s="66"/>
      <c r="H147" s="70"/>
      <c r="I147" s="71"/>
      <c r="J147" s="71"/>
      <c r="K147" s="34" t="s">
        <v>65</v>
      </c>
      <c r="L147" s="78">
        <v>147</v>
      </c>
      <c r="M147" s="78"/>
      <c r="N147" s="73"/>
      <c r="O147" s="80" t="s">
        <v>355</v>
      </c>
      <c r="P147" s="82">
        <v>43698.516701388886</v>
      </c>
      <c r="Q147" s="80" t="s">
        <v>374</v>
      </c>
      <c r="R147" s="80"/>
      <c r="S147" s="80"/>
      <c r="T147" s="80"/>
      <c r="U147" s="80"/>
      <c r="V147" s="83" t="s">
        <v>511</v>
      </c>
      <c r="W147" s="82">
        <v>43698.516701388886</v>
      </c>
      <c r="X147" s="86">
        <v>43698</v>
      </c>
      <c r="Y147" s="88" t="s">
        <v>574</v>
      </c>
      <c r="Z147" s="83" t="s">
        <v>708</v>
      </c>
      <c r="AA147" s="80"/>
      <c r="AB147" s="80"/>
      <c r="AC147" s="88" t="s">
        <v>843</v>
      </c>
      <c r="AD147" s="80"/>
      <c r="AE147" s="80" t="b">
        <v>0</v>
      </c>
      <c r="AF147" s="80">
        <v>0</v>
      </c>
      <c r="AG147" s="88" t="s">
        <v>961</v>
      </c>
      <c r="AH147" s="80" t="b">
        <v>0</v>
      </c>
      <c r="AI147" s="80" t="s">
        <v>974</v>
      </c>
      <c r="AJ147" s="80"/>
      <c r="AK147" s="88" t="s">
        <v>961</v>
      </c>
      <c r="AL147" s="80" t="b">
        <v>0</v>
      </c>
      <c r="AM147" s="80">
        <v>1</v>
      </c>
      <c r="AN147" s="88" t="s">
        <v>839</v>
      </c>
      <c r="AO147" s="80" t="s">
        <v>988</v>
      </c>
      <c r="AP147" s="80" t="b">
        <v>0</v>
      </c>
      <c r="AQ147" s="88" t="s">
        <v>839</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3</v>
      </c>
      <c r="BF147" s="48"/>
      <c r="BG147" s="49"/>
      <c r="BH147" s="48"/>
      <c r="BI147" s="49"/>
      <c r="BJ147" s="48"/>
      <c r="BK147" s="49"/>
      <c r="BL147" s="48"/>
      <c r="BM147" s="49"/>
      <c r="BN147" s="48"/>
    </row>
    <row r="148" spans="1:66" ht="15">
      <c r="A148" s="65" t="s">
        <v>246</v>
      </c>
      <c r="B148" s="65" t="s">
        <v>318</v>
      </c>
      <c r="C148" s="66" t="s">
        <v>2628</v>
      </c>
      <c r="D148" s="67">
        <v>3</v>
      </c>
      <c r="E148" s="68" t="s">
        <v>132</v>
      </c>
      <c r="F148" s="69">
        <v>32</v>
      </c>
      <c r="G148" s="66"/>
      <c r="H148" s="70"/>
      <c r="I148" s="71"/>
      <c r="J148" s="71"/>
      <c r="K148" s="34" t="s">
        <v>65</v>
      </c>
      <c r="L148" s="78">
        <v>148</v>
      </c>
      <c r="M148" s="78"/>
      <c r="N148" s="73"/>
      <c r="O148" s="80" t="s">
        <v>355</v>
      </c>
      <c r="P148" s="82">
        <v>43692.75085648148</v>
      </c>
      <c r="Q148" s="80" t="s">
        <v>375</v>
      </c>
      <c r="R148" s="80"/>
      <c r="S148" s="80"/>
      <c r="T148" s="80" t="s">
        <v>463</v>
      </c>
      <c r="U148" s="80"/>
      <c r="V148" s="83" t="s">
        <v>498</v>
      </c>
      <c r="W148" s="82">
        <v>43692.75085648148</v>
      </c>
      <c r="X148" s="86">
        <v>43692</v>
      </c>
      <c r="Y148" s="88" t="s">
        <v>573</v>
      </c>
      <c r="Z148" s="83" t="s">
        <v>707</v>
      </c>
      <c r="AA148" s="80"/>
      <c r="AB148" s="80"/>
      <c r="AC148" s="88" t="s">
        <v>842</v>
      </c>
      <c r="AD148" s="80"/>
      <c r="AE148" s="80" t="b">
        <v>0</v>
      </c>
      <c r="AF148" s="80">
        <v>7</v>
      </c>
      <c r="AG148" s="88" t="s">
        <v>961</v>
      </c>
      <c r="AH148" s="80" t="b">
        <v>0</v>
      </c>
      <c r="AI148" s="80" t="s">
        <v>974</v>
      </c>
      <c r="AJ148" s="80"/>
      <c r="AK148" s="88" t="s">
        <v>961</v>
      </c>
      <c r="AL148" s="80" t="b">
        <v>0</v>
      </c>
      <c r="AM148" s="80">
        <v>1</v>
      </c>
      <c r="AN148" s="88" t="s">
        <v>961</v>
      </c>
      <c r="AO148" s="80" t="s">
        <v>985</v>
      </c>
      <c r="AP148" s="80" t="b">
        <v>0</v>
      </c>
      <c r="AQ148" s="88" t="s">
        <v>842</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3</v>
      </c>
      <c r="BF148" s="48"/>
      <c r="BG148" s="49"/>
      <c r="BH148" s="48"/>
      <c r="BI148" s="49"/>
      <c r="BJ148" s="48"/>
      <c r="BK148" s="49"/>
      <c r="BL148" s="48"/>
      <c r="BM148" s="49"/>
      <c r="BN148" s="48"/>
    </row>
    <row r="149" spans="1:66" ht="15">
      <c r="A149" s="65" t="s">
        <v>261</v>
      </c>
      <c r="B149" s="65" t="s">
        <v>318</v>
      </c>
      <c r="C149" s="66" t="s">
        <v>2628</v>
      </c>
      <c r="D149" s="67">
        <v>3</v>
      </c>
      <c r="E149" s="68" t="s">
        <v>132</v>
      </c>
      <c r="F149" s="69">
        <v>32</v>
      </c>
      <c r="G149" s="66"/>
      <c r="H149" s="70"/>
      <c r="I149" s="71"/>
      <c r="J149" s="71"/>
      <c r="K149" s="34" t="s">
        <v>65</v>
      </c>
      <c r="L149" s="78">
        <v>149</v>
      </c>
      <c r="M149" s="78"/>
      <c r="N149" s="73"/>
      <c r="O149" s="80" t="s">
        <v>355</v>
      </c>
      <c r="P149" s="82">
        <v>43698.516701388886</v>
      </c>
      <c r="Q149" s="80" t="s">
        <v>374</v>
      </c>
      <c r="R149" s="80"/>
      <c r="S149" s="80"/>
      <c r="T149" s="80"/>
      <c r="U149" s="80"/>
      <c r="V149" s="83" t="s">
        <v>511</v>
      </c>
      <c r="W149" s="82">
        <v>43698.516701388886</v>
      </c>
      <c r="X149" s="86">
        <v>43698</v>
      </c>
      <c r="Y149" s="88" t="s">
        <v>574</v>
      </c>
      <c r="Z149" s="83" t="s">
        <v>708</v>
      </c>
      <c r="AA149" s="80"/>
      <c r="AB149" s="80"/>
      <c r="AC149" s="88" t="s">
        <v>843</v>
      </c>
      <c r="AD149" s="80"/>
      <c r="AE149" s="80" t="b">
        <v>0</v>
      </c>
      <c r="AF149" s="80">
        <v>0</v>
      </c>
      <c r="AG149" s="88" t="s">
        <v>961</v>
      </c>
      <c r="AH149" s="80" t="b">
        <v>0</v>
      </c>
      <c r="AI149" s="80" t="s">
        <v>974</v>
      </c>
      <c r="AJ149" s="80"/>
      <c r="AK149" s="88" t="s">
        <v>961</v>
      </c>
      <c r="AL149" s="80" t="b">
        <v>0</v>
      </c>
      <c r="AM149" s="80">
        <v>1</v>
      </c>
      <c r="AN149" s="88" t="s">
        <v>839</v>
      </c>
      <c r="AO149" s="80" t="s">
        <v>988</v>
      </c>
      <c r="AP149" s="80" t="b">
        <v>0</v>
      </c>
      <c r="AQ149" s="88" t="s">
        <v>839</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c r="BG149" s="49"/>
      <c r="BH149" s="48"/>
      <c r="BI149" s="49"/>
      <c r="BJ149" s="48"/>
      <c r="BK149" s="49"/>
      <c r="BL149" s="48"/>
      <c r="BM149" s="49"/>
      <c r="BN149" s="48"/>
    </row>
    <row r="150" spans="1:66" ht="15">
      <c r="A150" s="65" t="s">
        <v>246</v>
      </c>
      <c r="B150" s="65" t="s">
        <v>319</v>
      </c>
      <c r="C150" s="66" t="s">
        <v>2628</v>
      </c>
      <c r="D150" s="67">
        <v>3</v>
      </c>
      <c r="E150" s="68" t="s">
        <v>132</v>
      </c>
      <c r="F150" s="69">
        <v>32</v>
      </c>
      <c r="G150" s="66"/>
      <c r="H150" s="70"/>
      <c r="I150" s="71"/>
      <c r="J150" s="71"/>
      <c r="K150" s="34" t="s">
        <v>65</v>
      </c>
      <c r="L150" s="78">
        <v>150</v>
      </c>
      <c r="M150" s="78"/>
      <c r="N150" s="73"/>
      <c r="O150" s="80" t="s">
        <v>355</v>
      </c>
      <c r="P150" s="82">
        <v>43692.75085648148</v>
      </c>
      <c r="Q150" s="80" t="s">
        <v>375</v>
      </c>
      <c r="R150" s="80"/>
      <c r="S150" s="80"/>
      <c r="T150" s="80" t="s">
        <v>463</v>
      </c>
      <c r="U150" s="80"/>
      <c r="V150" s="83" t="s">
        <v>498</v>
      </c>
      <c r="W150" s="82">
        <v>43692.75085648148</v>
      </c>
      <c r="X150" s="86">
        <v>43692</v>
      </c>
      <c r="Y150" s="88" t="s">
        <v>573</v>
      </c>
      <c r="Z150" s="83" t="s">
        <v>707</v>
      </c>
      <c r="AA150" s="80"/>
      <c r="AB150" s="80"/>
      <c r="AC150" s="88" t="s">
        <v>842</v>
      </c>
      <c r="AD150" s="80"/>
      <c r="AE150" s="80" t="b">
        <v>0</v>
      </c>
      <c r="AF150" s="80">
        <v>7</v>
      </c>
      <c r="AG150" s="88" t="s">
        <v>961</v>
      </c>
      <c r="AH150" s="80" t="b">
        <v>0</v>
      </c>
      <c r="AI150" s="80" t="s">
        <v>974</v>
      </c>
      <c r="AJ150" s="80"/>
      <c r="AK150" s="88" t="s">
        <v>961</v>
      </c>
      <c r="AL150" s="80" t="b">
        <v>0</v>
      </c>
      <c r="AM150" s="80">
        <v>1</v>
      </c>
      <c r="AN150" s="88" t="s">
        <v>961</v>
      </c>
      <c r="AO150" s="80" t="s">
        <v>985</v>
      </c>
      <c r="AP150" s="80" t="b">
        <v>0</v>
      </c>
      <c r="AQ150" s="88" t="s">
        <v>842</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3</v>
      </c>
      <c r="BE150" s="79" t="str">
        <f>REPLACE(INDEX(GroupVertices[Group],MATCH(Edges[[#This Row],[Vertex 2]],GroupVertices[Vertex],0)),1,1,"")</f>
        <v>3</v>
      </c>
      <c r="BF150" s="48">
        <v>0</v>
      </c>
      <c r="BG150" s="49">
        <v>0</v>
      </c>
      <c r="BH150" s="48">
        <v>0</v>
      </c>
      <c r="BI150" s="49">
        <v>0</v>
      </c>
      <c r="BJ150" s="48">
        <v>0</v>
      </c>
      <c r="BK150" s="49">
        <v>0</v>
      </c>
      <c r="BL150" s="48">
        <v>23</v>
      </c>
      <c r="BM150" s="49">
        <v>100</v>
      </c>
      <c r="BN150" s="48">
        <v>23</v>
      </c>
    </row>
    <row r="151" spans="1:66" ht="15">
      <c r="A151" s="65" t="s">
        <v>261</v>
      </c>
      <c r="B151" s="65" t="s">
        <v>319</v>
      </c>
      <c r="C151" s="66" t="s">
        <v>2628</v>
      </c>
      <c r="D151" s="67">
        <v>3</v>
      </c>
      <c r="E151" s="68" t="s">
        <v>132</v>
      </c>
      <c r="F151" s="69">
        <v>32</v>
      </c>
      <c r="G151" s="66"/>
      <c r="H151" s="70"/>
      <c r="I151" s="71"/>
      <c r="J151" s="71"/>
      <c r="K151" s="34" t="s">
        <v>65</v>
      </c>
      <c r="L151" s="78">
        <v>151</v>
      </c>
      <c r="M151" s="78"/>
      <c r="N151" s="73"/>
      <c r="O151" s="80" t="s">
        <v>355</v>
      </c>
      <c r="P151" s="82">
        <v>43698.516701388886</v>
      </c>
      <c r="Q151" s="80" t="s">
        <v>374</v>
      </c>
      <c r="R151" s="80"/>
      <c r="S151" s="80"/>
      <c r="T151" s="80"/>
      <c r="U151" s="80"/>
      <c r="V151" s="83" t="s">
        <v>511</v>
      </c>
      <c r="W151" s="82">
        <v>43698.516701388886</v>
      </c>
      <c r="X151" s="86">
        <v>43698</v>
      </c>
      <c r="Y151" s="88" t="s">
        <v>574</v>
      </c>
      <c r="Z151" s="83" t="s">
        <v>708</v>
      </c>
      <c r="AA151" s="80"/>
      <c r="AB151" s="80"/>
      <c r="AC151" s="88" t="s">
        <v>843</v>
      </c>
      <c r="AD151" s="80"/>
      <c r="AE151" s="80" t="b">
        <v>0</v>
      </c>
      <c r="AF151" s="80">
        <v>0</v>
      </c>
      <c r="AG151" s="88" t="s">
        <v>961</v>
      </c>
      <c r="AH151" s="80" t="b">
        <v>0</v>
      </c>
      <c r="AI151" s="80" t="s">
        <v>974</v>
      </c>
      <c r="AJ151" s="80"/>
      <c r="AK151" s="88" t="s">
        <v>961</v>
      </c>
      <c r="AL151" s="80" t="b">
        <v>0</v>
      </c>
      <c r="AM151" s="80">
        <v>1</v>
      </c>
      <c r="AN151" s="88" t="s">
        <v>839</v>
      </c>
      <c r="AO151" s="80" t="s">
        <v>988</v>
      </c>
      <c r="AP151" s="80" t="b">
        <v>0</v>
      </c>
      <c r="AQ151" s="88" t="s">
        <v>839</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3</v>
      </c>
      <c r="BE151" s="79" t="str">
        <f>REPLACE(INDEX(GroupVertices[Group],MATCH(Edges[[#This Row],[Vertex 2]],GroupVertices[Vertex],0)),1,1,"")</f>
        <v>3</v>
      </c>
      <c r="BF151" s="48"/>
      <c r="BG151" s="49"/>
      <c r="BH151" s="48"/>
      <c r="BI151" s="49"/>
      <c r="BJ151" s="48"/>
      <c r="BK151" s="49"/>
      <c r="BL151" s="48"/>
      <c r="BM151" s="49"/>
      <c r="BN151" s="48"/>
    </row>
    <row r="152" spans="1:66" ht="15">
      <c r="A152" s="65" t="s">
        <v>246</v>
      </c>
      <c r="B152" s="65" t="s">
        <v>264</v>
      </c>
      <c r="C152" s="66" t="s">
        <v>2628</v>
      </c>
      <c r="D152" s="67">
        <v>3</v>
      </c>
      <c r="E152" s="68" t="s">
        <v>132</v>
      </c>
      <c r="F152" s="69">
        <v>32</v>
      </c>
      <c r="G152" s="66"/>
      <c r="H152" s="70"/>
      <c r="I152" s="71"/>
      <c r="J152" s="71"/>
      <c r="K152" s="34" t="s">
        <v>65</v>
      </c>
      <c r="L152" s="78">
        <v>152</v>
      </c>
      <c r="M152" s="78"/>
      <c r="N152" s="73"/>
      <c r="O152" s="80" t="s">
        <v>355</v>
      </c>
      <c r="P152" s="82">
        <v>43692.27921296296</v>
      </c>
      <c r="Q152" s="80" t="s">
        <v>363</v>
      </c>
      <c r="R152" s="80"/>
      <c r="S152" s="80"/>
      <c r="T152" s="80"/>
      <c r="U152" s="80"/>
      <c r="V152" s="83" t="s">
        <v>498</v>
      </c>
      <c r="W152" s="82">
        <v>43692.27921296296</v>
      </c>
      <c r="X152" s="86">
        <v>43692</v>
      </c>
      <c r="Y152" s="88" t="s">
        <v>556</v>
      </c>
      <c r="Z152" s="83" t="s">
        <v>690</v>
      </c>
      <c r="AA152" s="80"/>
      <c r="AB152" s="80"/>
      <c r="AC152" s="88" t="s">
        <v>825</v>
      </c>
      <c r="AD152" s="88" t="s">
        <v>948</v>
      </c>
      <c r="AE152" s="80" t="b">
        <v>0</v>
      </c>
      <c r="AF152" s="80">
        <v>4</v>
      </c>
      <c r="AG152" s="88" t="s">
        <v>962</v>
      </c>
      <c r="AH152" s="80" t="b">
        <v>0</v>
      </c>
      <c r="AI152" s="80" t="s">
        <v>974</v>
      </c>
      <c r="AJ152" s="80"/>
      <c r="AK152" s="88" t="s">
        <v>961</v>
      </c>
      <c r="AL152" s="80" t="b">
        <v>0</v>
      </c>
      <c r="AM152" s="80">
        <v>0</v>
      </c>
      <c r="AN152" s="88" t="s">
        <v>961</v>
      </c>
      <c r="AO152" s="80" t="s">
        <v>985</v>
      </c>
      <c r="AP152" s="80" t="b">
        <v>0</v>
      </c>
      <c r="AQ152" s="88" t="s">
        <v>948</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4</v>
      </c>
      <c r="BF152" s="48"/>
      <c r="BG152" s="49"/>
      <c r="BH152" s="48"/>
      <c r="BI152" s="49"/>
      <c r="BJ152" s="48"/>
      <c r="BK152" s="49"/>
      <c r="BL152" s="48"/>
      <c r="BM152" s="49"/>
      <c r="BN152" s="48"/>
    </row>
    <row r="153" spans="1:66" ht="15">
      <c r="A153" s="65" t="s">
        <v>246</v>
      </c>
      <c r="B153" s="65" t="s">
        <v>320</v>
      </c>
      <c r="C153" s="66" t="s">
        <v>2628</v>
      </c>
      <c r="D153" s="67">
        <v>3</v>
      </c>
      <c r="E153" s="68" t="s">
        <v>132</v>
      </c>
      <c r="F153" s="69">
        <v>32</v>
      </c>
      <c r="G153" s="66"/>
      <c r="H153" s="70"/>
      <c r="I153" s="71"/>
      <c r="J153" s="71"/>
      <c r="K153" s="34" t="s">
        <v>65</v>
      </c>
      <c r="L153" s="78">
        <v>153</v>
      </c>
      <c r="M153" s="78"/>
      <c r="N153" s="73"/>
      <c r="O153" s="80" t="s">
        <v>355</v>
      </c>
      <c r="P153" s="82">
        <v>43692.27921296296</v>
      </c>
      <c r="Q153" s="80" t="s">
        <v>363</v>
      </c>
      <c r="R153" s="80"/>
      <c r="S153" s="80"/>
      <c r="T153" s="80"/>
      <c r="U153" s="80"/>
      <c r="V153" s="83" t="s">
        <v>498</v>
      </c>
      <c r="W153" s="82">
        <v>43692.27921296296</v>
      </c>
      <c r="X153" s="86">
        <v>43692</v>
      </c>
      <c r="Y153" s="88" t="s">
        <v>556</v>
      </c>
      <c r="Z153" s="83" t="s">
        <v>690</v>
      </c>
      <c r="AA153" s="80"/>
      <c r="AB153" s="80"/>
      <c r="AC153" s="88" t="s">
        <v>825</v>
      </c>
      <c r="AD153" s="88" t="s">
        <v>948</v>
      </c>
      <c r="AE153" s="80" t="b">
        <v>0</v>
      </c>
      <c r="AF153" s="80">
        <v>4</v>
      </c>
      <c r="AG153" s="88" t="s">
        <v>962</v>
      </c>
      <c r="AH153" s="80" t="b">
        <v>0</v>
      </c>
      <c r="AI153" s="80" t="s">
        <v>974</v>
      </c>
      <c r="AJ153" s="80"/>
      <c r="AK153" s="88" t="s">
        <v>961</v>
      </c>
      <c r="AL153" s="80" t="b">
        <v>0</v>
      </c>
      <c r="AM153" s="80">
        <v>0</v>
      </c>
      <c r="AN153" s="88" t="s">
        <v>961</v>
      </c>
      <c r="AO153" s="80" t="s">
        <v>985</v>
      </c>
      <c r="AP153" s="80" t="b">
        <v>0</v>
      </c>
      <c r="AQ153" s="88" t="s">
        <v>948</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3</v>
      </c>
      <c r="BE153" s="79" t="str">
        <f>REPLACE(INDEX(GroupVertices[Group],MATCH(Edges[[#This Row],[Vertex 2]],GroupVertices[Vertex],0)),1,1,"")</f>
        <v>2</v>
      </c>
      <c r="BF153" s="48">
        <v>1</v>
      </c>
      <c r="BG153" s="49">
        <v>7.142857142857143</v>
      </c>
      <c r="BH153" s="48">
        <v>0</v>
      </c>
      <c r="BI153" s="49">
        <v>0</v>
      </c>
      <c r="BJ153" s="48">
        <v>0</v>
      </c>
      <c r="BK153" s="49">
        <v>0</v>
      </c>
      <c r="BL153" s="48">
        <v>13</v>
      </c>
      <c r="BM153" s="49">
        <v>92.85714285714286</v>
      </c>
      <c r="BN153" s="48">
        <v>14</v>
      </c>
    </row>
    <row r="154" spans="1:66" ht="15">
      <c r="A154" s="65" t="s">
        <v>246</v>
      </c>
      <c r="B154" s="65" t="s">
        <v>286</v>
      </c>
      <c r="C154" s="66" t="s">
        <v>2629</v>
      </c>
      <c r="D154" s="67">
        <v>6.5</v>
      </c>
      <c r="E154" s="68" t="s">
        <v>136</v>
      </c>
      <c r="F154" s="69">
        <v>29.636363636363637</v>
      </c>
      <c r="G154" s="66"/>
      <c r="H154" s="70"/>
      <c r="I154" s="71"/>
      <c r="J154" s="71"/>
      <c r="K154" s="34" t="s">
        <v>65</v>
      </c>
      <c r="L154" s="78">
        <v>154</v>
      </c>
      <c r="M154" s="78"/>
      <c r="N154" s="73"/>
      <c r="O154" s="80" t="s">
        <v>355</v>
      </c>
      <c r="P154" s="82">
        <v>43692.27921296296</v>
      </c>
      <c r="Q154" s="80" t="s">
        <v>363</v>
      </c>
      <c r="R154" s="80"/>
      <c r="S154" s="80"/>
      <c r="T154" s="80"/>
      <c r="U154" s="80"/>
      <c r="V154" s="83" t="s">
        <v>498</v>
      </c>
      <c r="W154" s="82">
        <v>43692.27921296296</v>
      </c>
      <c r="X154" s="86">
        <v>43692</v>
      </c>
      <c r="Y154" s="88" t="s">
        <v>556</v>
      </c>
      <c r="Z154" s="83" t="s">
        <v>690</v>
      </c>
      <c r="AA154" s="80"/>
      <c r="AB154" s="80"/>
      <c r="AC154" s="88" t="s">
        <v>825</v>
      </c>
      <c r="AD154" s="88" t="s">
        <v>948</v>
      </c>
      <c r="AE154" s="80" t="b">
        <v>0</v>
      </c>
      <c r="AF154" s="80">
        <v>4</v>
      </c>
      <c r="AG154" s="88" t="s">
        <v>962</v>
      </c>
      <c r="AH154" s="80" t="b">
        <v>0</v>
      </c>
      <c r="AI154" s="80" t="s">
        <v>974</v>
      </c>
      <c r="AJ154" s="80"/>
      <c r="AK154" s="88" t="s">
        <v>961</v>
      </c>
      <c r="AL154" s="80" t="b">
        <v>0</v>
      </c>
      <c r="AM154" s="80">
        <v>0</v>
      </c>
      <c r="AN154" s="88" t="s">
        <v>961</v>
      </c>
      <c r="AO154" s="80" t="s">
        <v>985</v>
      </c>
      <c r="AP154" s="80" t="b">
        <v>0</v>
      </c>
      <c r="AQ154" s="88" t="s">
        <v>948</v>
      </c>
      <c r="AR154" s="80" t="s">
        <v>196</v>
      </c>
      <c r="AS154" s="80">
        <v>0</v>
      </c>
      <c r="AT154" s="80">
        <v>0</v>
      </c>
      <c r="AU154" s="80"/>
      <c r="AV154" s="80"/>
      <c r="AW154" s="80"/>
      <c r="AX154" s="80"/>
      <c r="AY154" s="80"/>
      <c r="AZ154" s="80"/>
      <c r="BA154" s="80"/>
      <c r="BB154" s="80"/>
      <c r="BC154">
        <v>2</v>
      </c>
      <c r="BD154" s="79" t="str">
        <f>REPLACE(INDEX(GroupVertices[Group],MATCH(Edges[[#This Row],[Vertex 1]],GroupVertices[Vertex],0)),1,1,"")</f>
        <v>3</v>
      </c>
      <c r="BE154" s="79" t="str">
        <f>REPLACE(INDEX(GroupVertices[Group],MATCH(Edges[[#This Row],[Vertex 2]],GroupVertices[Vertex],0)),1,1,"")</f>
        <v>1</v>
      </c>
      <c r="BF154" s="48"/>
      <c r="BG154" s="49"/>
      <c r="BH154" s="48"/>
      <c r="BI154" s="49"/>
      <c r="BJ154" s="48"/>
      <c r="BK154" s="49"/>
      <c r="BL154" s="48"/>
      <c r="BM154" s="49"/>
      <c r="BN154" s="48"/>
    </row>
    <row r="155" spans="1:66" ht="15">
      <c r="A155" s="65" t="s">
        <v>246</v>
      </c>
      <c r="B155" s="65" t="s">
        <v>286</v>
      </c>
      <c r="C155" s="66" t="s">
        <v>2629</v>
      </c>
      <c r="D155" s="67">
        <v>6.5</v>
      </c>
      <c r="E155" s="68" t="s">
        <v>136</v>
      </c>
      <c r="F155" s="69">
        <v>29.636363636363637</v>
      </c>
      <c r="G155" s="66"/>
      <c r="H155" s="70"/>
      <c r="I155" s="71"/>
      <c r="J155" s="71"/>
      <c r="K155" s="34" t="s">
        <v>65</v>
      </c>
      <c r="L155" s="78">
        <v>155</v>
      </c>
      <c r="M155" s="78"/>
      <c r="N155" s="73"/>
      <c r="O155" s="80" t="s">
        <v>355</v>
      </c>
      <c r="P155" s="82">
        <v>43692.75085648148</v>
      </c>
      <c r="Q155" s="80" t="s">
        <v>375</v>
      </c>
      <c r="R155" s="80"/>
      <c r="S155" s="80"/>
      <c r="T155" s="80" t="s">
        <v>463</v>
      </c>
      <c r="U155" s="80"/>
      <c r="V155" s="83" t="s">
        <v>498</v>
      </c>
      <c r="W155" s="82">
        <v>43692.75085648148</v>
      </c>
      <c r="X155" s="86">
        <v>43692</v>
      </c>
      <c r="Y155" s="88" t="s">
        <v>573</v>
      </c>
      <c r="Z155" s="83" t="s">
        <v>707</v>
      </c>
      <c r="AA155" s="80"/>
      <c r="AB155" s="80"/>
      <c r="AC155" s="88" t="s">
        <v>842</v>
      </c>
      <c r="AD155" s="80"/>
      <c r="AE155" s="80" t="b">
        <v>0</v>
      </c>
      <c r="AF155" s="80">
        <v>7</v>
      </c>
      <c r="AG155" s="88" t="s">
        <v>961</v>
      </c>
      <c r="AH155" s="80" t="b">
        <v>0</v>
      </c>
      <c r="AI155" s="80" t="s">
        <v>974</v>
      </c>
      <c r="AJ155" s="80"/>
      <c r="AK155" s="88" t="s">
        <v>961</v>
      </c>
      <c r="AL155" s="80" t="b">
        <v>0</v>
      </c>
      <c r="AM155" s="80">
        <v>1</v>
      </c>
      <c r="AN155" s="88" t="s">
        <v>961</v>
      </c>
      <c r="AO155" s="80" t="s">
        <v>985</v>
      </c>
      <c r="AP155" s="80" t="b">
        <v>0</v>
      </c>
      <c r="AQ155" s="88" t="s">
        <v>842</v>
      </c>
      <c r="AR155" s="80" t="s">
        <v>196</v>
      </c>
      <c r="AS155" s="80">
        <v>0</v>
      </c>
      <c r="AT155" s="80">
        <v>0</v>
      </c>
      <c r="AU155" s="80"/>
      <c r="AV155" s="80"/>
      <c r="AW155" s="80"/>
      <c r="AX155" s="80"/>
      <c r="AY155" s="80"/>
      <c r="AZ155" s="80"/>
      <c r="BA155" s="80"/>
      <c r="BB155" s="80"/>
      <c r="BC155">
        <v>2</v>
      </c>
      <c r="BD155" s="79" t="str">
        <f>REPLACE(INDEX(GroupVertices[Group],MATCH(Edges[[#This Row],[Vertex 1]],GroupVertices[Vertex],0)),1,1,"")</f>
        <v>3</v>
      </c>
      <c r="BE155" s="79" t="str">
        <f>REPLACE(INDEX(GroupVertices[Group],MATCH(Edges[[#This Row],[Vertex 2]],GroupVertices[Vertex],0)),1,1,"")</f>
        <v>1</v>
      </c>
      <c r="BF155" s="48"/>
      <c r="BG155" s="49"/>
      <c r="BH155" s="48"/>
      <c r="BI155" s="49"/>
      <c r="BJ155" s="48"/>
      <c r="BK155" s="49"/>
      <c r="BL155" s="48"/>
      <c r="BM155" s="49"/>
      <c r="BN155" s="48"/>
    </row>
    <row r="156" spans="1:66" ht="15">
      <c r="A156" s="65" t="s">
        <v>246</v>
      </c>
      <c r="B156" s="65" t="s">
        <v>286</v>
      </c>
      <c r="C156" s="66" t="s">
        <v>2628</v>
      </c>
      <c r="D156" s="67">
        <v>3</v>
      </c>
      <c r="E156" s="68" t="s">
        <v>132</v>
      </c>
      <c r="F156" s="69">
        <v>32</v>
      </c>
      <c r="G156" s="66"/>
      <c r="H156" s="70"/>
      <c r="I156" s="71"/>
      <c r="J156" s="71"/>
      <c r="K156" s="34" t="s">
        <v>65</v>
      </c>
      <c r="L156" s="78">
        <v>156</v>
      </c>
      <c r="M156" s="78"/>
      <c r="N156" s="73"/>
      <c r="O156" s="80" t="s">
        <v>357</v>
      </c>
      <c r="P156" s="82">
        <v>43692.794965277775</v>
      </c>
      <c r="Q156" s="80" t="s">
        <v>364</v>
      </c>
      <c r="R156" s="80"/>
      <c r="S156" s="80"/>
      <c r="T156" s="80" t="s">
        <v>463</v>
      </c>
      <c r="U156" s="80"/>
      <c r="V156" s="83" t="s">
        <v>498</v>
      </c>
      <c r="W156" s="82">
        <v>43692.794965277775</v>
      </c>
      <c r="X156" s="86">
        <v>43692</v>
      </c>
      <c r="Y156" s="88" t="s">
        <v>575</v>
      </c>
      <c r="Z156" s="83" t="s">
        <v>709</v>
      </c>
      <c r="AA156" s="80"/>
      <c r="AB156" s="80"/>
      <c r="AC156" s="88" t="s">
        <v>844</v>
      </c>
      <c r="AD156" s="80"/>
      <c r="AE156" s="80" t="b">
        <v>0</v>
      </c>
      <c r="AF156" s="80">
        <v>0</v>
      </c>
      <c r="AG156" s="88" t="s">
        <v>961</v>
      </c>
      <c r="AH156" s="80" t="b">
        <v>0</v>
      </c>
      <c r="AI156" s="80" t="s">
        <v>974</v>
      </c>
      <c r="AJ156" s="80"/>
      <c r="AK156" s="88" t="s">
        <v>961</v>
      </c>
      <c r="AL156" s="80" t="b">
        <v>0</v>
      </c>
      <c r="AM156" s="80">
        <v>5</v>
      </c>
      <c r="AN156" s="88" t="s">
        <v>942</v>
      </c>
      <c r="AO156" s="80" t="s">
        <v>985</v>
      </c>
      <c r="AP156" s="80" t="b">
        <v>0</v>
      </c>
      <c r="AQ156" s="88" t="s">
        <v>942</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3</v>
      </c>
      <c r="BE156" s="79" t="str">
        <f>REPLACE(INDEX(GroupVertices[Group],MATCH(Edges[[#This Row],[Vertex 2]],GroupVertices[Vertex],0)),1,1,"")</f>
        <v>1</v>
      </c>
      <c r="BF156" s="48">
        <v>2</v>
      </c>
      <c r="BG156" s="49">
        <v>6.666666666666667</v>
      </c>
      <c r="BH156" s="48">
        <v>0</v>
      </c>
      <c r="BI156" s="49">
        <v>0</v>
      </c>
      <c r="BJ156" s="48">
        <v>0</v>
      </c>
      <c r="BK156" s="49">
        <v>0</v>
      </c>
      <c r="BL156" s="48">
        <v>28</v>
      </c>
      <c r="BM156" s="49">
        <v>93.33333333333333</v>
      </c>
      <c r="BN156" s="48">
        <v>30</v>
      </c>
    </row>
    <row r="157" spans="1:66" ht="15">
      <c r="A157" s="65" t="s">
        <v>261</v>
      </c>
      <c r="B157" s="65" t="s">
        <v>246</v>
      </c>
      <c r="C157" s="66" t="s">
        <v>2628</v>
      </c>
      <c r="D157" s="67">
        <v>3</v>
      </c>
      <c r="E157" s="68" t="s">
        <v>132</v>
      </c>
      <c r="F157" s="69">
        <v>32</v>
      </c>
      <c r="G157" s="66"/>
      <c r="H157" s="70"/>
      <c r="I157" s="71"/>
      <c r="J157" s="71"/>
      <c r="K157" s="34" t="s">
        <v>65</v>
      </c>
      <c r="L157" s="78">
        <v>157</v>
      </c>
      <c r="M157" s="78"/>
      <c r="N157" s="73"/>
      <c r="O157" s="80" t="s">
        <v>356</v>
      </c>
      <c r="P157" s="82">
        <v>43698.516701388886</v>
      </c>
      <c r="Q157" s="80" t="s">
        <v>374</v>
      </c>
      <c r="R157" s="80"/>
      <c r="S157" s="80"/>
      <c r="T157" s="80"/>
      <c r="U157" s="80"/>
      <c r="V157" s="83" t="s">
        <v>511</v>
      </c>
      <c r="W157" s="82">
        <v>43698.516701388886</v>
      </c>
      <c r="X157" s="86">
        <v>43698</v>
      </c>
      <c r="Y157" s="88" t="s">
        <v>574</v>
      </c>
      <c r="Z157" s="83" t="s">
        <v>708</v>
      </c>
      <c r="AA157" s="80"/>
      <c r="AB157" s="80"/>
      <c r="AC157" s="88" t="s">
        <v>843</v>
      </c>
      <c r="AD157" s="80"/>
      <c r="AE157" s="80" t="b">
        <v>0</v>
      </c>
      <c r="AF157" s="80">
        <v>0</v>
      </c>
      <c r="AG157" s="88" t="s">
        <v>961</v>
      </c>
      <c r="AH157" s="80" t="b">
        <v>0</v>
      </c>
      <c r="AI157" s="80" t="s">
        <v>974</v>
      </c>
      <c r="AJ157" s="80"/>
      <c r="AK157" s="88" t="s">
        <v>961</v>
      </c>
      <c r="AL157" s="80" t="b">
        <v>0</v>
      </c>
      <c r="AM157" s="80">
        <v>1</v>
      </c>
      <c r="AN157" s="88" t="s">
        <v>839</v>
      </c>
      <c r="AO157" s="80" t="s">
        <v>988</v>
      </c>
      <c r="AP157" s="80" t="b">
        <v>0</v>
      </c>
      <c r="AQ157" s="88" t="s">
        <v>839</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3</v>
      </c>
      <c r="BE157" s="79" t="str">
        <f>REPLACE(INDEX(GroupVertices[Group],MATCH(Edges[[#This Row],[Vertex 2]],GroupVertices[Vertex],0)),1,1,"")</f>
        <v>3</v>
      </c>
      <c r="BF157" s="48"/>
      <c r="BG157" s="49"/>
      <c r="BH157" s="48"/>
      <c r="BI157" s="49"/>
      <c r="BJ157" s="48"/>
      <c r="BK157" s="49"/>
      <c r="BL157" s="48"/>
      <c r="BM157" s="49"/>
      <c r="BN157" s="48"/>
    </row>
    <row r="158" spans="1:66" ht="15">
      <c r="A158" s="65" t="s">
        <v>261</v>
      </c>
      <c r="B158" s="65" t="s">
        <v>286</v>
      </c>
      <c r="C158" s="66" t="s">
        <v>2628</v>
      </c>
      <c r="D158" s="67">
        <v>3</v>
      </c>
      <c r="E158" s="68" t="s">
        <v>132</v>
      </c>
      <c r="F158" s="69">
        <v>32</v>
      </c>
      <c r="G158" s="66"/>
      <c r="H158" s="70"/>
      <c r="I158" s="71"/>
      <c r="J158" s="71"/>
      <c r="K158" s="34" t="s">
        <v>65</v>
      </c>
      <c r="L158" s="78">
        <v>158</v>
      </c>
      <c r="M158" s="78"/>
      <c r="N158" s="73"/>
      <c r="O158" s="80" t="s">
        <v>355</v>
      </c>
      <c r="P158" s="82">
        <v>43698.516701388886</v>
      </c>
      <c r="Q158" s="80" t="s">
        <v>374</v>
      </c>
      <c r="R158" s="80"/>
      <c r="S158" s="80"/>
      <c r="T158" s="80"/>
      <c r="U158" s="80"/>
      <c r="V158" s="83" t="s">
        <v>511</v>
      </c>
      <c r="W158" s="82">
        <v>43698.516701388886</v>
      </c>
      <c r="X158" s="86">
        <v>43698</v>
      </c>
      <c r="Y158" s="88" t="s">
        <v>574</v>
      </c>
      <c r="Z158" s="83" t="s">
        <v>708</v>
      </c>
      <c r="AA158" s="80"/>
      <c r="AB158" s="80"/>
      <c r="AC158" s="88" t="s">
        <v>843</v>
      </c>
      <c r="AD158" s="80"/>
      <c r="AE158" s="80" t="b">
        <v>0</v>
      </c>
      <c r="AF158" s="80">
        <v>0</v>
      </c>
      <c r="AG158" s="88" t="s">
        <v>961</v>
      </c>
      <c r="AH158" s="80" t="b">
        <v>0</v>
      </c>
      <c r="AI158" s="80" t="s">
        <v>974</v>
      </c>
      <c r="AJ158" s="80"/>
      <c r="AK158" s="88" t="s">
        <v>961</v>
      </c>
      <c r="AL158" s="80" t="b">
        <v>0</v>
      </c>
      <c r="AM158" s="80">
        <v>1</v>
      </c>
      <c r="AN158" s="88" t="s">
        <v>839</v>
      </c>
      <c r="AO158" s="80" t="s">
        <v>988</v>
      </c>
      <c r="AP158" s="80" t="b">
        <v>0</v>
      </c>
      <c r="AQ158" s="88" t="s">
        <v>839</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3</v>
      </c>
      <c r="BE158" s="79" t="str">
        <f>REPLACE(INDEX(GroupVertices[Group],MATCH(Edges[[#This Row],[Vertex 2]],GroupVertices[Vertex],0)),1,1,"")</f>
        <v>1</v>
      </c>
      <c r="BF158" s="48">
        <v>1</v>
      </c>
      <c r="BG158" s="49">
        <v>2.7777777777777777</v>
      </c>
      <c r="BH158" s="48">
        <v>1</v>
      </c>
      <c r="BI158" s="49">
        <v>2.7777777777777777</v>
      </c>
      <c r="BJ158" s="48">
        <v>0</v>
      </c>
      <c r="BK158" s="49">
        <v>0</v>
      </c>
      <c r="BL158" s="48">
        <v>34</v>
      </c>
      <c r="BM158" s="49">
        <v>94.44444444444444</v>
      </c>
      <c r="BN158" s="48">
        <v>36</v>
      </c>
    </row>
    <row r="159" spans="1:66" ht="15">
      <c r="A159" s="65" t="s">
        <v>262</v>
      </c>
      <c r="B159" s="65" t="s">
        <v>286</v>
      </c>
      <c r="C159" s="66" t="s">
        <v>2629</v>
      </c>
      <c r="D159" s="67">
        <v>6.5</v>
      </c>
      <c r="E159" s="68" t="s">
        <v>136</v>
      </c>
      <c r="F159" s="69">
        <v>29.636363636363637</v>
      </c>
      <c r="G159" s="66"/>
      <c r="H159" s="70"/>
      <c r="I159" s="71"/>
      <c r="J159" s="71"/>
      <c r="K159" s="34" t="s">
        <v>65</v>
      </c>
      <c r="L159" s="78">
        <v>159</v>
      </c>
      <c r="M159" s="78"/>
      <c r="N159" s="73"/>
      <c r="O159" s="80" t="s">
        <v>357</v>
      </c>
      <c r="P159" s="82">
        <v>43692.50436342593</v>
      </c>
      <c r="Q159" s="80" t="s">
        <v>360</v>
      </c>
      <c r="R159" s="80"/>
      <c r="S159" s="80"/>
      <c r="T159" s="80" t="s">
        <v>462</v>
      </c>
      <c r="U159" s="80"/>
      <c r="V159" s="83" t="s">
        <v>512</v>
      </c>
      <c r="W159" s="82">
        <v>43692.50436342593</v>
      </c>
      <c r="X159" s="86">
        <v>43692</v>
      </c>
      <c r="Y159" s="88" t="s">
        <v>576</v>
      </c>
      <c r="Z159" s="83" t="s">
        <v>710</v>
      </c>
      <c r="AA159" s="80"/>
      <c r="AB159" s="80"/>
      <c r="AC159" s="88" t="s">
        <v>845</v>
      </c>
      <c r="AD159" s="80"/>
      <c r="AE159" s="80" t="b">
        <v>0</v>
      </c>
      <c r="AF159" s="80">
        <v>0</v>
      </c>
      <c r="AG159" s="88" t="s">
        <v>961</v>
      </c>
      <c r="AH159" s="80" t="b">
        <v>0</v>
      </c>
      <c r="AI159" s="80" t="s">
        <v>974</v>
      </c>
      <c r="AJ159" s="80"/>
      <c r="AK159" s="88" t="s">
        <v>961</v>
      </c>
      <c r="AL159" s="80" t="b">
        <v>0</v>
      </c>
      <c r="AM159" s="80">
        <v>12</v>
      </c>
      <c r="AN159" s="88" t="s">
        <v>941</v>
      </c>
      <c r="AO159" s="80" t="s">
        <v>985</v>
      </c>
      <c r="AP159" s="80" t="b">
        <v>0</v>
      </c>
      <c r="AQ159" s="88" t="s">
        <v>941</v>
      </c>
      <c r="AR159" s="80" t="s">
        <v>196</v>
      </c>
      <c r="AS159" s="80">
        <v>0</v>
      </c>
      <c r="AT159" s="80">
        <v>0</v>
      </c>
      <c r="AU159" s="80"/>
      <c r="AV159" s="80"/>
      <c r="AW159" s="80"/>
      <c r="AX159" s="80"/>
      <c r="AY159" s="80"/>
      <c r="AZ159" s="80"/>
      <c r="BA159" s="80"/>
      <c r="BB159" s="80"/>
      <c r="BC159">
        <v>2</v>
      </c>
      <c r="BD159" s="79" t="str">
        <f>REPLACE(INDEX(GroupVertices[Group],MATCH(Edges[[#This Row],[Vertex 1]],GroupVertices[Vertex],0)),1,1,"")</f>
        <v>2</v>
      </c>
      <c r="BE159" s="79" t="str">
        <f>REPLACE(INDEX(GroupVertices[Group],MATCH(Edges[[#This Row],[Vertex 2]],GroupVertices[Vertex],0)),1,1,"")</f>
        <v>1</v>
      </c>
      <c r="BF159" s="48">
        <v>0</v>
      </c>
      <c r="BG159" s="49">
        <v>0</v>
      </c>
      <c r="BH159" s="48">
        <v>0</v>
      </c>
      <c r="BI159" s="49">
        <v>0</v>
      </c>
      <c r="BJ159" s="48">
        <v>0</v>
      </c>
      <c r="BK159" s="49">
        <v>0</v>
      </c>
      <c r="BL159" s="48">
        <v>25</v>
      </c>
      <c r="BM159" s="49">
        <v>100</v>
      </c>
      <c r="BN159" s="48">
        <v>25</v>
      </c>
    </row>
    <row r="160" spans="1:66" ht="15">
      <c r="A160" s="65" t="s">
        <v>262</v>
      </c>
      <c r="B160" s="65" t="s">
        <v>286</v>
      </c>
      <c r="C160" s="66" t="s">
        <v>2629</v>
      </c>
      <c r="D160" s="67">
        <v>6.5</v>
      </c>
      <c r="E160" s="68" t="s">
        <v>136</v>
      </c>
      <c r="F160" s="69">
        <v>29.636363636363637</v>
      </c>
      <c r="G160" s="66"/>
      <c r="H160" s="70"/>
      <c r="I160" s="71"/>
      <c r="J160" s="71"/>
      <c r="K160" s="34" t="s">
        <v>65</v>
      </c>
      <c r="L160" s="78">
        <v>160</v>
      </c>
      <c r="M160" s="78"/>
      <c r="N160" s="73"/>
      <c r="O160" s="80" t="s">
        <v>357</v>
      </c>
      <c r="P160" s="82">
        <v>43698.53065972222</v>
      </c>
      <c r="Q160" s="80" t="s">
        <v>377</v>
      </c>
      <c r="R160" s="80"/>
      <c r="S160" s="80"/>
      <c r="T160" s="80"/>
      <c r="U160" s="80"/>
      <c r="V160" s="83" t="s">
        <v>512</v>
      </c>
      <c r="W160" s="82">
        <v>43698.53065972222</v>
      </c>
      <c r="X160" s="86">
        <v>43698</v>
      </c>
      <c r="Y160" s="88" t="s">
        <v>577</v>
      </c>
      <c r="Z160" s="83" t="s">
        <v>711</v>
      </c>
      <c r="AA160" s="80"/>
      <c r="AB160" s="80"/>
      <c r="AC160" s="88" t="s">
        <v>846</v>
      </c>
      <c r="AD160" s="80"/>
      <c r="AE160" s="80" t="b">
        <v>0</v>
      </c>
      <c r="AF160" s="80">
        <v>0</v>
      </c>
      <c r="AG160" s="88" t="s">
        <v>961</v>
      </c>
      <c r="AH160" s="80" t="b">
        <v>0</v>
      </c>
      <c r="AI160" s="80" t="s">
        <v>974</v>
      </c>
      <c r="AJ160" s="80"/>
      <c r="AK160" s="88" t="s">
        <v>961</v>
      </c>
      <c r="AL160" s="80" t="b">
        <v>0</v>
      </c>
      <c r="AM160" s="80">
        <v>1</v>
      </c>
      <c r="AN160" s="88" t="s">
        <v>906</v>
      </c>
      <c r="AO160" s="80" t="s">
        <v>985</v>
      </c>
      <c r="AP160" s="80" t="b">
        <v>0</v>
      </c>
      <c r="AQ160" s="88" t="s">
        <v>906</v>
      </c>
      <c r="AR160" s="80" t="s">
        <v>196</v>
      </c>
      <c r="AS160" s="80">
        <v>0</v>
      </c>
      <c r="AT160" s="80">
        <v>0</v>
      </c>
      <c r="AU160" s="80"/>
      <c r="AV160" s="80"/>
      <c r="AW160" s="80"/>
      <c r="AX160" s="80"/>
      <c r="AY160" s="80"/>
      <c r="AZ160" s="80"/>
      <c r="BA160" s="80"/>
      <c r="BB160" s="80"/>
      <c r="BC160">
        <v>2</v>
      </c>
      <c r="BD160" s="79" t="str">
        <f>REPLACE(INDEX(GroupVertices[Group],MATCH(Edges[[#This Row],[Vertex 1]],GroupVertices[Vertex],0)),1,1,"")</f>
        <v>2</v>
      </c>
      <c r="BE160" s="79" t="str">
        <f>REPLACE(INDEX(GroupVertices[Group],MATCH(Edges[[#This Row],[Vertex 2]],GroupVertices[Vertex],0)),1,1,"")</f>
        <v>1</v>
      </c>
      <c r="BF160" s="48"/>
      <c r="BG160" s="49"/>
      <c r="BH160" s="48"/>
      <c r="BI160" s="49"/>
      <c r="BJ160" s="48"/>
      <c r="BK160" s="49"/>
      <c r="BL160" s="48"/>
      <c r="BM160" s="49"/>
      <c r="BN160" s="48"/>
    </row>
    <row r="161" spans="1:66" ht="15">
      <c r="A161" s="65" t="s">
        <v>262</v>
      </c>
      <c r="B161" s="65" t="s">
        <v>321</v>
      </c>
      <c r="C161" s="66" t="s">
        <v>2628</v>
      </c>
      <c r="D161" s="67">
        <v>3</v>
      </c>
      <c r="E161" s="68" t="s">
        <v>132</v>
      </c>
      <c r="F161" s="69">
        <v>32</v>
      </c>
      <c r="G161" s="66"/>
      <c r="H161" s="70"/>
      <c r="I161" s="71"/>
      <c r="J161" s="71"/>
      <c r="K161" s="34" t="s">
        <v>65</v>
      </c>
      <c r="L161" s="78">
        <v>161</v>
      </c>
      <c r="M161" s="78"/>
      <c r="N161" s="73"/>
      <c r="O161" s="80" t="s">
        <v>355</v>
      </c>
      <c r="P161" s="82">
        <v>43698.53065972222</v>
      </c>
      <c r="Q161" s="80" t="s">
        <v>377</v>
      </c>
      <c r="R161" s="80"/>
      <c r="S161" s="80"/>
      <c r="T161" s="80"/>
      <c r="U161" s="80"/>
      <c r="V161" s="83" t="s">
        <v>512</v>
      </c>
      <c r="W161" s="82">
        <v>43698.53065972222</v>
      </c>
      <c r="X161" s="86">
        <v>43698</v>
      </c>
      <c r="Y161" s="88" t="s">
        <v>577</v>
      </c>
      <c r="Z161" s="83" t="s">
        <v>711</v>
      </c>
      <c r="AA161" s="80"/>
      <c r="AB161" s="80"/>
      <c r="AC161" s="88" t="s">
        <v>846</v>
      </c>
      <c r="AD161" s="80"/>
      <c r="AE161" s="80" t="b">
        <v>0</v>
      </c>
      <c r="AF161" s="80">
        <v>0</v>
      </c>
      <c r="AG161" s="88" t="s">
        <v>961</v>
      </c>
      <c r="AH161" s="80" t="b">
        <v>0</v>
      </c>
      <c r="AI161" s="80" t="s">
        <v>974</v>
      </c>
      <c r="AJ161" s="80"/>
      <c r="AK161" s="88" t="s">
        <v>961</v>
      </c>
      <c r="AL161" s="80" t="b">
        <v>0</v>
      </c>
      <c r="AM161" s="80">
        <v>1</v>
      </c>
      <c r="AN161" s="88" t="s">
        <v>906</v>
      </c>
      <c r="AO161" s="80" t="s">
        <v>985</v>
      </c>
      <c r="AP161" s="80" t="b">
        <v>0</v>
      </c>
      <c r="AQ161" s="88" t="s">
        <v>906</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v>3</v>
      </c>
      <c r="BG161" s="49">
        <v>10.344827586206897</v>
      </c>
      <c r="BH161" s="48">
        <v>0</v>
      </c>
      <c r="BI161" s="49">
        <v>0</v>
      </c>
      <c r="BJ161" s="48">
        <v>0</v>
      </c>
      <c r="BK161" s="49">
        <v>0</v>
      </c>
      <c r="BL161" s="48">
        <v>26</v>
      </c>
      <c r="BM161" s="49">
        <v>89.65517241379311</v>
      </c>
      <c r="BN161" s="48">
        <v>29</v>
      </c>
    </row>
    <row r="162" spans="1:66" ht="15">
      <c r="A162" s="65" t="s">
        <v>263</v>
      </c>
      <c r="B162" s="65" t="s">
        <v>286</v>
      </c>
      <c r="C162" s="66" t="s">
        <v>2628</v>
      </c>
      <c r="D162" s="67">
        <v>3</v>
      </c>
      <c r="E162" s="68" t="s">
        <v>132</v>
      </c>
      <c r="F162" s="69">
        <v>32</v>
      </c>
      <c r="G162" s="66"/>
      <c r="H162" s="70"/>
      <c r="I162" s="71"/>
      <c r="J162" s="71"/>
      <c r="K162" s="34" t="s">
        <v>65</v>
      </c>
      <c r="L162" s="78">
        <v>162</v>
      </c>
      <c r="M162" s="78"/>
      <c r="N162" s="73"/>
      <c r="O162" s="80" t="s">
        <v>355</v>
      </c>
      <c r="P162" s="82">
        <v>43698.56695601852</v>
      </c>
      <c r="Q162" s="80" t="s">
        <v>378</v>
      </c>
      <c r="R162" s="80"/>
      <c r="S162" s="80"/>
      <c r="T162" s="80"/>
      <c r="U162" s="80"/>
      <c r="V162" s="83" t="s">
        <v>513</v>
      </c>
      <c r="W162" s="82">
        <v>43698.56695601852</v>
      </c>
      <c r="X162" s="86">
        <v>43698</v>
      </c>
      <c r="Y162" s="88" t="s">
        <v>578</v>
      </c>
      <c r="Z162" s="83" t="s">
        <v>712</v>
      </c>
      <c r="AA162" s="80"/>
      <c r="AB162" s="80"/>
      <c r="AC162" s="88" t="s">
        <v>847</v>
      </c>
      <c r="AD162" s="88" t="s">
        <v>884</v>
      </c>
      <c r="AE162" s="80" t="b">
        <v>0</v>
      </c>
      <c r="AF162" s="80">
        <v>1</v>
      </c>
      <c r="AG162" s="88" t="s">
        <v>964</v>
      </c>
      <c r="AH162" s="80" t="b">
        <v>0</v>
      </c>
      <c r="AI162" s="80" t="s">
        <v>974</v>
      </c>
      <c r="AJ162" s="80"/>
      <c r="AK162" s="88" t="s">
        <v>961</v>
      </c>
      <c r="AL162" s="80" t="b">
        <v>0</v>
      </c>
      <c r="AM162" s="80">
        <v>0</v>
      </c>
      <c r="AN162" s="88" t="s">
        <v>961</v>
      </c>
      <c r="AO162" s="80" t="s">
        <v>984</v>
      </c>
      <c r="AP162" s="80" t="b">
        <v>0</v>
      </c>
      <c r="AQ162" s="88" t="s">
        <v>884</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1</v>
      </c>
      <c r="BF162" s="48"/>
      <c r="BG162" s="49"/>
      <c r="BH162" s="48"/>
      <c r="BI162" s="49"/>
      <c r="BJ162" s="48"/>
      <c r="BK162" s="49"/>
      <c r="BL162" s="48"/>
      <c r="BM162" s="49"/>
      <c r="BN162" s="48"/>
    </row>
    <row r="163" spans="1:66" ht="15">
      <c r="A163" s="65" t="s">
        <v>263</v>
      </c>
      <c r="B163" s="65" t="s">
        <v>322</v>
      </c>
      <c r="C163" s="66" t="s">
        <v>2628</v>
      </c>
      <c r="D163" s="67">
        <v>3</v>
      </c>
      <c r="E163" s="68" t="s">
        <v>132</v>
      </c>
      <c r="F163" s="69">
        <v>32</v>
      </c>
      <c r="G163" s="66"/>
      <c r="H163" s="70"/>
      <c r="I163" s="71"/>
      <c r="J163" s="71"/>
      <c r="K163" s="34" t="s">
        <v>65</v>
      </c>
      <c r="L163" s="78">
        <v>163</v>
      </c>
      <c r="M163" s="78"/>
      <c r="N163" s="73"/>
      <c r="O163" s="80" t="s">
        <v>355</v>
      </c>
      <c r="P163" s="82">
        <v>43698.56695601852</v>
      </c>
      <c r="Q163" s="80" t="s">
        <v>378</v>
      </c>
      <c r="R163" s="80"/>
      <c r="S163" s="80"/>
      <c r="T163" s="80"/>
      <c r="U163" s="80"/>
      <c r="V163" s="83" t="s">
        <v>513</v>
      </c>
      <c r="W163" s="82">
        <v>43698.56695601852</v>
      </c>
      <c r="X163" s="86">
        <v>43698</v>
      </c>
      <c r="Y163" s="88" t="s">
        <v>578</v>
      </c>
      <c r="Z163" s="83" t="s">
        <v>712</v>
      </c>
      <c r="AA163" s="80"/>
      <c r="AB163" s="80"/>
      <c r="AC163" s="88" t="s">
        <v>847</v>
      </c>
      <c r="AD163" s="88" t="s">
        <v>884</v>
      </c>
      <c r="AE163" s="80" t="b">
        <v>0</v>
      </c>
      <c r="AF163" s="80">
        <v>1</v>
      </c>
      <c r="AG163" s="88" t="s">
        <v>964</v>
      </c>
      <c r="AH163" s="80" t="b">
        <v>0</v>
      </c>
      <c r="AI163" s="80" t="s">
        <v>974</v>
      </c>
      <c r="AJ163" s="80"/>
      <c r="AK163" s="88" t="s">
        <v>961</v>
      </c>
      <c r="AL163" s="80" t="b">
        <v>0</v>
      </c>
      <c r="AM163" s="80">
        <v>0</v>
      </c>
      <c r="AN163" s="88" t="s">
        <v>961</v>
      </c>
      <c r="AO163" s="80" t="s">
        <v>984</v>
      </c>
      <c r="AP163" s="80" t="b">
        <v>0</v>
      </c>
      <c r="AQ163" s="88" t="s">
        <v>884</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48"/>
      <c r="BG163" s="49"/>
      <c r="BH163" s="48"/>
      <c r="BI163" s="49"/>
      <c r="BJ163" s="48"/>
      <c r="BK163" s="49"/>
      <c r="BL163" s="48"/>
      <c r="BM163" s="49"/>
      <c r="BN163" s="48"/>
    </row>
    <row r="164" spans="1:66" ht="15">
      <c r="A164" s="65" t="s">
        <v>263</v>
      </c>
      <c r="B164" s="65" t="s">
        <v>284</v>
      </c>
      <c r="C164" s="66" t="s">
        <v>2628</v>
      </c>
      <c r="D164" s="67">
        <v>3</v>
      </c>
      <c r="E164" s="68" t="s">
        <v>132</v>
      </c>
      <c r="F164" s="69">
        <v>32</v>
      </c>
      <c r="G164" s="66"/>
      <c r="H164" s="70"/>
      <c r="I164" s="71"/>
      <c r="J164" s="71"/>
      <c r="K164" s="34" t="s">
        <v>65</v>
      </c>
      <c r="L164" s="78">
        <v>164</v>
      </c>
      <c r="M164" s="78"/>
      <c r="N164" s="73"/>
      <c r="O164" s="80" t="s">
        <v>356</v>
      </c>
      <c r="P164" s="82">
        <v>43698.56695601852</v>
      </c>
      <c r="Q164" s="80" t="s">
        <v>378</v>
      </c>
      <c r="R164" s="80"/>
      <c r="S164" s="80"/>
      <c r="T164" s="80"/>
      <c r="U164" s="80"/>
      <c r="V164" s="83" t="s">
        <v>513</v>
      </c>
      <c r="W164" s="82">
        <v>43698.56695601852</v>
      </c>
      <c r="X164" s="86">
        <v>43698</v>
      </c>
      <c r="Y164" s="88" t="s">
        <v>578</v>
      </c>
      <c r="Z164" s="83" t="s">
        <v>712</v>
      </c>
      <c r="AA164" s="80"/>
      <c r="AB164" s="80"/>
      <c r="AC164" s="88" t="s">
        <v>847</v>
      </c>
      <c r="AD164" s="88" t="s">
        <v>884</v>
      </c>
      <c r="AE164" s="80" t="b">
        <v>0</v>
      </c>
      <c r="AF164" s="80">
        <v>1</v>
      </c>
      <c r="AG164" s="88" t="s">
        <v>964</v>
      </c>
      <c r="AH164" s="80" t="b">
        <v>0</v>
      </c>
      <c r="AI164" s="80" t="s">
        <v>974</v>
      </c>
      <c r="AJ164" s="80"/>
      <c r="AK164" s="88" t="s">
        <v>961</v>
      </c>
      <c r="AL164" s="80" t="b">
        <v>0</v>
      </c>
      <c r="AM164" s="80">
        <v>0</v>
      </c>
      <c r="AN164" s="88" t="s">
        <v>961</v>
      </c>
      <c r="AO164" s="80" t="s">
        <v>984</v>
      </c>
      <c r="AP164" s="80" t="b">
        <v>0</v>
      </c>
      <c r="AQ164" s="88" t="s">
        <v>884</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v>0</v>
      </c>
      <c r="BG164" s="49">
        <v>0</v>
      </c>
      <c r="BH164" s="48">
        <v>1</v>
      </c>
      <c r="BI164" s="49">
        <v>12.5</v>
      </c>
      <c r="BJ164" s="48">
        <v>0</v>
      </c>
      <c r="BK164" s="49">
        <v>0</v>
      </c>
      <c r="BL164" s="48">
        <v>7</v>
      </c>
      <c r="BM164" s="49">
        <v>87.5</v>
      </c>
      <c r="BN164" s="48">
        <v>8</v>
      </c>
    </row>
    <row r="165" spans="1:66" ht="15">
      <c r="A165" s="65" t="s">
        <v>264</v>
      </c>
      <c r="B165" s="65" t="s">
        <v>265</v>
      </c>
      <c r="C165" s="66" t="s">
        <v>2628</v>
      </c>
      <c r="D165" s="67">
        <v>3</v>
      </c>
      <c r="E165" s="68" t="s">
        <v>132</v>
      </c>
      <c r="F165" s="69">
        <v>32</v>
      </c>
      <c r="G165" s="66"/>
      <c r="H165" s="70"/>
      <c r="I165" s="71"/>
      <c r="J165" s="71"/>
      <c r="K165" s="34" t="s">
        <v>66</v>
      </c>
      <c r="L165" s="78">
        <v>165</v>
      </c>
      <c r="M165" s="78"/>
      <c r="N165" s="73"/>
      <c r="O165" s="80" t="s">
        <v>355</v>
      </c>
      <c r="P165" s="82">
        <v>43692.29002314815</v>
      </c>
      <c r="Q165" s="80" t="s">
        <v>361</v>
      </c>
      <c r="R165" s="83" t="s">
        <v>430</v>
      </c>
      <c r="S165" s="80" t="s">
        <v>453</v>
      </c>
      <c r="T165" s="80"/>
      <c r="U165" s="80"/>
      <c r="V165" s="83" t="s">
        <v>514</v>
      </c>
      <c r="W165" s="82">
        <v>43692.29002314815</v>
      </c>
      <c r="X165" s="86">
        <v>43692</v>
      </c>
      <c r="Y165" s="88" t="s">
        <v>579</v>
      </c>
      <c r="Z165" s="83" t="s">
        <v>713</v>
      </c>
      <c r="AA165" s="80"/>
      <c r="AB165" s="80"/>
      <c r="AC165" s="88" t="s">
        <v>848</v>
      </c>
      <c r="AD165" s="80"/>
      <c r="AE165" s="80" t="b">
        <v>0</v>
      </c>
      <c r="AF165" s="80">
        <v>0</v>
      </c>
      <c r="AG165" s="88" t="s">
        <v>961</v>
      </c>
      <c r="AH165" s="80" t="b">
        <v>1</v>
      </c>
      <c r="AI165" s="80" t="s">
        <v>975</v>
      </c>
      <c r="AJ165" s="80"/>
      <c r="AK165" s="88" t="s">
        <v>978</v>
      </c>
      <c r="AL165" s="80" t="b">
        <v>0</v>
      </c>
      <c r="AM165" s="80">
        <v>8</v>
      </c>
      <c r="AN165" s="88" t="s">
        <v>852</v>
      </c>
      <c r="AO165" s="80" t="s">
        <v>985</v>
      </c>
      <c r="AP165" s="80" t="b">
        <v>0</v>
      </c>
      <c r="AQ165" s="88" t="s">
        <v>852</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4</v>
      </c>
      <c r="BE165" s="79" t="str">
        <f>REPLACE(INDEX(GroupVertices[Group],MATCH(Edges[[#This Row],[Vertex 2]],GroupVertices[Vertex],0)),1,1,"")</f>
        <v>4</v>
      </c>
      <c r="BF165" s="48"/>
      <c r="BG165" s="49"/>
      <c r="BH165" s="48"/>
      <c r="BI165" s="49"/>
      <c r="BJ165" s="48"/>
      <c r="BK165" s="49"/>
      <c r="BL165" s="48"/>
      <c r="BM165" s="49"/>
      <c r="BN165" s="48"/>
    </row>
    <row r="166" spans="1:66" ht="15">
      <c r="A166" s="65" t="s">
        <v>265</v>
      </c>
      <c r="B166" s="65" t="s">
        <v>267</v>
      </c>
      <c r="C166" s="66" t="s">
        <v>2628</v>
      </c>
      <c r="D166" s="67">
        <v>3</v>
      </c>
      <c r="E166" s="68" t="s">
        <v>132</v>
      </c>
      <c r="F166" s="69">
        <v>32</v>
      </c>
      <c r="G166" s="66"/>
      <c r="H166" s="70"/>
      <c r="I166" s="71"/>
      <c r="J166" s="71"/>
      <c r="K166" s="34" t="s">
        <v>66</v>
      </c>
      <c r="L166" s="78">
        <v>166</v>
      </c>
      <c r="M166" s="78"/>
      <c r="N166" s="73"/>
      <c r="O166" s="80" t="s">
        <v>357</v>
      </c>
      <c r="P166" s="82">
        <v>43692.53773148148</v>
      </c>
      <c r="Q166" s="80" t="s">
        <v>361</v>
      </c>
      <c r="R166" s="83" t="s">
        <v>430</v>
      </c>
      <c r="S166" s="80" t="s">
        <v>453</v>
      </c>
      <c r="T166" s="80"/>
      <c r="U166" s="80"/>
      <c r="V166" s="83" t="s">
        <v>515</v>
      </c>
      <c r="W166" s="82">
        <v>43692.53773148148</v>
      </c>
      <c r="X166" s="86">
        <v>43692</v>
      </c>
      <c r="Y166" s="88" t="s">
        <v>580</v>
      </c>
      <c r="Z166" s="83" t="s">
        <v>714</v>
      </c>
      <c r="AA166" s="80"/>
      <c r="AB166" s="80"/>
      <c r="AC166" s="88" t="s">
        <v>849</v>
      </c>
      <c r="AD166" s="80"/>
      <c r="AE166" s="80" t="b">
        <v>0</v>
      </c>
      <c r="AF166" s="80">
        <v>0</v>
      </c>
      <c r="AG166" s="88" t="s">
        <v>961</v>
      </c>
      <c r="AH166" s="80" t="b">
        <v>1</v>
      </c>
      <c r="AI166" s="80" t="s">
        <v>975</v>
      </c>
      <c r="AJ166" s="80"/>
      <c r="AK166" s="88" t="s">
        <v>978</v>
      </c>
      <c r="AL166" s="80" t="b">
        <v>0</v>
      </c>
      <c r="AM166" s="80">
        <v>8</v>
      </c>
      <c r="AN166" s="88" t="s">
        <v>852</v>
      </c>
      <c r="AO166" s="80" t="s">
        <v>985</v>
      </c>
      <c r="AP166" s="80" t="b">
        <v>0</v>
      </c>
      <c r="AQ166" s="88" t="s">
        <v>852</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4</v>
      </c>
      <c r="BE166" s="79" t="str">
        <f>REPLACE(INDEX(GroupVertices[Group],MATCH(Edges[[#This Row],[Vertex 2]],GroupVertices[Vertex],0)),1,1,"")</f>
        <v>4</v>
      </c>
      <c r="BF166" s="48"/>
      <c r="BG166" s="49"/>
      <c r="BH166" s="48"/>
      <c r="BI166" s="49"/>
      <c r="BJ166" s="48"/>
      <c r="BK166" s="49"/>
      <c r="BL166" s="48"/>
      <c r="BM166" s="49"/>
      <c r="BN166" s="48"/>
    </row>
    <row r="167" spans="1:66" ht="15">
      <c r="A167" s="65" t="s">
        <v>265</v>
      </c>
      <c r="B167" s="65" t="s">
        <v>266</v>
      </c>
      <c r="C167" s="66" t="s">
        <v>2628</v>
      </c>
      <c r="D167" s="67">
        <v>3</v>
      </c>
      <c r="E167" s="68" t="s">
        <v>132</v>
      </c>
      <c r="F167" s="69">
        <v>32</v>
      </c>
      <c r="G167" s="66"/>
      <c r="H167" s="70"/>
      <c r="I167" s="71"/>
      <c r="J167" s="71"/>
      <c r="K167" s="34" t="s">
        <v>66</v>
      </c>
      <c r="L167" s="78">
        <v>167</v>
      </c>
      <c r="M167" s="78"/>
      <c r="N167" s="73"/>
      <c r="O167" s="80" t="s">
        <v>355</v>
      </c>
      <c r="P167" s="82">
        <v>43692.53773148148</v>
      </c>
      <c r="Q167" s="80" t="s">
        <v>361</v>
      </c>
      <c r="R167" s="83" t="s">
        <v>430</v>
      </c>
      <c r="S167" s="80" t="s">
        <v>453</v>
      </c>
      <c r="T167" s="80"/>
      <c r="U167" s="80"/>
      <c r="V167" s="83" t="s">
        <v>515</v>
      </c>
      <c r="W167" s="82">
        <v>43692.53773148148</v>
      </c>
      <c r="X167" s="86">
        <v>43692</v>
      </c>
      <c r="Y167" s="88" t="s">
        <v>580</v>
      </c>
      <c r="Z167" s="83" t="s">
        <v>714</v>
      </c>
      <c r="AA167" s="80"/>
      <c r="AB167" s="80"/>
      <c r="AC167" s="88" t="s">
        <v>849</v>
      </c>
      <c r="AD167" s="80"/>
      <c r="AE167" s="80" t="b">
        <v>0</v>
      </c>
      <c r="AF167" s="80">
        <v>0</v>
      </c>
      <c r="AG167" s="88" t="s">
        <v>961</v>
      </c>
      <c r="AH167" s="80" t="b">
        <v>1</v>
      </c>
      <c r="AI167" s="80" t="s">
        <v>975</v>
      </c>
      <c r="AJ167" s="80"/>
      <c r="AK167" s="88" t="s">
        <v>978</v>
      </c>
      <c r="AL167" s="80" t="b">
        <v>0</v>
      </c>
      <c r="AM167" s="80">
        <v>8</v>
      </c>
      <c r="AN167" s="88" t="s">
        <v>852</v>
      </c>
      <c r="AO167" s="80" t="s">
        <v>985</v>
      </c>
      <c r="AP167" s="80" t="b">
        <v>0</v>
      </c>
      <c r="AQ167" s="88" t="s">
        <v>852</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8"/>
      <c r="BG167" s="49"/>
      <c r="BH167" s="48"/>
      <c r="BI167" s="49"/>
      <c r="BJ167" s="48"/>
      <c r="BK167" s="49"/>
      <c r="BL167" s="48"/>
      <c r="BM167" s="49"/>
      <c r="BN167" s="48"/>
    </row>
    <row r="168" spans="1:66" ht="15">
      <c r="A168" s="65" t="s">
        <v>265</v>
      </c>
      <c r="B168" s="65" t="s">
        <v>254</v>
      </c>
      <c r="C168" s="66" t="s">
        <v>2628</v>
      </c>
      <c r="D168" s="67">
        <v>3</v>
      </c>
      <c r="E168" s="68" t="s">
        <v>132</v>
      </c>
      <c r="F168" s="69">
        <v>32</v>
      </c>
      <c r="G168" s="66"/>
      <c r="H168" s="70"/>
      <c r="I168" s="71"/>
      <c r="J168" s="71"/>
      <c r="K168" s="34" t="s">
        <v>66</v>
      </c>
      <c r="L168" s="78">
        <v>168</v>
      </c>
      <c r="M168" s="78"/>
      <c r="N168" s="73"/>
      <c r="O168" s="80" t="s">
        <v>355</v>
      </c>
      <c r="P168" s="82">
        <v>43692.53773148148</v>
      </c>
      <c r="Q168" s="80" t="s">
        <v>361</v>
      </c>
      <c r="R168" s="83" t="s">
        <v>430</v>
      </c>
      <c r="S168" s="80" t="s">
        <v>453</v>
      </c>
      <c r="T168" s="80"/>
      <c r="U168" s="80"/>
      <c r="V168" s="83" t="s">
        <v>515</v>
      </c>
      <c r="W168" s="82">
        <v>43692.53773148148</v>
      </c>
      <c r="X168" s="86">
        <v>43692</v>
      </c>
      <c r="Y168" s="88" t="s">
        <v>580</v>
      </c>
      <c r="Z168" s="83" t="s">
        <v>714</v>
      </c>
      <c r="AA168" s="80"/>
      <c r="AB168" s="80"/>
      <c r="AC168" s="88" t="s">
        <v>849</v>
      </c>
      <c r="AD168" s="80"/>
      <c r="AE168" s="80" t="b">
        <v>0</v>
      </c>
      <c r="AF168" s="80">
        <v>0</v>
      </c>
      <c r="AG168" s="88" t="s">
        <v>961</v>
      </c>
      <c r="AH168" s="80" t="b">
        <v>1</v>
      </c>
      <c r="AI168" s="80" t="s">
        <v>975</v>
      </c>
      <c r="AJ168" s="80"/>
      <c r="AK168" s="88" t="s">
        <v>978</v>
      </c>
      <c r="AL168" s="80" t="b">
        <v>0</v>
      </c>
      <c r="AM168" s="80">
        <v>8</v>
      </c>
      <c r="AN168" s="88" t="s">
        <v>852</v>
      </c>
      <c r="AO168" s="80" t="s">
        <v>985</v>
      </c>
      <c r="AP168" s="80" t="b">
        <v>0</v>
      </c>
      <c r="AQ168" s="88" t="s">
        <v>852</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4</v>
      </c>
      <c r="BE168" s="79" t="str">
        <f>REPLACE(INDEX(GroupVertices[Group],MATCH(Edges[[#This Row],[Vertex 2]],GroupVertices[Vertex],0)),1,1,"")</f>
        <v>4</v>
      </c>
      <c r="BF168" s="48"/>
      <c r="BG168" s="49"/>
      <c r="BH168" s="48"/>
      <c r="BI168" s="49"/>
      <c r="BJ168" s="48"/>
      <c r="BK168" s="49"/>
      <c r="BL168" s="48"/>
      <c r="BM168" s="49"/>
      <c r="BN168" s="48"/>
    </row>
    <row r="169" spans="1:66" ht="15">
      <c r="A169" s="65" t="s">
        <v>265</v>
      </c>
      <c r="B169" s="65" t="s">
        <v>286</v>
      </c>
      <c r="C169" s="66" t="s">
        <v>2628</v>
      </c>
      <c r="D169" s="67">
        <v>3</v>
      </c>
      <c r="E169" s="68" t="s">
        <v>132</v>
      </c>
      <c r="F169" s="69">
        <v>32</v>
      </c>
      <c r="G169" s="66"/>
      <c r="H169" s="70"/>
      <c r="I169" s="71"/>
      <c r="J169" s="71"/>
      <c r="K169" s="34" t="s">
        <v>65</v>
      </c>
      <c r="L169" s="78">
        <v>169</v>
      </c>
      <c r="M169" s="78"/>
      <c r="N169" s="73"/>
      <c r="O169" s="80" t="s">
        <v>355</v>
      </c>
      <c r="P169" s="82">
        <v>43692.53773148148</v>
      </c>
      <c r="Q169" s="80" t="s">
        <v>361</v>
      </c>
      <c r="R169" s="83" t="s">
        <v>430</v>
      </c>
      <c r="S169" s="80" t="s">
        <v>453</v>
      </c>
      <c r="T169" s="80"/>
      <c r="U169" s="80"/>
      <c r="V169" s="83" t="s">
        <v>515</v>
      </c>
      <c r="W169" s="82">
        <v>43692.53773148148</v>
      </c>
      <c r="X169" s="86">
        <v>43692</v>
      </c>
      <c r="Y169" s="88" t="s">
        <v>580</v>
      </c>
      <c r="Z169" s="83" t="s">
        <v>714</v>
      </c>
      <c r="AA169" s="80"/>
      <c r="AB169" s="80"/>
      <c r="AC169" s="88" t="s">
        <v>849</v>
      </c>
      <c r="AD169" s="80"/>
      <c r="AE169" s="80" t="b">
        <v>0</v>
      </c>
      <c r="AF169" s="80">
        <v>0</v>
      </c>
      <c r="AG169" s="88" t="s">
        <v>961</v>
      </c>
      <c r="AH169" s="80" t="b">
        <v>1</v>
      </c>
      <c r="AI169" s="80" t="s">
        <v>975</v>
      </c>
      <c r="AJ169" s="80"/>
      <c r="AK169" s="88" t="s">
        <v>978</v>
      </c>
      <c r="AL169" s="80" t="b">
        <v>0</v>
      </c>
      <c r="AM169" s="80">
        <v>8</v>
      </c>
      <c r="AN169" s="88" t="s">
        <v>852</v>
      </c>
      <c r="AO169" s="80" t="s">
        <v>985</v>
      </c>
      <c r="AP169" s="80" t="b">
        <v>0</v>
      </c>
      <c r="AQ169" s="88" t="s">
        <v>852</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4</v>
      </c>
      <c r="BE169" s="79" t="str">
        <f>REPLACE(INDEX(GroupVertices[Group],MATCH(Edges[[#This Row],[Vertex 2]],GroupVertices[Vertex],0)),1,1,"")</f>
        <v>1</v>
      </c>
      <c r="BF169" s="48"/>
      <c r="BG169" s="49"/>
      <c r="BH169" s="48"/>
      <c r="BI169" s="49"/>
      <c r="BJ169" s="48"/>
      <c r="BK169" s="49"/>
      <c r="BL169" s="48"/>
      <c r="BM169" s="49"/>
      <c r="BN169" s="48"/>
    </row>
    <row r="170" spans="1:66" ht="15">
      <c r="A170" s="65" t="s">
        <v>265</v>
      </c>
      <c r="B170" s="65" t="s">
        <v>264</v>
      </c>
      <c r="C170" s="66" t="s">
        <v>2628</v>
      </c>
      <c r="D170" s="67">
        <v>3</v>
      </c>
      <c r="E170" s="68" t="s">
        <v>132</v>
      </c>
      <c r="F170" s="69">
        <v>32</v>
      </c>
      <c r="G170" s="66"/>
      <c r="H170" s="70"/>
      <c r="I170" s="71"/>
      <c r="J170" s="71"/>
      <c r="K170" s="34" t="s">
        <v>66</v>
      </c>
      <c r="L170" s="78">
        <v>170</v>
      </c>
      <c r="M170" s="78"/>
      <c r="N170" s="73"/>
      <c r="O170" s="80" t="s">
        <v>355</v>
      </c>
      <c r="P170" s="82">
        <v>43692.53773148148</v>
      </c>
      <c r="Q170" s="80" t="s">
        <v>361</v>
      </c>
      <c r="R170" s="83" t="s">
        <v>430</v>
      </c>
      <c r="S170" s="80" t="s">
        <v>453</v>
      </c>
      <c r="T170" s="80"/>
      <c r="U170" s="80"/>
      <c r="V170" s="83" t="s">
        <v>515</v>
      </c>
      <c r="W170" s="82">
        <v>43692.53773148148</v>
      </c>
      <c r="X170" s="86">
        <v>43692</v>
      </c>
      <c r="Y170" s="88" t="s">
        <v>580</v>
      </c>
      <c r="Z170" s="83" t="s">
        <v>714</v>
      </c>
      <c r="AA170" s="80"/>
      <c r="AB170" s="80"/>
      <c r="AC170" s="88" t="s">
        <v>849</v>
      </c>
      <c r="AD170" s="80"/>
      <c r="AE170" s="80" t="b">
        <v>0</v>
      </c>
      <c r="AF170" s="80">
        <v>0</v>
      </c>
      <c r="AG170" s="88" t="s">
        <v>961</v>
      </c>
      <c r="AH170" s="80" t="b">
        <v>1</v>
      </c>
      <c r="AI170" s="80" t="s">
        <v>975</v>
      </c>
      <c r="AJ170" s="80"/>
      <c r="AK170" s="88" t="s">
        <v>978</v>
      </c>
      <c r="AL170" s="80" t="b">
        <v>0</v>
      </c>
      <c r="AM170" s="80">
        <v>8</v>
      </c>
      <c r="AN170" s="88" t="s">
        <v>852</v>
      </c>
      <c r="AO170" s="80" t="s">
        <v>985</v>
      </c>
      <c r="AP170" s="80" t="b">
        <v>0</v>
      </c>
      <c r="AQ170" s="88" t="s">
        <v>852</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4</v>
      </c>
      <c r="BE170" s="79" t="str">
        <f>REPLACE(INDEX(GroupVertices[Group],MATCH(Edges[[#This Row],[Vertex 2]],GroupVertices[Vertex],0)),1,1,"")</f>
        <v>4</v>
      </c>
      <c r="BF170" s="48"/>
      <c r="BG170" s="49"/>
      <c r="BH170" s="48"/>
      <c r="BI170" s="49"/>
      <c r="BJ170" s="48"/>
      <c r="BK170" s="49"/>
      <c r="BL170" s="48"/>
      <c r="BM170" s="49"/>
      <c r="BN170" s="48"/>
    </row>
    <row r="171" spans="1:66" ht="15">
      <c r="A171" s="65" t="s">
        <v>265</v>
      </c>
      <c r="B171" s="65" t="s">
        <v>268</v>
      </c>
      <c r="C171" s="66" t="s">
        <v>2628</v>
      </c>
      <c r="D171" s="67">
        <v>3</v>
      </c>
      <c r="E171" s="68" t="s">
        <v>132</v>
      </c>
      <c r="F171" s="69">
        <v>32</v>
      </c>
      <c r="G171" s="66"/>
      <c r="H171" s="70"/>
      <c r="I171" s="71"/>
      <c r="J171" s="71"/>
      <c r="K171" s="34" t="s">
        <v>65</v>
      </c>
      <c r="L171" s="78">
        <v>171</v>
      </c>
      <c r="M171" s="78"/>
      <c r="N171" s="73"/>
      <c r="O171" s="80" t="s">
        <v>356</v>
      </c>
      <c r="P171" s="82">
        <v>43692.53773148148</v>
      </c>
      <c r="Q171" s="80" t="s">
        <v>361</v>
      </c>
      <c r="R171" s="83" t="s">
        <v>430</v>
      </c>
      <c r="S171" s="80" t="s">
        <v>453</v>
      </c>
      <c r="T171" s="80"/>
      <c r="U171" s="80"/>
      <c r="V171" s="83" t="s">
        <v>515</v>
      </c>
      <c r="W171" s="82">
        <v>43692.53773148148</v>
      </c>
      <c r="X171" s="86">
        <v>43692</v>
      </c>
      <c r="Y171" s="88" t="s">
        <v>580</v>
      </c>
      <c r="Z171" s="83" t="s">
        <v>714</v>
      </c>
      <c r="AA171" s="80"/>
      <c r="AB171" s="80"/>
      <c r="AC171" s="88" t="s">
        <v>849</v>
      </c>
      <c r="AD171" s="80"/>
      <c r="AE171" s="80" t="b">
        <v>0</v>
      </c>
      <c r="AF171" s="80">
        <v>0</v>
      </c>
      <c r="AG171" s="88" t="s">
        <v>961</v>
      </c>
      <c r="AH171" s="80" t="b">
        <v>1</v>
      </c>
      <c r="AI171" s="80" t="s">
        <v>975</v>
      </c>
      <c r="AJ171" s="80"/>
      <c r="AK171" s="88" t="s">
        <v>978</v>
      </c>
      <c r="AL171" s="80" t="b">
        <v>0</v>
      </c>
      <c r="AM171" s="80">
        <v>8</v>
      </c>
      <c r="AN171" s="88" t="s">
        <v>852</v>
      </c>
      <c r="AO171" s="80" t="s">
        <v>985</v>
      </c>
      <c r="AP171" s="80" t="b">
        <v>0</v>
      </c>
      <c r="AQ171" s="88" t="s">
        <v>852</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4</v>
      </c>
      <c r="BE171" s="79" t="str">
        <f>REPLACE(INDEX(GroupVertices[Group],MATCH(Edges[[#This Row],[Vertex 2]],GroupVertices[Vertex],0)),1,1,"")</f>
        <v>4</v>
      </c>
      <c r="BF171" s="48">
        <v>0</v>
      </c>
      <c r="BG171" s="49">
        <v>0</v>
      </c>
      <c r="BH171" s="48">
        <v>0</v>
      </c>
      <c r="BI171" s="49">
        <v>0</v>
      </c>
      <c r="BJ171" s="48">
        <v>0</v>
      </c>
      <c r="BK171" s="49">
        <v>0</v>
      </c>
      <c r="BL171" s="48">
        <v>6</v>
      </c>
      <c r="BM171" s="49">
        <v>100</v>
      </c>
      <c r="BN171" s="48">
        <v>6</v>
      </c>
    </row>
    <row r="172" spans="1:66" ht="15">
      <c r="A172" s="65" t="s">
        <v>266</v>
      </c>
      <c r="B172" s="65" t="s">
        <v>265</v>
      </c>
      <c r="C172" s="66" t="s">
        <v>2628</v>
      </c>
      <c r="D172" s="67">
        <v>3</v>
      </c>
      <c r="E172" s="68" t="s">
        <v>132</v>
      </c>
      <c r="F172" s="69">
        <v>32</v>
      </c>
      <c r="G172" s="66"/>
      <c r="H172" s="70"/>
      <c r="I172" s="71"/>
      <c r="J172" s="71"/>
      <c r="K172" s="34" t="s">
        <v>66</v>
      </c>
      <c r="L172" s="78">
        <v>172</v>
      </c>
      <c r="M172" s="78"/>
      <c r="N172" s="73"/>
      <c r="O172" s="80" t="s">
        <v>355</v>
      </c>
      <c r="P172" s="82">
        <v>43695.5931712963</v>
      </c>
      <c r="Q172" s="80" t="s">
        <v>361</v>
      </c>
      <c r="R172" s="83" t="s">
        <v>430</v>
      </c>
      <c r="S172" s="80" t="s">
        <v>453</v>
      </c>
      <c r="T172" s="80"/>
      <c r="U172" s="80"/>
      <c r="V172" s="83" t="s">
        <v>516</v>
      </c>
      <c r="W172" s="82">
        <v>43695.5931712963</v>
      </c>
      <c r="X172" s="86">
        <v>43695</v>
      </c>
      <c r="Y172" s="88" t="s">
        <v>581</v>
      </c>
      <c r="Z172" s="83" t="s">
        <v>715</v>
      </c>
      <c r="AA172" s="80"/>
      <c r="AB172" s="80"/>
      <c r="AC172" s="88" t="s">
        <v>850</v>
      </c>
      <c r="AD172" s="80"/>
      <c r="AE172" s="80" t="b">
        <v>0</v>
      </c>
      <c r="AF172" s="80">
        <v>0</v>
      </c>
      <c r="AG172" s="88" t="s">
        <v>961</v>
      </c>
      <c r="AH172" s="80" t="b">
        <v>1</v>
      </c>
      <c r="AI172" s="80" t="s">
        <v>975</v>
      </c>
      <c r="AJ172" s="80"/>
      <c r="AK172" s="88" t="s">
        <v>978</v>
      </c>
      <c r="AL172" s="80" t="b">
        <v>0</v>
      </c>
      <c r="AM172" s="80">
        <v>8</v>
      </c>
      <c r="AN172" s="88" t="s">
        <v>852</v>
      </c>
      <c r="AO172" s="80" t="s">
        <v>984</v>
      </c>
      <c r="AP172" s="80" t="b">
        <v>0</v>
      </c>
      <c r="AQ172" s="88" t="s">
        <v>852</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4</v>
      </c>
      <c r="BE172" s="79" t="str">
        <f>REPLACE(INDEX(GroupVertices[Group],MATCH(Edges[[#This Row],[Vertex 2]],GroupVertices[Vertex],0)),1,1,"")</f>
        <v>4</v>
      </c>
      <c r="BF172" s="48"/>
      <c r="BG172" s="49"/>
      <c r="BH172" s="48"/>
      <c r="BI172" s="49"/>
      <c r="BJ172" s="48"/>
      <c r="BK172" s="49"/>
      <c r="BL172" s="48"/>
      <c r="BM172" s="49"/>
      <c r="BN172" s="48"/>
    </row>
    <row r="173" spans="1:66" ht="15">
      <c r="A173" s="65" t="s">
        <v>254</v>
      </c>
      <c r="B173" s="65" t="s">
        <v>265</v>
      </c>
      <c r="C173" s="66" t="s">
        <v>2629</v>
      </c>
      <c r="D173" s="67">
        <v>6.5</v>
      </c>
      <c r="E173" s="68" t="s">
        <v>136</v>
      </c>
      <c r="F173" s="69">
        <v>29.636363636363637</v>
      </c>
      <c r="G173" s="66"/>
      <c r="H173" s="70"/>
      <c r="I173" s="71"/>
      <c r="J173" s="71"/>
      <c r="K173" s="34" t="s">
        <v>66</v>
      </c>
      <c r="L173" s="78">
        <v>173</v>
      </c>
      <c r="M173" s="78"/>
      <c r="N173" s="73"/>
      <c r="O173" s="80" t="s">
        <v>355</v>
      </c>
      <c r="P173" s="82">
        <v>43692.494525462964</v>
      </c>
      <c r="Q173" s="80" t="s">
        <v>361</v>
      </c>
      <c r="R173" s="83" t="s">
        <v>430</v>
      </c>
      <c r="S173" s="80" t="s">
        <v>453</v>
      </c>
      <c r="T173" s="80"/>
      <c r="U173" s="80"/>
      <c r="V173" s="83" t="s">
        <v>517</v>
      </c>
      <c r="W173" s="82">
        <v>43692.494525462964</v>
      </c>
      <c r="X173" s="86">
        <v>43692</v>
      </c>
      <c r="Y173" s="88" t="s">
        <v>582</v>
      </c>
      <c r="Z173" s="83" t="s">
        <v>716</v>
      </c>
      <c r="AA173" s="80"/>
      <c r="AB173" s="80"/>
      <c r="AC173" s="88" t="s">
        <v>851</v>
      </c>
      <c r="AD173" s="80"/>
      <c r="AE173" s="80" t="b">
        <v>0</v>
      </c>
      <c r="AF173" s="80">
        <v>0</v>
      </c>
      <c r="AG173" s="88" t="s">
        <v>961</v>
      </c>
      <c r="AH173" s="80" t="b">
        <v>1</v>
      </c>
      <c r="AI173" s="80" t="s">
        <v>975</v>
      </c>
      <c r="AJ173" s="80"/>
      <c r="AK173" s="88" t="s">
        <v>978</v>
      </c>
      <c r="AL173" s="80" t="b">
        <v>0</v>
      </c>
      <c r="AM173" s="80">
        <v>8</v>
      </c>
      <c r="AN173" s="88" t="s">
        <v>852</v>
      </c>
      <c r="AO173" s="80" t="s">
        <v>984</v>
      </c>
      <c r="AP173" s="80" t="b">
        <v>0</v>
      </c>
      <c r="AQ173" s="88" t="s">
        <v>852</v>
      </c>
      <c r="AR173" s="80" t="s">
        <v>196</v>
      </c>
      <c r="AS173" s="80">
        <v>0</v>
      </c>
      <c r="AT173" s="80">
        <v>0</v>
      </c>
      <c r="AU173" s="80"/>
      <c r="AV173" s="80"/>
      <c r="AW173" s="80"/>
      <c r="AX173" s="80"/>
      <c r="AY173" s="80"/>
      <c r="AZ173" s="80"/>
      <c r="BA173" s="80"/>
      <c r="BB173" s="80"/>
      <c r="BC173">
        <v>2</v>
      </c>
      <c r="BD173" s="79" t="str">
        <f>REPLACE(INDEX(GroupVertices[Group],MATCH(Edges[[#This Row],[Vertex 1]],GroupVertices[Vertex],0)),1,1,"")</f>
        <v>4</v>
      </c>
      <c r="BE173" s="79" t="str">
        <f>REPLACE(INDEX(GroupVertices[Group],MATCH(Edges[[#This Row],[Vertex 2]],GroupVertices[Vertex],0)),1,1,"")</f>
        <v>4</v>
      </c>
      <c r="BF173" s="48"/>
      <c r="BG173" s="49"/>
      <c r="BH173" s="48"/>
      <c r="BI173" s="49"/>
      <c r="BJ173" s="48"/>
      <c r="BK173" s="49"/>
      <c r="BL173" s="48"/>
      <c r="BM173" s="49"/>
      <c r="BN173" s="48"/>
    </row>
    <row r="174" spans="1:66" ht="15">
      <c r="A174" s="65" t="s">
        <v>254</v>
      </c>
      <c r="B174" s="65" t="s">
        <v>265</v>
      </c>
      <c r="C174" s="66" t="s">
        <v>2629</v>
      </c>
      <c r="D174" s="67">
        <v>6.5</v>
      </c>
      <c r="E174" s="68" t="s">
        <v>136</v>
      </c>
      <c r="F174" s="69">
        <v>29.636363636363637</v>
      </c>
      <c r="G174" s="66"/>
      <c r="H174" s="70"/>
      <c r="I174" s="71"/>
      <c r="J174" s="71"/>
      <c r="K174" s="34" t="s">
        <v>66</v>
      </c>
      <c r="L174" s="78">
        <v>174</v>
      </c>
      <c r="M174" s="78"/>
      <c r="N174" s="73"/>
      <c r="O174" s="80" t="s">
        <v>355</v>
      </c>
      <c r="P174" s="82">
        <v>43696.27653935185</v>
      </c>
      <c r="Q174" s="80" t="s">
        <v>370</v>
      </c>
      <c r="R174" s="83" t="s">
        <v>431</v>
      </c>
      <c r="S174" s="80" t="s">
        <v>453</v>
      </c>
      <c r="T174" s="80"/>
      <c r="U174" s="83" t="s">
        <v>474</v>
      </c>
      <c r="V174" s="83" t="s">
        <v>474</v>
      </c>
      <c r="W174" s="82">
        <v>43696.27653935185</v>
      </c>
      <c r="X174" s="86">
        <v>43696</v>
      </c>
      <c r="Y174" s="88" t="s">
        <v>566</v>
      </c>
      <c r="Z174" s="83" t="s">
        <v>700</v>
      </c>
      <c r="AA174" s="80"/>
      <c r="AB174" s="80"/>
      <c r="AC174" s="88" t="s">
        <v>835</v>
      </c>
      <c r="AD174" s="80"/>
      <c r="AE174" s="80" t="b">
        <v>0</v>
      </c>
      <c r="AF174" s="80">
        <v>2</v>
      </c>
      <c r="AG174" s="88" t="s">
        <v>961</v>
      </c>
      <c r="AH174" s="80" t="b">
        <v>1</v>
      </c>
      <c r="AI174" s="80" t="s">
        <v>976</v>
      </c>
      <c r="AJ174" s="80"/>
      <c r="AK174" s="88" t="s">
        <v>979</v>
      </c>
      <c r="AL174" s="80" t="b">
        <v>0</v>
      </c>
      <c r="AM174" s="80">
        <v>1</v>
      </c>
      <c r="AN174" s="88" t="s">
        <v>961</v>
      </c>
      <c r="AO174" s="80" t="s">
        <v>987</v>
      </c>
      <c r="AP174" s="80" t="b">
        <v>0</v>
      </c>
      <c r="AQ174" s="88" t="s">
        <v>835</v>
      </c>
      <c r="AR174" s="80" t="s">
        <v>196</v>
      </c>
      <c r="AS174" s="80">
        <v>0</v>
      </c>
      <c r="AT174" s="80">
        <v>0</v>
      </c>
      <c r="AU174" s="80"/>
      <c r="AV174" s="80"/>
      <c r="AW174" s="80"/>
      <c r="AX174" s="80"/>
      <c r="AY174" s="80"/>
      <c r="AZ174" s="80"/>
      <c r="BA174" s="80"/>
      <c r="BB174" s="80"/>
      <c r="BC174">
        <v>2</v>
      </c>
      <c r="BD174" s="79" t="str">
        <f>REPLACE(INDEX(GroupVertices[Group],MATCH(Edges[[#This Row],[Vertex 1]],GroupVertices[Vertex],0)),1,1,"")</f>
        <v>4</v>
      </c>
      <c r="BE174" s="79" t="str">
        <f>REPLACE(INDEX(GroupVertices[Group],MATCH(Edges[[#This Row],[Vertex 2]],GroupVertices[Vertex],0)),1,1,"")</f>
        <v>4</v>
      </c>
      <c r="BF174" s="48"/>
      <c r="BG174" s="49"/>
      <c r="BH174" s="48"/>
      <c r="BI174" s="49"/>
      <c r="BJ174" s="48"/>
      <c r="BK174" s="49"/>
      <c r="BL174" s="48"/>
      <c r="BM174" s="49"/>
      <c r="BN174" s="48"/>
    </row>
    <row r="175" spans="1:66" ht="15">
      <c r="A175" s="65" t="s">
        <v>267</v>
      </c>
      <c r="B175" s="65" t="s">
        <v>265</v>
      </c>
      <c r="C175" s="66" t="s">
        <v>2628</v>
      </c>
      <c r="D175" s="67">
        <v>3</v>
      </c>
      <c r="E175" s="68" t="s">
        <v>132</v>
      </c>
      <c r="F175" s="69">
        <v>32</v>
      </c>
      <c r="G175" s="66"/>
      <c r="H175" s="70"/>
      <c r="I175" s="71"/>
      <c r="J175" s="71"/>
      <c r="K175" s="34" t="s">
        <v>66</v>
      </c>
      <c r="L175" s="78">
        <v>175</v>
      </c>
      <c r="M175" s="78"/>
      <c r="N175" s="73"/>
      <c r="O175" s="80" t="s">
        <v>355</v>
      </c>
      <c r="P175" s="82">
        <v>43692.28962962963</v>
      </c>
      <c r="Q175" s="80" t="s">
        <v>361</v>
      </c>
      <c r="R175" s="83" t="s">
        <v>430</v>
      </c>
      <c r="S175" s="80" t="s">
        <v>453</v>
      </c>
      <c r="T175" s="80"/>
      <c r="U175" s="80"/>
      <c r="V175" s="83" t="s">
        <v>518</v>
      </c>
      <c r="W175" s="82">
        <v>43692.28962962963</v>
      </c>
      <c r="X175" s="86">
        <v>43692</v>
      </c>
      <c r="Y175" s="88" t="s">
        <v>583</v>
      </c>
      <c r="Z175" s="83" t="s">
        <v>717</v>
      </c>
      <c r="AA175" s="80"/>
      <c r="AB175" s="80"/>
      <c r="AC175" s="88" t="s">
        <v>852</v>
      </c>
      <c r="AD175" s="80"/>
      <c r="AE175" s="80" t="b">
        <v>0</v>
      </c>
      <c r="AF175" s="80">
        <v>6</v>
      </c>
      <c r="AG175" s="88" t="s">
        <v>965</v>
      </c>
      <c r="AH175" s="80" t="b">
        <v>1</v>
      </c>
      <c r="AI175" s="80" t="s">
        <v>975</v>
      </c>
      <c r="AJ175" s="80"/>
      <c r="AK175" s="88" t="s">
        <v>978</v>
      </c>
      <c r="AL175" s="80" t="b">
        <v>0</v>
      </c>
      <c r="AM175" s="80">
        <v>8</v>
      </c>
      <c r="AN175" s="88" t="s">
        <v>961</v>
      </c>
      <c r="AO175" s="80" t="s">
        <v>984</v>
      </c>
      <c r="AP175" s="80" t="b">
        <v>0</v>
      </c>
      <c r="AQ175" s="88" t="s">
        <v>852</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5" t="s">
        <v>264</v>
      </c>
      <c r="B176" s="65" t="s">
        <v>268</v>
      </c>
      <c r="C176" s="66" t="s">
        <v>2628</v>
      </c>
      <c r="D176" s="67">
        <v>3</v>
      </c>
      <c r="E176" s="68" t="s">
        <v>132</v>
      </c>
      <c r="F176" s="69">
        <v>32</v>
      </c>
      <c r="G176" s="66"/>
      <c r="H176" s="70"/>
      <c r="I176" s="71"/>
      <c r="J176" s="71"/>
      <c r="K176" s="34" t="s">
        <v>65</v>
      </c>
      <c r="L176" s="78">
        <v>176</v>
      </c>
      <c r="M176" s="78"/>
      <c r="N176" s="73"/>
      <c r="O176" s="80" t="s">
        <v>356</v>
      </c>
      <c r="P176" s="82">
        <v>43692.29002314815</v>
      </c>
      <c r="Q176" s="80" t="s">
        <v>361</v>
      </c>
      <c r="R176" s="83" t="s">
        <v>430</v>
      </c>
      <c r="S176" s="80" t="s">
        <v>453</v>
      </c>
      <c r="T176" s="80"/>
      <c r="U176" s="80"/>
      <c r="V176" s="83" t="s">
        <v>514</v>
      </c>
      <c r="W176" s="82">
        <v>43692.29002314815</v>
      </c>
      <c r="X176" s="86">
        <v>43692</v>
      </c>
      <c r="Y176" s="88" t="s">
        <v>579</v>
      </c>
      <c r="Z176" s="83" t="s">
        <v>713</v>
      </c>
      <c r="AA176" s="80"/>
      <c r="AB176" s="80"/>
      <c r="AC176" s="88" t="s">
        <v>848</v>
      </c>
      <c r="AD176" s="80"/>
      <c r="AE176" s="80" t="b">
        <v>0</v>
      </c>
      <c r="AF176" s="80">
        <v>0</v>
      </c>
      <c r="AG176" s="88" t="s">
        <v>961</v>
      </c>
      <c r="AH176" s="80" t="b">
        <v>1</v>
      </c>
      <c r="AI176" s="80" t="s">
        <v>975</v>
      </c>
      <c r="AJ176" s="80"/>
      <c r="AK176" s="88" t="s">
        <v>978</v>
      </c>
      <c r="AL176" s="80" t="b">
        <v>0</v>
      </c>
      <c r="AM176" s="80">
        <v>8</v>
      </c>
      <c r="AN176" s="88" t="s">
        <v>852</v>
      </c>
      <c r="AO176" s="80" t="s">
        <v>985</v>
      </c>
      <c r="AP176" s="80" t="b">
        <v>0</v>
      </c>
      <c r="AQ176" s="88" t="s">
        <v>852</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4</v>
      </c>
      <c r="BF176" s="48">
        <v>0</v>
      </c>
      <c r="BG176" s="49">
        <v>0</v>
      </c>
      <c r="BH176" s="48">
        <v>0</v>
      </c>
      <c r="BI176" s="49">
        <v>0</v>
      </c>
      <c r="BJ176" s="48">
        <v>0</v>
      </c>
      <c r="BK176" s="49">
        <v>0</v>
      </c>
      <c r="BL176" s="48">
        <v>6</v>
      </c>
      <c r="BM176" s="49">
        <v>100</v>
      </c>
      <c r="BN176" s="48">
        <v>6</v>
      </c>
    </row>
    <row r="177" spans="1:66" ht="15">
      <c r="A177" s="65" t="s">
        <v>266</v>
      </c>
      <c r="B177" s="65" t="s">
        <v>268</v>
      </c>
      <c r="C177" s="66" t="s">
        <v>2628</v>
      </c>
      <c r="D177" s="67">
        <v>3</v>
      </c>
      <c r="E177" s="68" t="s">
        <v>132</v>
      </c>
      <c r="F177" s="69">
        <v>32</v>
      </c>
      <c r="G177" s="66"/>
      <c r="H177" s="70"/>
      <c r="I177" s="71"/>
      <c r="J177" s="71"/>
      <c r="K177" s="34" t="s">
        <v>65</v>
      </c>
      <c r="L177" s="78">
        <v>177</v>
      </c>
      <c r="M177" s="78"/>
      <c r="N177" s="73"/>
      <c r="O177" s="80" t="s">
        <v>356</v>
      </c>
      <c r="P177" s="82">
        <v>43695.5931712963</v>
      </c>
      <c r="Q177" s="80" t="s">
        <v>361</v>
      </c>
      <c r="R177" s="83" t="s">
        <v>430</v>
      </c>
      <c r="S177" s="80" t="s">
        <v>453</v>
      </c>
      <c r="T177" s="80"/>
      <c r="U177" s="80"/>
      <c r="V177" s="83" t="s">
        <v>516</v>
      </c>
      <c r="W177" s="82">
        <v>43695.5931712963</v>
      </c>
      <c r="X177" s="86">
        <v>43695</v>
      </c>
      <c r="Y177" s="88" t="s">
        <v>581</v>
      </c>
      <c r="Z177" s="83" t="s">
        <v>715</v>
      </c>
      <c r="AA177" s="80"/>
      <c r="AB177" s="80"/>
      <c r="AC177" s="88" t="s">
        <v>850</v>
      </c>
      <c r="AD177" s="80"/>
      <c r="AE177" s="80" t="b">
        <v>0</v>
      </c>
      <c r="AF177" s="80">
        <v>0</v>
      </c>
      <c r="AG177" s="88" t="s">
        <v>961</v>
      </c>
      <c r="AH177" s="80" t="b">
        <v>1</v>
      </c>
      <c r="AI177" s="80" t="s">
        <v>975</v>
      </c>
      <c r="AJ177" s="80"/>
      <c r="AK177" s="88" t="s">
        <v>978</v>
      </c>
      <c r="AL177" s="80" t="b">
        <v>0</v>
      </c>
      <c r="AM177" s="80">
        <v>8</v>
      </c>
      <c r="AN177" s="88" t="s">
        <v>852</v>
      </c>
      <c r="AO177" s="80" t="s">
        <v>984</v>
      </c>
      <c r="AP177" s="80" t="b">
        <v>0</v>
      </c>
      <c r="AQ177" s="88" t="s">
        <v>852</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4</v>
      </c>
      <c r="BE177" s="79" t="str">
        <f>REPLACE(INDEX(GroupVertices[Group],MATCH(Edges[[#This Row],[Vertex 2]],GroupVertices[Vertex],0)),1,1,"")</f>
        <v>4</v>
      </c>
      <c r="BF177" s="48">
        <v>0</v>
      </c>
      <c r="BG177" s="49">
        <v>0</v>
      </c>
      <c r="BH177" s="48">
        <v>0</v>
      </c>
      <c r="BI177" s="49">
        <v>0</v>
      </c>
      <c r="BJ177" s="48">
        <v>0</v>
      </c>
      <c r="BK177" s="49">
        <v>0</v>
      </c>
      <c r="BL177" s="48">
        <v>6</v>
      </c>
      <c r="BM177" s="49">
        <v>100</v>
      </c>
      <c r="BN177" s="48">
        <v>6</v>
      </c>
    </row>
    <row r="178" spans="1:66" ht="15">
      <c r="A178" s="65" t="s">
        <v>254</v>
      </c>
      <c r="B178" s="65" t="s">
        <v>268</v>
      </c>
      <c r="C178" s="66" t="s">
        <v>2628</v>
      </c>
      <c r="D178" s="67">
        <v>3</v>
      </c>
      <c r="E178" s="68" t="s">
        <v>132</v>
      </c>
      <c r="F178" s="69">
        <v>32</v>
      </c>
      <c r="G178" s="66"/>
      <c r="H178" s="70"/>
      <c r="I178" s="71"/>
      <c r="J178" s="71"/>
      <c r="K178" s="34" t="s">
        <v>65</v>
      </c>
      <c r="L178" s="78">
        <v>178</v>
      </c>
      <c r="M178" s="78"/>
      <c r="N178" s="73"/>
      <c r="O178" s="80" t="s">
        <v>356</v>
      </c>
      <c r="P178" s="82">
        <v>43692.494525462964</v>
      </c>
      <c r="Q178" s="80" t="s">
        <v>361</v>
      </c>
      <c r="R178" s="83" t="s">
        <v>430</v>
      </c>
      <c r="S178" s="80" t="s">
        <v>453</v>
      </c>
      <c r="T178" s="80"/>
      <c r="U178" s="80"/>
      <c r="V178" s="83" t="s">
        <v>517</v>
      </c>
      <c r="W178" s="82">
        <v>43692.494525462964</v>
      </c>
      <c r="X178" s="86">
        <v>43692</v>
      </c>
      <c r="Y178" s="88" t="s">
        <v>582</v>
      </c>
      <c r="Z178" s="83" t="s">
        <v>716</v>
      </c>
      <c r="AA178" s="80"/>
      <c r="AB178" s="80"/>
      <c r="AC178" s="88" t="s">
        <v>851</v>
      </c>
      <c r="AD178" s="80"/>
      <c r="AE178" s="80" t="b">
        <v>0</v>
      </c>
      <c r="AF178" s="80">
        <v>0</v>
      </c>
      <c r="AG178" s="88" t="s">
        <v>961</v>
      </c>
      <c r="AH178" s="80" t="b">
        <v>1</v>
      </c>
      <c r="AI178" s="80" t="s">
        <v>975</v>
      </c>
      <c r="AJ178" s="80"/>
      <c r="AK178" s="88" t="s">
        <v>978</v>
      </c>
      <c r="AL178" s="80" t="b">
        <v>0</v>
      </c>
      <c r="AM178" s="80">
        <v>8</v>
      </c>
      <c r="AN178" s="88" t="s">
        <v>852</v>
      </c>
      <c r="AO178" s="80" t="s">
        <v>984</v>
      </c>
      <c r="AP178" s="80" t="b">
        <v>0</v>
      </c>
      <c r="AQ178" s="88" t="s">
        <v>852</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4</v>
      </c>
      <c r="BE178" s="79" t="str">
        <f>REPLACE(INDEX(GroupVertices[Group],MATCH(Edges[[#This Row],[Vertex 2]],GroupVertices[Vertex],0)),1,1,"")</f>
        <v>4</v>
      </c>
      <c r="BF178" s="48">
        <v>0</v>
      </c>
      <c r="BG178" s="49">
        <v>0</v>
      </c>
      <c r="BH178" s="48">
        <v>0</v>
      </c>
      <c r="BI178" s="49">
        <v>0</v>
      </c>
      <c r="BJ178" s="48">
        <v>0</v>
      </c>
      <c r="BK178" s="49">
        <v>0</v>
      </c>
      <c r="BL178" s="48">
        <v>6</v>
      </c>
      <c r="BM178" s="49">
        <v>100</v>
      </c>
      <c r="BN178" s="48">
        <v>6</v>
      </c>
    </row>
    <row r="179" spans="1:66" ht="15">
      <c r="A179" s="65" t="s">
        <v>268</v>
      </c>
      <c r="B179" s="65" t="s">
        <v>286</v>
      </c>
      <c r="C179" s="66" t="s">
        <v>2629</v>
      </c>
      <c r="D179" s="67">
        <v>6.5</v>
      </c>
      <c r="E179" s="68" t="s">
        <v>136</v>
      </c>
      <c r="F179" s="69">
        <v>29.636363636363637</v>
      </c>
      <c r="G179" s="66"/>
      <c r="H179" s="70"/>
      <c r="I179" s="71"/>
      <c r="J179" s="71"/>
      <c r="K179" s="34" t="s">
        <v>65</v>
      </c>
      <c r="L179" s="78">
        <v>179</v>
      </c>
      <c r="M179" s="78"/>
      <c r="N179" s="73"/>
      <c r="O179" s="80" t="s">
        <v>357</v>
      </c>
      <c r="P179" s="82">
        <v>43691.634108796294</v>
      </c>
      <c r="Q179" s="80" t="s">
        <v>360</v>
      </c>
      <c r="R179" s="80"/>
      <c r="S179" s="80"/>
      <c r="T179" s="80" t="s">
        <v>462</v>
      </c>
      <c r="U179" s="80"/>
      <c r="V179" s="83" t="s">
        <v>519</v>
      </c>
      <c r="W179" s="82">
        <v>43691.634108796294</v>
      </c>
      <c r="X179" s="86">
        <v>43691</v>
      </c>
      <c r="Y179" s="88" t="s">
        <v>584</v>
      </c>
      <c r="Z179" s="83" t="s">
        <v>718</v>
      </c>
      <c r="AA179" s="80"/>
      <c r="AB179" s="80"/>
      <c r="AC179" s="88" t="s">
        <v>853</v>
      </c>
      <c r="AD179" s="80"/>
      <c r="AE179" s="80" t="b">
        <v>0</v>
      </c>
      <c r="AF179" s="80">
        <v>0</v>
      </c>
      <c r="AG179" s="88" t="s">
        <v>961</v>
      </c>
      <c r="AH179" s="80" t="b">
        <v>0</v>
      </c>
      <c r="AI179" s="80" t="s">
        <v>974</v>
      </c>
      <c r="AJ179" s="80"/>
      <c r="AK179" s="88" t="s">
        <v>961</v>
      </c>
      <c r="AL179" s="80" t="b">
        <v>0</v>
      </c>
      <c r="AM179" s="80">
        <v>12</v>
      </c>
      <c r="AN179" s="88" t="s">
        <v>941</v>
      </c>
      <c r="AO179" s="80" t="s">
        <v>984</v>
      </c>
      <c r="AP179" s="80" t="b">
        <v>0</v>
      </c>
      <c r="AQ179" s="88" t="s">
        <v>941</v>
      </c>
      <c r="AR179" s="80" t="s">
        <v>196</v>
      </c>
      <c r="AS179" s="80">
        <v>0</v>
      </c>
      <c r="AT179" s="80">
        <v>0</v>
      </c>
      <c r="AU179" s="80"/>
      <c r="AV179" s="80"/>
      <c r="AW179" s="80"/>
      <c r="AX179" s="80"/>
      <c r="AY179" s="80"/>
      <c r="AZ179" s="80"/>
      <c r="BA179" s="80"/>
      <c r="BB179" s="80"/>
      <c r="BC179">
        <v>2</v>
      </c>
      <c r="BD179" s="79" t="str">
        <f>REPLACE(INDEX(GroupVertices[Group],MATCH(Edges[[#This Row],[Vertex 1]],GroupVertices[Vertex],0)),1,1,"")</f>
        <v>4</v>
      </c>
      <c r="BE179" s="79" t="str">
        <f>REPLACE(INDEX(GroupVertices[Group],MATCH(Edges[[#This Row],[Vertex 2]],GroupVertices[Vertex],0)),1,1,"")</f>
        <v>1</v>
      </c>
      <c r="BF179" s="48">
        <v>0</v>
      </c>
      <c r="BG179" s="49">
        <v>0</v>
      </c>
      <c r="BH179" s="48">
        <v>0</v>
      </c>
      <c r="BI179" s="49">
        <v>0</v>
      </c>
      <c r="BJ179" s="48">
        <v>0</v>
      </c>
      <c r="BK179" s="49">
        <v>0</v>
      </c>
      <c r="BL179" s="48">
        <v>25</v>
      </c>
      <c r="BM179" s="49">
        <v>100</v>
      </c>
      <c r="BN179" s="48">
        <v>25</v>
      </c>
    </row>
    <row r="180" spans="1:66" ht="15">
      <c r="A180" s="65" t="s">
        <v>268</v>
      </c>
      <c r="B180" s="65" t="s">
        <v>286</v>
      </c>
      <c r="C180" s="66" t="s">
        <v>2629</v>
      </c>
      <c r="D180" s="67">
        <v>6.5</v>
      </c>
      <c r="E180" s="68" t="s">
        <v>136</v>
      </c>
      <c r="F180" s="69">
        <v>29.636363636363637</v>
      </c>
      <c r="G180" s="66"/>
      <c r="H180" s="70"/>
      <c r="I180" s="71"/>
      <c r="J180" s="71"/>
      <c r="K180" s="34" t="s">
        <v>65</v>
      </c>
      <c r="L180" s="78">
        <v>180</v>
      </c>
      <c r="M180" s="78"/>
      <c r="N180" s="73"/>
      <c r="O180" s="80" t="s">
        <v>357</v>
      </c>
      <c r="P180" s="82">
        <v>43698.408738425926</v>
      </c>
      <c r="Q180" s="80" t="s">
        <v>379</v>
      </c>
      <c r="R180" s="80"/>
      <c r="S180" s="80"/>
      <c r="T180" s="80"/>
      <c r="U180" s="80"/>
      <c r="V180" s="83" t="s">
        <v>519</v>
      </c>
      <c r="W180" s="82">
        <v>43698.408738425926</v>
      </c>
      <c r="X180" s="86">
        <v>43698</v>
      </c>
      <c r="Y180" s="88" t="s">
        <v>585</v>
      </c>
      <c r="Z180" s="83" t="s">
        <v>719</v>
      </c>
      <c r="AA180" s="80"/>
      <c r="AB180" s="80"/>
      <c r="AC180" s="88" t="s">
        <v>854</v>
      </c>
      <c r="AD180" s="80"/>
      <c r="AE180" s="80" t="b">
        <v>0</v>
      </c>
      <c r="AF180" s="80">
        <v>0</v>
      </c>
      <c r="AG180" s="88" t="s">
        <v>961</v>
      </c>
      <c r="AH180" s="80" t="b">
        <v>0</v>
      </c>
      <c r="AI180" s="80" t="s">
        <v>974</v>
      </c>
      <c r="AJ180" s="80"/>
      <c r="AK180" s="88" t="s">
        <v>961</v>
      </c>
      <c r="AL180" s="80" t="b">
        <v>0</v>
      </c>
      <c r="AM180" s="80">
        <v>1</v>
      </c>
      <c r="AN180" s="88" t="s">
        <v>945</v>
      </c>
      <c r="AO180" s="80" t="s">
        <v>984</v>
      </c>
      <c r="AP180" s="80" t="b">
        <v>0</v>
      </c>
      <c r="AQ180" s="88" t="s">
        <v>945</v>
      </c>
      <c r="AR180" s="80" t="s">
        <v>196</v>
      </c>
      <c r="AS180" s="80">
        <v>0</v>
      </c>
      <c r="AT180" s="80">
        <v>0</v>
      </c>
      <c r="AU180" s="80"/>
      <c r="AV180" s="80"/>
      <c r="AW180" s="80"/>
      <c r="AX180" s="80"/>
      <c r="AY180" s="80"/>
      <c r="AZ180" s="80"/>
      <c r="BA180" s="80"/>
      <c r="BB180" s="80"/>
      <c r="BC180">
        <v>2</v>
      </c>
      <c r="BD180" s="79" t="str">
        <f>REPLACE(INDEX(GroupVertices[Group],MATCH(Edges[[#This Row],[Vertex 1]],GroupVertices[Vertex],0)),1,1,"")</f>
        <v>4</v>
      </c>
      <c r="BE180" s="79" t="str">
        <f>REPLACE(INDEX(GroupVertices[Group],MATCH(Edges[[#This Row],[Vertex 2]],GroupVertices[Vertex],0)),1,1,"")</f>
        <v>1</v>
      </c>
      <c r="BF180" s="48">
        <v>0</v>
      </c>
      <c r="BG180" s="49">
        <v>0</v>
      </c>
      <c r="BH180" s="48">
        <v>1</v>
      </c>
      <c r="BI180" s="49">
        <v>2.1739130434782608</v>
      </c>
      <c r="BJ180" s="48">
        <v>0</v>
      </c>
      <c r="BK180" s="49">
        <v>0</v>
      </c>
      <c r="BL180" s="48">
        <v>45</v>
      </c>
      <c r="BM180" s="49">
        <v>97.82608695652173</v>
      </c>
      <c r="BN180" s="48">
        <v>46</v>
      </c>
    </row>
    <row r="181" spans="1:66" ht="15">
      <c r="A181" s="65" t="s">
        <v>267</v>
      </c>
      <c r="B181" s="65" t="s">
        <v>268</v>
      </c>
      <c r="C181" s="66" t="s">
        <v>2628</v>
      </c>
      <c r="D181" s="67">
        <v>3</v>
      </c>
      <c r="E181" s="68" t="s">
        <v>132</v>
      </c>
      <c r="F181" s="69">
        <v>32</v>
      </c>
      <c r="G181" s="66"/>
      <c r="H181" s="70"/>
      <c r="I181" s="71"/>
      <c r="J181" s="71"/>
      <c r="K181" s="34" t="s">
        <v>65</v>
      </c>
      <c r="L181" s="78">
        <v>181</v>
      </c>
      <c r="M181" s="78"/>
      <c r="N181" s="73"/>
      <c r="O181" s="80" t="s">
        <v>356</v>
      </c>
      <c r="P181" s="82">
        <v>43692.28962962963</v>
      </c>
      <c r="Q181" s="80" t="s">
        <v>361</v>
      </c>
      <c r="R181" s="83" t="s">
        <v>430</v>
      </c>
      <c r="S181" s="80" t="s">
        <v>453</v>
      </c>
      <c r="T181" s="80"/>
      <c r="U181" s="80"/>
      <c r="V181" s="83" t="s">
        <v>518</v>
      </c>
      <c r="W181" s="82">
        <v>43692.28962962963</v>
      </c>
      <c r="X181" s="86">
        <v>43692</v>
      </c>
      <c r="Y181" s="88" t="s">
        <v>583</v>
      </c>
      <c r="Z181" s="83" t="s">
        <v>717</v>
      </c>
      <c r="AA181" s="80"/>
      <c r="AB181" s="80"/>
      <c r="AC181" s="88" t="s">
        <v>852</v>
      </c>
      <c r="AD181" s="80"/>
      <c r="AE181" s="80" t="b">
        <v>0</v>
      </c>
      <c r="AF181" s="80">
        <v>6</v>
      </c>
      <c r="AG181" s="88" t="s">
        <v>965</v>
      </c>
      <c r="AH181" s="80" t="b">
        <v>1</v>
      </c>
      <c r="AI181" s="80" t="s">
        <v>975</v>
      </c>
      <c r="AJ181" s="80"/>
      <c r="AK181" s="88" t="s">
        <v>978</v>
      </c>
      <c r="AL181" s="80" t="b">
        <v>0</v>
      </c>
      <c r="AM181" s="80">
        <v>8</v>
      </c>
      <c r="AN181" s="88" t="s">
        <v>961</v>
      </c>
      <c r="AO181" s="80" t="s">
        <v>984</v>
      </c>
      <c r="AP181" s="80" t="b">
        <v>0</v>
      </c>
      <c r="AQ181" s="88" t="s">
        <v>852</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4</v>
      </c>
      <c r="BE181" s="79" t="str">
        <f>REPLACE(INDEX(GroupVertices[Group],MATCH(Edges[[#This Row],[Vertex 2]],GroupVertices[Vertex],0)),1,1,"")</f>
        <v>4</v>
      </c>
      <c r="BF181" s="48">
        <v>0</v>
      </c>
      <c r="BG181" s="49">
        <v>0</v>
      </c>
      <c r="BH181" s="48">
        <v>0</v>
      </c>
      <c r="BI181" s="49">
        <v>0</v>
      </c>
      <c r="BJ181" s="48">
        <v>0</v>
      </c>
      <c r="BK181" s="49">
        <v>0</v>
      </c>
      <c r="BL181" s="48">
        <v>6</v>
      </c>
      <c r="BM181" s="49">
        <v>100</v>
      </c>
      <c r="BN181" s="48">
        <v>6</v>
      </c>
    </row>
    <row r="182" spans="1:66" ht="15">
      <c r="A182" s="65" t="s">
        <v>269</v>
      </c>
      <c r="B182" s="65" t="s">
        <v>286</v>
      </c>
      <c r="C182" s="66" t="s">
        <v>2628</v>
      </c>
      <c r="D182" s="67">
        <v>3</v>
      </c>
      <c r="E182" s="68" t="s">
        <v>132</v>
      </c>
      <c r="F182" s="69">
        <v>32</v>
      </c>
      <c r="G182" s="66"/>
      <c r="H182" s="70"/>
      <c r="I182" s="71"/>
      <c r="J182" s="71"/>
      <c r="K182" s="34" t="s">
        <v>65</v>
      </c>
      <c r="L182" s="78">
        <v>182</v>
      </c>
      <c r="M182" s="78"/>
      <c r="N182" s="73"/>
      <c r="O182" s="80" t="s">
        <v>355</v>
      </c>
      <c r="P182" s="82">
        <v>43698.39314814815</v>
      </c>
      <c r="Q182" s="80" t="s">
        <v>380</v>
      </c>
      <c r="R182" s="80"/>
      <c r="S182" s="80"/>
      <c r="T182" s="80"/>
      <c r="U182" s="80"/>
      <c r="V182" s="83" t="s">
        <v>520</v>
      </c>
      <c r="W182" s="82">
        <v>43698.39314814815</v>
      </c>
      <c r="X182" s="86">
        <v>43698</v>
      </c>
      <c r="Y182" s="88" t="s">
        <v>586</v>
      </c>
      <c r="Z182" s="83" t="s">
        <v>720</v>
      </c>
      <c r="AA182" s="80"/>
      <c r="AB182" s="80"/>
      <c r="AC182" s="88" t="s">
        <v>855</v>
      </c>
      <c r="AD182" s="88" t="s">
        <v>856</v>
      </c>
      <c r="AE182" s="80" t="b">
        <v>0</v>
      </c>
      <c r="AF182" s="80">
        <v>3</v>
      </c>
      <c r="AG182" s="88" t="s">
        <v>966</v>
      </c>
      <c r="AH182" s="80" t="b">
        <v>0</v>
      </c>
      <c r="AI182" s="80" t="s">
        <v>974</v>
      </c>
      <c r="AJ182" s="80"/>
      <c r="AK182" s="88" t="s">
        <v>961</v>
      </c>
      <c r="AL182" s="80" t="b">
        <v>0</v>
      </c>
      <c r="AM182" s="80">
        <v>0</v>
      </c>
      <c r="AN182" s="88" t="s">
        <v>961</v>
      </c>
      <c r="AO182" s="80" t="s">
        <v>985</v>
      </c>
      <c r="AP182" s="80" t="b">
        <v>0</v>
      </c>
      <c r="AQ182" s="88" t="s">
        <v>856</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4</v>
      </c>
      <c r="BE182" s="79" t="str">
        <f>REPLACE(INDEX(GroupVertices[Group],MATCH(Edges[[#This Row],[Vertex 2]],GroupVertices[Vertex],0)),1,1,"")</f>
        <v>1</v>
      </c>
      <c r="BF182" s="48"/>
      <c r="BG182" s="49"/>
      <c r="BH182" s="48"/>
      <c r="BI182" s="49"/>
      <c r="BJ182" s="48"/>
      <c r="BK182" s="49"/>
      <c r="BL182" s="48"/>
      <c r="BM182" s="49"/>
      <c r="BN182" s="48"/>
    </row>
    <row r="183" spans="1:66" ht="15">
      <c r="A183" s="65" t="s">
        <v>269</v>
      </c>
      <c r="B183" s="65" t="s">
        <v>267</v>
      </c>
      <c r="C183" s="66" t="s">
        <v>2628</v>
      </c>
      <c r="D183" s="67">
        <v>3</v>
      </c>
      <c r="E183" s="68" t="s">
        <v>132</v>
      </c>
      <c r="F183" s="69">
        <v>32</v>
      </c>
      <c r="G183" s="66"/>
      <c r="H183" s="70"/>
      <c r="I183" s="71"/>
      <c r="J183" s="71"/>
      <c r="K183" s="34" t="s">
        <v>66</v>
      </c>
      <c r="L183" s="78">
        <v>183</v>
      </c>
      <c r="M183" s="78"/>
      <c r="N183" s="73"/>
      <c r="O183" s="80" t="s">
        <v>356</v>
      </c>
      <c r="P183" s="82">
        <v>43698.39314814815</v>
      </c>
      <c r="Q183" s="80" t="s">
        <v>380</v>
      </c>
      <c r="R183" s="80"/>
      <c r="S183" s="80"/>
      <c r="T183" s="80"/>
      <c r="U183" s="80"/>
      <c r="V183" s="83" t="s">
        <v>520</v>
      </c>
      <c r="W183" s="82">
        <v>43698.39314814815</v>
      </c>
      <c r="X183" s="86">
        <v>43698</v>
      </c>
      <c r="Y183" s="88" t="s">
        <v>586</v>
      </c>
      <c r="Z183" s="83" t="s">
        <v>720</v>
      </c>
      <c r="AA183" s="80"/>
      <c r="AB183" s="80"/>
      <c r="AC183" s="88" t="s">
        <v>855</v>
      </c>
      <c r="AD183" s="88" t="s">
        <v>856</v>
      </c>
      <c r="AE183" s="80" t="b">
        <v>0</v>
      </c>
      <c r="AF183" s="80">
        <v>3</v>
      </c>
      <c r="AG183" s="88" t="s">
        <v>966</v>
      </c>
      <c r="AH183" s="80" t="b">
        <v>0</v>
      </c>
      <c r="AI183" s="80" t="s">
        <v>974</v>
      </c>
      <c r="AJ183" s="80"/>
      <c r="AK183" s="88" t="s">
        <v>961</v>
      </c>
      <c r="AL183" s="80" t="b">
        <v>0</v>
      </c>
      <c r="AM183" s="80">
        <v>0</v>
      </c>
      <c r="AN183" s="88" t="s">
        <v>961</v>
      </c>
      <c r="AO183" s="80" t="s">
        <v>985</v>
      </c>
      <c r="AP183" s="80" t="b">
        <v>0</v>
      </c>
      <c r="AQ183" s="88" t="s">
        <v>856</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4</v>
      </c>
      <c r="BE183" s="79" t="str">
        <f>REPLACE(INDEX(GroupVertices[Group],MATCH(Edges[[#This Row],[Vertex 2]],GroupVertices[Vertex],0)),1,1,"")</f>
        <v>4</v>
      </c>
      <c r="BF183" s="48">
        <v>1</v>
      </c>
      <c r="BG183" s="49">
        <v>4.166666666666667</v>
      </c>
      <c r="BH183" s="48">
        <v>2</v>
      </c>
      <c r="BI183" s="49">
        <v>8.333333333333334</v>
      </c>
      <c r="BJ183" s="48">
        <v>0</v>
      </c>
      <c r="BK183" s="49">
        <v>0</v>
      </c>
      <c r="BL183" s="48">
        <v>21</v>
      </c>
      <c r="BM183" s="49">
        <v>87.5</v>
      </c>
      <c r="BN183" s="48">
        <v>24</v>
      </c>
    </row>
    <row r="184" spans="1:66" ht="15">
      <c r="A184" s="65" t="s">
        <v>267</v>
      </c>
      <c r="B184" s="65" t="s">
        <v>269</v>
      </c>
      <c r="C184" s="66" t="s">
        <v>2628</v>
      </c>
      <c r="D184" s="67">
        <v>3</v>
      </c>
      <c r="E184" s="68" t="s">
        <v>132</v>
      </c>
      <c r="F184" s="69">
        <v>32</v>
      </c>
      <c r="G184" s="66"/>
      <c r="H184" s="70"/>
      <c r="I184" s="71"/>
      <c r="J184" s="71"/>
      <c r="K184" s="34" t="s">
        <v>66</v>
      </c>
      <c r="L184" s="78">
        <v>184</v>
      </c>
      <c r="M184" s="78"/>
      <c r="N184" s="73"/>
      <c r="O184" s="80" t="s">
        <v>355</v>
      </c>
      <c r="P184" s="82">
        <v>43698.36577546296</v>
      </c>
      <c r="Q184" s="80" t="s">
        <v>381</v>
      </c>
      <c r="R184" s="80"/>
      <c r="S184" s="80"/>
      <c r="T184" s="80"/>
      <c r="U184" s="80"/>
      <c r="V184" s="83" t="s">
        <v>518</v>
      </c>
      <c r="W184" s="82">
        <v>43698.36577546296</v>
      </c>
      <c r="X184" s="86">
        <v>43698</v>
      </c>
      <c r="Y184" s="88" t="s">
        <v>587</v>
      </c>
      <c r="Z184" s="83" t="s">
        <v>721</v>
      </c>
      <c r="AA184" s="80"/>
      <c r="AB184" s="80"/>
      <c r="AC184" s="88" t="s">
        <v>856</v>
      </c>
      <c r="AD184" s="88" t="s">
        <v>945</v>
      </c>
      <c r="AE184" s="80" t="b">
        <v>0</v>
      </c>
      <c r="AF184" s="80">
        <v>1</v>
      </c>
      <c r="AG184" s="88" t="s">
        <v>960</v>
      </c>
      <c r="AH184" s="80" t="b">
        <v>0</v>
      </c>
      <c r="AI184" s="80" t="s">
        <v>974</v>
      </c>
      <c r="AJ184" s="80"/>
      <c r="AK184" s="88" t="s">
        <v>961</v>
      </c>
      <c r="AL184" s="80" t="b">
        <v>0</v>
      </c>
      <c r="AM184" s="80">
        <v>0</v>
      </c>
      <c r="AN184" s="88" t="s">
        <v>961</v>
      </c>
      <c r="AO184" s="80" t="s">
        <v>984</v>
      </c>
      <c r="AP184" s="80" t="b">
        <v>0</v>
      </c>
      <c r="AQ184" s="88" t="s">
        <v>945</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4</v>
      </c>
      <c r="BE184" s="79" t="str">
        <f>REPLACE(INDEX(GroupVertices[Group],MATCH(Edges[[#This Row],[Vertex 2]],GroupVertices[Vertex],0)),1,1,"")</f>
        <v>4</v>
      </c>
      <c r="BF184" s="48">
        <v>0</v>
      </c>
      <c r="BG184" s="49">
        <v>0</v>
      </c>
      <c r="BH184" s="48">
        <v>0</v>
      </c>
      <c r="BI184" s="49">
        <v>0</v>
      </c>
      <c r="BJ184" s="48">
        <v>0</v>
      </c>
      <c r="BK184" s="49">
        <v>0</v>
      </c>
      <c r="BL184" s="48">
        <v>6</v>
      </c>
      <c r="BM184" s="49">
        <v>100</v>
      </c>
      <c r="BN184" s="48">
        <v>6</v>
      </c>
    </row>
    <row r="185" spans="1:66" ht="15">
      <c r="A185" s="65" t="s">
        <v>267</v>
      </c>
      <c r="B185" s="65" t="s">
        <v>323</v>
      </c>
      <c r="C185" s="66" t="s">
        <v>2629</v>
      </c>
      <c r="D185" s="67">
        <v>6.5</v>
      </c>
      <c r="E185" s="68" t="s">
        <v>136</v>
      </c>
      <c r="F185" s="69">
        <v>29.636363636363637</v>
      </c>
      <c r="G185" s="66"/>
      <c r="H185" s="70"/>
      <c r="I185" s="71"/>
      <c r="J185" s="71"/>
      <c r="K185" s="34" t="s">
        <v>65</v>
      </c>
      <c r="L185" s="78">
        <v>185</v>
      </c>
      <c r="M185" s="78"/>
      <c r="N185" s="73"/>
      <c r="O185" s="80" t="s">
        <v>355</v>
      </c>
      <c r="P185" s="82">
        <v>43698.77929398148</v>
      </c>
      <c r="Q185" s="80" t="s">
        <v>382</v>
      </c>
      <c r="R185" s="80"/>
      <c r="S185" s="80"/>
      <c r="T185" s="80"/>
      <c r="U185" s="80"/>
      <c r="V185" s="83" t="s">
        <v>518</v>
      </c>
      <c r="W185" s="82">
        <v>43698.77929398148</v>
      </c>
      <c r="X185" s="86">
        <v>43698</v>
      </c>
      <c r="Y185" s="88" t="s">
        <v>588</v>
      </c>
      <c r="Z185" s="83" t="s">
        <v>722</v>
      </c>
      <c r="AA185" s="80"/>
      <c r="AB185" s="80"/>
      <c r="AC185" s="88" t="s">
        <v>857</v>
      </c>
      <c r="AD185" s="88" t="s">
        <v>951</v>
      </c>
      <c r="AE185" s="80" t="b">
        <v>0</v>
      </c>
      <c r="AF185" s="80">
        <v>0</v>
      </c>
      <c r="AG185" s="88" t="s">
        <v>967</v>
      </c>
      <c r="AH185" s="80" t="b">
        <v>0</v>
      </c>
      <c r="AI185" s="80" t="s">
        <v>974</v>
      </c>
      <c r="AJ185" s="80"/>
      <c r="AK185" s="88" t="s">
        <v>961</v>
      </c>
      <c r="AL185" s="80" t="b">
        <v>0</v>
      </c>
      <c r="AM185" s="80">
        <v>0</v>
      </c>
      <c r="AN185" s="88" t="s">
        <v>961</v>
      </c>
      <c r="AO185" s="80" t="s">
        <v>984</v>
      </c>
      <c r="AP185" s="80" t="b">
        <v>0</v>
      </c>
      <c r="AQ185" s="88" t="s">
        <v>951</v>
      </c>
      <c r="AR185" s="80" t="s">
        <v>196</v>
      </c>
      <c r="AS185" s="80">
        <v>0</v>
      </c>
      <c r="AT185" s="80">
        <v>0</v>
      </c>
      <c r="AU185" s="80"/>
      <c r="AV185" s="80"/>
      <c r="AW185" s="80"/>
      <c r="AX185" s="80"/>
      <c r="AY185" s="80"/>
      <c r="AZ185" s="80"/>
      <c r="BA185" s="80"/>
      <c r="BB185" s="80"/>
      <c r="BC185">
        <v>2</v>
      </c>
      <c r="BD185" s="79" t="str">
        <f>REPLACE(INDEX(GroupVertices[Group],MATCH(Edges[[#This Row],[Vertex 1]],GroupVertices[Vertex],0)),1,1,"")</f>
        <v>4</v>
      </c>
      <c r="BE185" s="79" t="str">
        <f>REPLACE(INDEX(GroupVertices[Group],MATCH(Edges[[#This Row],[Vertex 2]],GroupVertices[Vertex],0)),1,1,"")</f>
        <v>4</v>
      </c>
      <c r="BF185" s="48"/>
      <c r="BG185" s="49"/>
      <c r="BH185" s="48"/>
      <c r="BI185" s="49"/>
      <c r="BJ185" s="48"/>
      <c r="BK185" s="49"/>
      <c r="BL185" s="48"/>
      <c r="BM185" s="49"/>
      <c r="BN185" s="48"/>
    </row>
    <row r="186" spans="1:66" ht="15">
      <c r="A186" s="65" t="s">
        <v>267</v>
      </c>
      <c r="B186" s="65" t="s">
        <v>324</v>
      </c>
      <c r="C186" s="66" t="s">
        <v>2628</v>
      </c>
      <c r="D186" s="67">
        <v>3</v>
      </c>
      <c r="E186" s="68" t="s">
        <v>132</v>
      </c>
      <c r="F186" s="69">
        <v>32</v>
      </c>
      <c r="G186" s="66"/>
      <c r="H186" s="70"/>
      <c r="I186" s="71"/>
      <c r="J186" s="71"/>
      <c r="K186" s="34" t="s">
        <v>66</v>
      </c>
      <c r="L186" s="78">
        <v>186</v>
      </c>
      <c r="M186" s="78"/>
      <c r="N186" s="73"/>
      <c r="O186" s="80" t="s">
        <v>356</v>
      </c>
      <c r="P186" s="82">
        <v>43698.77929398148</v>
      </c>
      <c r="Q186" s="80" t="s">
        <v>382</v>
      </c>
      <c r="R186" s="80"/>
      <c r="S186" s="80"/>
      <c r="T186" s="80"/>
      <c r="U186" s="80"/>
      <c r="V186" s="83" t="s">
        <v>518</v>
      </c>
      <c r="W186" s="82">
        <v>43698.77929398148</v>
      </c>
      <c r="X186" s="86">
        <v>43698</v>
      </c>
      <c r="Y186" s="88" t="s">
        <v>588</v>
      </c>
      <c r="Z186" s="83" t="s">
        <v>722</v>
      </c>
      <c r="AA186" s="80"/>
      <c r="AB186" s="80"/>
      <c r="AC186" s="88" t="s">
        <v>857</v>
      </c>
      <c r="AD186" s="88" t="s">
        <v>951</v>
      </c>
      <c r="AE186" s="80" t="b">
        <v>0</v>
      </c>
      <c r="AF186" s="80">
        <v>0</v>
      </c>
      <c r="AG186" s="88" t="s">
        <v>967</v>
      </c>
      <c r="AH186" s="80" t="b">
        <v>0</v>
      </c>
      <c r="AI186" s="80" t="s">
        <v>974</v>
      </c>
      <c r="AJ186" s="80"/>
      <c r="AK186" s="88" t="s">
        <v>961</v>
      </c>
      <c r="AL186" s="80" t="b">
        <v>0</v>
      </c>
      <c r="AM186" s="80">
        <v>0</v>
      </c>
      <c r="AN186" s="88" t="s">
        <v>961</v>
      </c>
      <c r="AO186" s="80" t="s">
        <v>984</v>
      </c>
      <c r="AP186" s="80" t="b">
        <v>0</v>
      </c>
      <c r="AQ186" s="88" t="s">
        <v>951</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4</v>
      </c>
      <c r="BE186" s="79" t="str">
        <f>REPLACE(INDEX(GroupVertices[Group],MATCH(Edges[[#This Row],[Vertex 2]],GroupVertices[Vertex],0)),1,1,"")</f>
        <v>4</v>
      </c>
      <c r="BF186" s="48">
        <v>2</v>
      </c>
      <c r="BG186" s="49">
        <v>11.11111111111111</v>
      </c>
      <c r="BH186" s="48">
        <v>0</v>
      </c>
      <c r="BI186" s="49">
        <v>0</v>
      </c>
      <c r="BJ186" s="48">
        <v>0</v>
      </c>
      <c r="BK186" s="49">
        <v>0</v>
      </c>
      <c r="BL186" s="48">
        <v>16</v>
      </c>
      <c r="BM186" s="49">
        <v>88.88888888888889</v>
      </c>
      <c r="BN186" s="48">
        <v>18</v>
      </c>
    </row>
    <row r="187" spans="1:66" ht="15">
      <c r="A187" s="65" t="s">
        <v>264</v>
      </c>
      <c r="B187" s="65" t="s">
        <v>254</v>
      </c>
      <c r="C187" s="66" t="s">
        <v>2628</v>
      </c>
      <c r="D187" s="67">
        <v>3</v>
      </c>
      <c r="E187" s="68" t="s">
        <v>132</v>
      </c>
      <c r="F187" s="69">
        <v>32</v>
      </c>
      <c r="G187" s="66"/>
      <c r="H187" s="70"/>
      <c r="I187" s="71"/>
      <c r="J187" s="71"/>
      <c r="K187" s="34" t="s">
        <v>66</v>
      </c>
      <c r="L187" s="78">
        <v>187</v>
      </c>
      <c r="M187" s="78"/>
      <c r="N187" s="73"/>
      <c r="O187" s="80" t="s">
        <v>355</v>
      </c>
      <c r="P187" s="82">
        <v>43692.29002314815</v>
      </c>
      <c r="Q187" s="80" t="s">
        <v>361</v>
      </c>
      <c r="R187" s="83" t="s">
        <v>430</v>
      </c>
      <c r="S187" s="80" t="s">
        <v>453</v>
      </c>
      <c r="T187" s="80"/>
      <c r="U187" s="80"/>
      <c r="V187" s="83" t="s">
        <v>514</v>
      </c>
      <c r="W187" s="82">
        <v>43692.29002314815</v>
      </c>
      <c r="X187" s="86">
        <v>43692</v>
      </c>
      <c r="Y187" s="88" t="s">
        <v>579</v>
      </c>
      <c r="Z187" s="83" t="s">
        <v>713</v>
      </c>
      <c r="AA187" s="80"/>
      <c r="AB187" s="80"/>
      <c r="AC187" s="88" t="s">
        <v>848</v>
      </c>
      <c r="AD187" s="80"/>
      <c r="AE187" s="80" t="b">
        <v>0</v>
      </c>
      <c r="AF187" s="80">
        <v>0</v>
      </c>
      <c r="AG187" s="88" t="s">
        <v>961</v>
      </c>
      <c r="AH187" s="80" t="b">
        <v>1</v>
      </c>
      <c r="AI187" s="80" t="s">
        <v>975</v>
      </c>
      <c r="AJ187" s="80"/>
      <c r="AK187" s="88" t="s">
        <v>978</v>
      </c>
      <c r="AL187" s="80" t="b">
        <v>0</v>
      </c>
      <c r="AM187" s="80">
        <v>8</v>
      </c>
      <c r="AN187" s="88" t="s">
        <v>852</v>
      </c>
      <c r="AO187" s="80" t="s">
        <v>985</v>
      </c>
      <c r="AP187" s="80" t="b">
        <v>0</v>
      </c>
      <c r="AQ187" s="88" t="s">
        <v>852</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4</v>
      </c>
      <c r="BE187" s="79" t="str">
        <f>REPLACE(INDEX(GroupVertices[Group],MATCH(Edges[[#This Row],[Vertex 2]],GroupVertices[Vertex],0)),1,1,"")</f>
        <v>4</v>
      </c>
      <c r="BF187" s="48"/>
      <c r="BG187" s="49"/>
      <c r="BH187" s="48"/>
      <c r="BI187" s="49"/>
      <c r="BJ187" s="48"/>
      <c r="BK187" s="49"/>
      <c r="BL187" s="48"/>
      <c r="BM187" s="49"/>
      <c r="BN187" s="48"/>
    </row>
    <row r="188" spans="1:66" ht="15">
      <c r="A188" s="65" t="s">
        <v>266</v>
      </c>
      <c r="B188" s="65" t="s">
        <v>254</v>
      </c>
      <c r="C188" s="66" t="s">
        <v>2628</v>
      </c>
      <c r="D188" s="67">
        <v>3</v>
      </c>
      <c r="E188" s="68" t="s">
        <v>132</v>
      </c>
      <c r="F188" s="69">
        <v>32</v>
      </c>
      <c r="G188" s="66"/>
      <c r="H188" s="70"/>
      <c r="I188" s="71"/>
      <c r="J188" s="71"/>
      <c r="K188" s="34" t="s">
        <v>66</v>
      </c>
      <c r="L188" s="78">
        <v>188</v>
      </c>
      <c r="M188" s="78"/>
      <c r="N188" s="73"/>
      <c r="O188" s="80" t="s">
        <v>355</v>
      </c>
      <c r="P188" s="82">
        <v>43695.5931712963</v>
      </c>
      <c r="Q188" s="80" t="s">
        <v>361</v>
      </c>
      <c r="R188" s="83" t="s">
        <v>430</v>
      </c>
      <c r="S188" s="80" t="s">
        <v>453</v>
      </c>
      <c r="T188" s="80"/>
      <c r="U188" s="80"/>
      <c r="V188" s="83" t="s">
        <v>516</v>
      </c>
      <c r="W188" s="82">
        <v>43695.5931712963</v>
      </c>
      <c r="X188" s="86">
        <v>43695</v>
      </c>
      <c r="Y188" s="88" t="s">
        <v>581</v>
      </c>
      <c r="Z188" s="83" t="s">
        <v>715</v>
      </c>
      <c r="AA188" s="80"/>
      <c r="AB188" s="80"/>
      <c r="AC188" s="88" t="s">
        <v>850</v>
      </c>
      <c r="AD188" s="80"/>
      <c r="AE188" s="80" t="b">
        <v>0</v>
      </c>
      <c r="AF188" s="80">
        <v>0</v>
      </c>
      <c r="AG188" s="88" t="s">
        <v>961</v>
      </c>
      <c r="AH188" s="80" t="b">
        <v>1</v>
      </c>
      <c r="AI188" s="80" t="s">
        <v>975</v>
      </c>
      <c r="AJ188" s="80"/>
      <c r="AK188" s="88" t="s">
        <v>978</v>
      </c>
      <c r="AL188" s="80" t="b">
        <v>0</v>
      </c>
      <c r="AM188" s="80">
        <v>8</v>
      </c>
      <c r="AN188" s="88" t="s">
        <v>852</v>
      </c>
      <c r="AO188" s="80" t="s">
        <v>984</v>
      </c>
      <c r="AP188" s="80" t="b">
        <v>0</v>
      </c>
      <c r="AQ188" s="88" t="s">
        <v>852</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4</v>
      </c>
      <c r="BE188" s="79" t="str">
        <f>REPLACE(INDEX(GroupVertices[Group],MATCH(Edges[[#This Row],[Vertex 2]],GroupVertices[Vertex],0)),1,1,"")</f>
        <v>4</v>
      </c>
      <c r="BF188" s="48"/>
      <c r="BG188" s="49"/>
      <c r="BH188" s="48"/>
      <c r="BI188" s="49"/>
      <c r="BJ188" s="48"/>
      <c r="BK188" s="49"/>
      <c r="BL188" s="48"/>
      <c r="BM188" s="49"/>
      <c r="BN188" s="48"/>
    </row>
    <row r="189" spans="1:66" ht="15">
      <c r="A189" s="65" t="s">
        <v>254</v>
      </c>
      <c r="B189" s="65" t="s">
        <v>322</v>
      </c>
      <c r="C189" s="66" t="s">
        <v>2628</v>
      </c>
      <c r="D189" s="67">
        <v>3</v>
      </c>
      <c r="E189" s="68" t="s">
        <v>132</v>
      </c>
      <c r="F189" s="69">
        <v>32</v>
      </c>
      <c r="G189" s="66"/>
      <c r="H189" s="70"/>
      <c r="I189" s="71"/>
      <c r="J189" s="71"/>
      <c r="K189" s="34" t="s">
        <v>65</v>
      </c>
      <c r="L189" s="78">
        <v>189</v>
      </c>
      <c r="M189" s="78"/>
      <c r="N189" s="73"/>
      <c r="O189" s="80" t="s">
        <v>355</v>
      </c>
      <c r="P189" s="82">
        <v>43691.45318287037</v>
      </c>
      <c r="Q189" s="80" t="s">
        <v>383</v>
      </c>
      <c r="R189" s="83" t="s">
        <v>432</v>
      </c>
      <c r="S189" s="80" t="s">
        <v>454</v>
      </c>
      <c r="T189" s="80"/>
      <c r="U189" s="80"/>
      <c r="V189" s="83" t="s">
        <v>517</v>
      </c>
      <c r="W189" s="82">
        <v>43691.45318287037</v>
      </c>
      <c r="X189" s="86">
        <v>43691</v>
      </c>
      <c r="Y189" s="88" t="s">
        <v>589</v>
      </c>
      <c r="Z189" s="83" t="s">
        <v>723</v>
      </c>
      <c r="AA189" s="80"/>
      <c r="AB189" s="80"/>
      <c r="AC189" s="88" t="s">
        <v>858</v>
      </c>
      <c r="AD189" s="88" t="s">
        <v>866</v>
      </c>
      <c r="AE189" s="80" t="b">
        <v>0</v>
      </c>
      <c r="AF189" s="80">
        <v>3</v>
      </c>
      <c r="AG189" s="88" t="s">
        <v>968</v>
      </c>
      <c r="AH189" s="80" t="b">
        <v>0</v>
      </c>
      <c r="AI189" s="80" t="s">
        <v>977</v>
      </c>
      <c r="AJ189" s="80"/>
      <c r="AK189" s="88" t="s">
        <v>961</v>
      </c>
      <c r="AL189" s="80" t="b">
        <v>0</v>
      </c>
      <c r="AM189" s="80">
        <v>0</v>
      </c>
      <c r="AN189" s="88" t="s">
        <v>961</v>
      </c>
      <c r="AO189" s="80" t="s">
        <v>984</v>
      </c>
      <c r="AP189" s="80" t="b">
        <v>0</v>
      </c>
      <c r="AQ189" s="88" t="s">
        <v>866</v>
      </c>
      <c r="AR189" s="80" t="s">
        <v>196</v>
      </c>
      <c r="AS189" s="80">
        <v>0</v>
      </c>
      <c r="AT189" s="80">
        <v>0</v>
      </c>
      <c r="AU189" s="80"/>
      <c r="AV189" s="80"/>
      <c r="AW189" s="80"/>
      <c r="AX189" s="80"/>
      <c r="AY189" s="80"/>
      <c r="AZ189" s="80"/>
      <c r="BA189" s="80"/>
      <c r="BB189" s="80"/>
      <c r="BC189">
        <v>1</v>
      </c>
      <c r="BD189" s="79" t="str">
        <f>REPLACE(INDEX(GroupVertices[Group],MATCH(Edges[[#This Row],[Vertex 1]],GroupVertices[Vertex],0)),1,1,"")</f>
        <v>4</v>
      </c>
      <c r="BE189" s="79" t="str">
        <f>REPLACE(INDEX(GroupVertices[Group],MATCH(Edges[[#This Row],[Vertex 2]],GroupVertices[Vertex],0)),1,1,"")</f>
        <v>2</v>
      </c>
      <c r="BF189" s="48"/>
      <c r="BG189" s="49"/>
      <c r="BH189" s="48"/>
      <c r="BI189" s="49"/>
      <c r="BJ189" s="48"/>
      <c r="BK189" s="49"/>
      <c r="BL189" s="48"/>
      <c r="BM189" s="49"/>
      <c r="BN189" s="48"/>
    </row>
    <row r="190" spans="1:66" ht="15">
      <c r="A190" s="65" t="s">
        <v>254</v>
      </c>
      <c r="B190" s="65" t="s">
        <v>286</v>
      </c>
      <c r="C190" s="66" t="s">
        <v>2630</v>
      </c>
      <c r="D190" s="67">
        <v>10</v>
      </c>
      <c r="E190" s="68" t="s">
        <v>136</v>
      </c>
      <c r="F190" s="69">
        <v>27.272727272727273</v>
      </c>
      <c r="G190" s="66"/>
      <c r="H190" s="70"/>
      <c r="I190" s="71"/>
      <c r="J190" s="71"/>
      <c r="K190" s="34" t="s">
        <v>65</v>
      </c>
      <c r="L190" s="78">
        <v>190</v>
      </c>
      <c r="M190" s="78"/>
      <c r="N190" s="73"/>
      <c r="O190" s="80" t="s">
        <v>355</v>
      </c>
      <c r="P190" s="82">
        <v>43691.45318287037</v>
      </c>
      <c r="Q190" s="80" t="s">
        <v>383</v>
      </c>
      <c r="R190" s="83" t="s">
        <v>432</v>
      </c>
      <c r="S190" s="80" t="s">
        <v>454</v>
      </c>
      <c r="T190" s="80"/>
      <c r="U190" s="80"/>
      <c r="V190" s="83" t="s">
        <v>517</v>
      </c>
      <c r="W190" s="82">
        <v>43691.45318287037</v>
      </c>
      <c r="X190" s="86">
        <v>43691</v>
      </c>
      <c r="Y190" s="88" t="s">
        <v>589</v>
      </c>
      <c r="Z190" s="83" t="s">
        <v>723</v>
      </c>
      <c r="AA190" s="80"/>
      <c r="AB190" s="80"/>
      <c r="AC190" s="88" t="s">
        <v>858</v>
      </c>
      <c r="AD190" s="88" t="s">
        <v>866</v>
      </c>
      <c r="AE190" s="80" t="b">
        <v>0</v>
      </c>
      <c r="AF190" s="80">
        <v>3</v>
      </c>
      <c r="AG190" s="88" t="s">
        <v>968</v>
      </c>
      <c r="AH190" s="80" t="b">
        <v>0</v>
      </c>
      <c r="AI190" s="80" t="s">
        <v>977</v>
      </c>
      <c r="AJ190" s="80"/>
      <c r="AK190" s="88" t="s">
        <v>961</v>
      </c>
      <c r="AL190" s="80" t="b">
        <v>0</v>
      </c>
      <c r="AM190" s="80">
        <v>0</v>
      </c>
      <c r="AN190" s="88" t="s">
        <v>961</v>
      </c>
      <c r="AO190" s="80" t="s">
        <v>984</v>
      </c>
      <c r="AP190" s="80" t="b">
        <v>0</v>
      </c>
      <c r="AQ190" s="88" t="s">
        <v>866</v>
      </c>
      <c r="AR190" s="80" t="s">
        <v>196</v>
      </c>
      <c r="AS190" s="80">
        <v>0</v>
      </c>
      <c r="AT190" s="80">
        <v>0</v>
      </c>
      <c r="AU190" s="80"/>
      <c r="AV190" s="80"/>
      <c r="AW190" s="80"/>
      <c r="AX190" s="80"/>
      <c r="AY190" s="80"/>
      <c r="AZ190" s="80"/>
      <c r="BA190" s="80"/>
      <c r="BB190" s="80"/>
      <c r="BC190">
        <v>3</v>
      </c>
      <c r="BD190" s="79" t="str">
        <f>REPLACE(INDEX(GroupVertices[Group],MATCH(Edges[[#This Row],[Vertex 1]],GroupVertices[Vertex],0)),1,1,"")</f>
        <v>4</v>
      </c>
      <c r="BE190" s="79" t="str">
        <f>REPLACE(INDEX(GroupVertices[Group],MATCH(Edges[[#This Row],[Vertex 2]],GroupVertices[Vertex],0)),1,1,"")</f>
        <v>1</v>
      </c>
      <c r="BF190" s="48"/>
      <c r="BG190" s="49"/>
      <c r="BH190" s="48"/>
      <c r="BI190" s="49"/>
      <c r="BJ190" s="48"/>
      <c r="BK190" s="49"/>
      <c r="BL190" s="48"/>
      <c r="BM190" s="49"/>
      <c r="BN190" s="48"/>
    </row>
    <row r="191" spans="1:66" ht="15">
      <c r="A191" s="65" t="s">
        <v>254</v>
      </c>
      <c r="B191" s="65" t="s">
        <v>270</v>
      </c>
      <c r="C191" s="66" t="s">
        <v>2628</v>
      </c>
      <c r="D191" s="67">
        <v>3</v>
      </c>
      <c r="E191" s="68" t="s">
        <v>132</v>
      </c>
      <c r="F191" s="69">
        <v>32</v>
      </c>
      <c r="G191" s="66"/>
      <c r="H191" s="70"/>
      <c r="I191" s="71"/>
      <c r="J191" s="71"/>
      <c r="K191" s="34" t="s">
        <v>66</v>
      </c>
      <c r="L191" s="78">
        <v>191</v>
      </c>
      <c r="M191" s="78"/>
      <c r="N191" s="73"/>
      <c r="O191" s="80" t="s">
        <v>356</v>
      </c>
      <c r="P191" s="82">
        <v>43691.45318287037</v>
      </c>
      <c r="Q191" s="80" t="s">
        <v>383</v>
      </c>
      <c r="R191" s="83" t="s">
        <v>432</v>
      </c>
      <c r="S191" s="80" t="s">
        <v>454</v>
      </c>
      <c r="T191" s="80"/>
      <c r="U191" s="80"/>
      <c r="V191" s="83" t="s">
        <v>517</v>
      </c>
      <c r="W191" s="82">
        <v>43691.45318287037</v>
      </c>
      <c r="X191" s="86">
        <v>43691</v>
      </c>
      <c r="Y191" s="88" t="s">
        <v>589</v>
      </c>
      <c r="Z191" s="83" t="s">
        <v>723</v>
      </c>
      <c r="AA191" s="80"/>
      <c r="AB191" s="80"/>
      <c r="AC191" s="88" t="s">
        <v>858</v>
      </c>
      <c r="AD191" s="88" t="s">
        <v>866</v>
      </c>
      <c r="AE191" s="80" t="b">
        <v>0</v>
      </c>
      <c r="AF191" s="80">
        <v>3</v>
      </c>
      <c r="AG191" s="88" t="s">
        <v>968</v>
      </c>
      <c r="AH191" s="80" t="b">
        <v>0</v>
      </c>
      <c r="AI191" s="80" t="s">
        <v>977</v>
      </c>
      <c r="AJ191" s="80"/>
      <c r="AK191" s="88" t="s">
        <v>961</v>
      </c>
      <c r="AL191" s="80" t="b">
        <v>0</v>
      </c>
      <c r="AM191" s="80">
        <v>0</v>
      </c>
      <c r="AN191" s="88" t="s">
        <v>961</v>
      </c>
      <c r="AO191" s="80" t="s">
        <v>984</v>
      </c>
      <c r="AP191" s="80" t="b">
        <v>0</v>
      </c>
      <c r="AQ191" s="88" t="s">
        <v>866</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4</v>
      </c>
      <c r="BE191" s="79" t="str">
        <f>REPLACE(INDEX(GroupVertices[Group],MATCH(Edges[[#This Row],[Vertex 2]],GroupVertices[Vertex],0)),1,1,"")</f>
        <v>2</v>
      </c>
      <c r="BF191" s="48">
        <v>0</v>
      </c>
      <c r="BG191" s="49">
        <v>0</v>
      </c>
      <c r="BH191" s="48">
        <v>0</v>
      </c>
      <c r="BI191" s="49">
        <v>0</v>
      </c>
      <c r="BJ191" s="48">
        <v>0</v>
      </c>
      <c r="BK191" s="49">
        <v>0</v>
      </c>
      <c r="BL191" s="48">
        <v>4</v>
      </c>
      <c r="BM191" s="49">
        <v>100</v>
      </c>
      <c r="BN191" s="48">
        <v>4</v>
      </c>
    </row>
    <row r="192" spans="1:66" ht="15">
      <c r="A192" s="65" t="s">
        <v>254</v>
      </c>
      <c r="B192" s="65" t="s">
        <v>286</v>
      </c>
      <c r="C192" s="66" t="s">
        <v>2631</v>
      </c>
      <c r="D192" s="67">
        <v>10</v>
      </c>
      <c r="E192" s="68" t="s">
        <v>136</v>
      </c>
      <c r="F192" s="69">
        <v>20.181818181818183</v>
      </c>
      <c r="G192" s="66"/>
      <c r="H192" s="70"/>
      <c r="I192" s="71"/>
      <c r="J192" s="71"/>
      <c r="K192" s="34" t="s">
        <v>65</v>
      </c>
      <c r="L192" s="78">
        <v>192</v>
      </c>
      <c r="M192" s="78"/>
      <c r="N192" s="73"/>
      <c r="O192" s="80" t="s">
        <v>357</v>
      </c>
      <c r="P192" s="82">
        <v>43692.25517361111</v>
      </c>
      <c r="Q192" s="80" t="s">
        <v>384</v>
      </c>
      <c r="R192" s="80"/>
      <c r="S192" s="80"/>
      <c r="T192" s="80"/>
      <c r="U192" s="80"/>
      <c r="V192" s="83" t="s">
        <v>517</v>
      </c>
      <c r="W192" s="82">
        <v>43692.25517361111</v>
      </c>
      <c r="X192" s="86">
        <v>43692</v>
      </c>
      <c r="Y192" s="88" t="s">
        <v>590</v>
      </c>
      <c r="Z192" s="83" t="s">
        <v>724</v>
      </c>
      <c r="AA192" s="80"/>
      <c r="AB192" s="80"/>
      <c r="AC192" s="88" t="s">
        <v>859</v>
      </c>
      <c r="AD192" s="80"/>
      <c r="AE192" s="80" t="b">
        <v>0</v>
      </c>
      <c r="AF192" s="80">
        <v>0</v>
      </c>
      <c r="AG192" s="88" t="s">
        <v>961</v>
      </c>
      <c r="AH192" s="80" t="b">
        <v>0</v>
      </c>
      <c r="AI192" s="80" t="s">
        <v>974</v>
      </c>
      <c r="AJ192" s="80"/>
      <c r="AK192" s="88" t="s">
        <v>961</v>
      </c>
      <c r="AL192" s="80" t="b">
        <v>0</v>
      </c>
      <c r="AM192" s="80">
        <v>1</v>
      </c>
      <c r="AN192" s="88" t="s">
        <v>889</v>
      </c>
      <c r="AO192" s="80" t="s">
        <v>984</v>
      </c>
      <c r="AP192" s="80" t="b">
        <v>0</v>
      </c>
      <c r="AQ192" s="88" t="s">
        <v>889</v>
      </c>
      <c r="AR192" s="80" t="s">
        <v>196</v>
      </c>
      <c r="AS192" s="80">
        <v>0</v>
      </c>
      <c r="AT192" s="80">
        <v>0</v>
      </c>
      <c r="AU192" s="80"/>
      <c r="AV192" s="80"/>
      <c r="AW192" s="80"/>
      <c r="AX192" s="80"/>
      <c r="AY192" s="80"/>
      <c r="AZ192" s="80"/>
      <c r="BA192" s="80"/>
      <c r="BB192" s="80"/>
      <c r="BC192">
        <v>6</v>
      </c>
      <c r="BD192" s="79" t="str">
        <f>REPLACE(INDEX(GroupVertices[Group],MATCH(Edges[[#This Row],[Vertex 1]],GroupVertices[Vertex],0)),1,1,"")</f>
        <v>4</v>
      </c>
      <c r="BE192" s="79" t="str">
        <f>REPLACE(INDEX(GroupVertices[Group],MATCH(Edges[[#This Row],[Vertex 2]],GroupVertices[Vertex],0)),1,1,"")</f>
        <v>1</v>
      </c>
      <c r="BF192" s="48"/>
      <c r="BG192" s="49"/>
      <c r="BH192" s="48"/>
      <c r="BI192" s="49"/>
      <c r="BJ192" s="48"/>
      <c r="BK192" s="49"/>
      <c r="BL192" s="48"/>
      <c r="BM192" s="49"/>
      <c r="BN192" s="48"/>
    </row>
    <row r="193" spans="1:66" ht="15">
      <c r="A193" s="65" t="s">
        <v>254</v>
      </c>
      <c r="B193" s="65" t="s">
        <v>266</v>
      </c>
      <c r="C193" s="66" t="s">
        <v>2630</v>
      </c>
      <c r="D193" s="67">
        <v>10</v>
      </c>
      <c r="E193" s="68" t="s">
        <v>136</v>
      </c>
      <c r="F193" s="69">
        <v>27.272727272727273</v>
      </c>
      <c r="G193" s="66"/>
      <c r="H193" s="70"/>
      <c r="I193" s="71"/>
      <c r="J193" s="71"/>
      <c r="K193" s="34" t="s">
        <v>66</v>
      </c>
      <c r="L193" s="78">
        <v>193</v>
      </c>
      <c r="M193" s="78"/>
      <c r="N193" s="73"/>
      <c r="O193" s="80" t="s">
        <v>355</v>
      </c>
      <c r="P193" s="82">
        <v>43692.25517361111</v>
      </c>
      <c r="Q193" s="80" t="s">
        <v>384</v>
      </c>
      <c r="R193" s="80"/>
      <c r="S193" s="80"/>
      <c r="T193" s="80"/>
      <c r="U193" s="80"/>
      <c r="V193" s="83" t="s">
        <v>517</v>
      </c>
      <c r="W193" s="82">
        <v>43692.25517361111</v>
      </c>
      <c r="X193" s="86">
        <v>43692</v>
      </c>
      <c r="Y193" s="88" t="s">
        <v>590</v>
      </c>
      <c r="Z193" s="83" t="s">
        <v>724</v>
      </c>
      <c r="AA193" s="80"/>
      <c r="AB193" s="80"/>
      <c r="AC193" s="88" t="s">
        <v>859</v>
      </c>
      <c r="AD193" s="80"/>
      <c r="AE193" s="80" t="b">
        <v>0</v>
      </c>
      <c r="AF193" s="80">
        <v>0</v>
      </c>
      <c r="AG193" s="88" t="s">
        <v>961</v>
      </c>
      <c r="AH193" s="80" t="b">
        <v>0</v>
      </c>
      <c r="AI193" s="80" t="s">
        <v>974</v>
      </c>
      <c r="AJ193" s="80"/>
      <c r="AK193" s="88" t="s">
        <v>961</v>
      </c>
      <c r="AL193" s="80" t="b">
        <v>0</v>
      </c>
      <c r="AM193" s="80">
        <v>1</v>
      </c>
      <c r="AN193" s="88" t="s">
        <v>889</v>
      </c>
      <c r="AO193" s="80" t="s">
        <v>984</v>
      </c>
      <c r="AP193" s="80" t="b">
        <v>0</v>
      </c>
      <c r="AQ193" s="88" t="s">
        <v>889</v>
      </c>
      <c r="AR193" s="80" t="s">
        <v>196</v>
      </c>
      <c r="AS193" s="80">
        <v>0</v>
      </c>
      <c r="AT193" s="80">
        <v>0</v>
      </c>
      <c r="AU193" s="80"/>
      <c r="AV193" s="80"/>
      <c r="AW193" s="80"/>
      <c r="AX193" s="80"/>
      <c r="AY193" s="80"/>
      <c r="AZ193" s="80"/>
      <c r="BA193" s="80"/>
      <c r="BB193" s="80"/>
      <c r="BC193">
        <v>3</v>
      </c>
      <c r="BD193" s="79" t="str">
        <f>REPLACE(INDEX(GroupVertices[Group],MATCH(Edges[[#This Row],[Vertex 1]],GroupVertices[Vertex],0)),1,1,"")</f>
        <v>4</v>
      </c>
      <c r="BE193" s="79" t="str">
        <f>REPLACE(INDEX(GroupVertices[Group],MATCH(Edges[[#This Row],[Vertex 2]],GroupVertices[Vertex],0)),1,1,"")</f>
        <v>4</v>
      </c>
      <c r="BF193" s="48"/>
      <c r="BG193" s="49"/>
      <c r="BH193" s="48"/>
      <c r="BI193" s="49"/>
      <c r="BJ193" s="48"/>
      <c r="BK193" s="49"/>
      <c r="BL193" s="48"/>
      <c r="BM193" s="49"/>
      <c r="BN193" s="48"/>
    </row>
    <row r="194" spans="1:66" ht="15">
      <c r="A194" s="65" t="s">
        <v>254</v>
      </c>
      <c r="B194" s="65" t="s">
        <v>264</v>
      </c>
      <c r="C194" s="66" t="s">
        <v>2630</v>
      </c>
      <c r="D194" s="67">
        <v>10</v>
      </c>
      <c r="E194" s="68" t="s">
        <v>136</v>
      </c>
      <c r="F194" s="69">
        <v>27.272727272727273</v>
      </c>
      <c r="G194" s="66"/>
      <c r="H194" s="70"/>
      <c r="I194" s="71"/>
      <c r="J194" s="71"/>
      <c r="K194" s="34" t="s">
        <v>66</v>
      </c>
      <c r="L194" s="78">
        <v>194</v>
      </c>
      <c r="M194" s="78"/>
      <c r="N194" s="73"/>
      <c r="O194" s="80" t="s">
        <v>355</v>
      </c>
      <c r="P194" s="82">
        <v>43692.25517361111</v>
      </c>
      <c r="Q194" s="80" t="s">
        <v>384</v>
      </c>
      <c r="R194" s="80"/>
      <c r="S194" s="80"/>
      <c r="T194" s="80"/>
      <c r="U194" s="80"/>
      <c r="V194" s="83" t="s">
        <v>517</v>
      </c>
      <c r="W194" s="82">
        <v>43692.25517361111</v>
      </c>
      <c r="X194" s="86">
        <v>43692</v>
      </c>
      <c r="Y194" s="88" t="s">
        <v>590</v>
      </c>
      <c r="Z194" s="83" t="s">
        <v>724</v>
      </c>
      <c r="AA194" s="80"/>
      <c r="AB194" s="80"/>
      <c r="AC194" s="88" t="s">
        <v>859</v>
      </c>
      <c r="AD194" s="80"/>
      <c r="AE194" s="80" t="b">
        <v>0</v>
      </c>
      <c r="AF194" s="80">
        <v>0</v>
      </c>
      <c r="AG194" s="88" t="s">
        <v>961</v>
      </c>
      <c r="AH194" s="80" t="b">
        <v>0</v>
      </c>
      <c r="AI194" s="80" t="s">
        <v>974</v>
      </c>
      <c r="AJ194" s="80"/>
      <c r="AK194" s="88" t="s">
        <v>961</v>
      </c>
      <c r="AL194" s="80" t="b">
        <v>0</v>
      </c>
      <c r="AM194" s="80">
        <v>1</v>
      </c>
      <c r="AN194" s="88" t="s">
        <v>889</v>
      </c>
      <c r="AO194" s="80" t="s">
        <v>984</v>
      </c>
      <c r="AP194" s="80" t="b">
        <v>0</v>
      </c>
      <c r="AQ194" s="88" t="s">
        <v>889</v>
      </c>
      <c r="AR194" s="80" t="s">
        <v>196</v>
      </c>
      <c r="AS194" s="80">
        <v>0</v>
      </c>
      <c r="AT194" s="80">
        <v>0</v>
      </c>
      <c r="AU194" s="80"/>
      <c r="AV194" s="80"/>
      <c r="AW194" s="80"/>
      <c r="AX194" s="80"/>
      <c r="AY194" s="80"/>
      <c r="AZ194" s="80"/>
      <c r="BA194" s="80"/>
      <c r="BB194" s="80"/>
      <c r="BC194">
        <v>3</v>
      </c>
      <c r="BD194" s="79" t="str">
        <f>REPLACE(INDEX(GroupVertices[Group],MATCH(Edges[[#This Row],[Vertex 1]],GroupVertices[Vertex],0)),1,1,"")</f>
        <v>4</v>
      </c>
      <c r="BE194" s="79" t="str">
        <f>REPLACE(INDEX(GroupVertices[Group],MATCH(Edges[[#This Row],[Vertex 2]],GroupVertices[Vertex],0)),1,1,"")</f>
        <v>4</v>
      </c>
      <c r="BF194" s="48">
        <v>0</v>
      </c>
      <c r="BG194" s="49">
        <v>0</v>
      </c>
      <c r="BH194" s="48">
        <v>0</v>
      </c>
      <c r="BI194" s="49">
        <v>0</v>
      </c>
      <c r="BJ194" s="48">
        <v>0</v>
      </c>
      <c r="BK194" s="49">
        <v>0</v>
      </c>
      <c r="BL194" s="48">
        <v>13</v>
      </c>
      <c r="BM194" s="49">
        <v>100</v>
      </c>
      <c r="BN194" s="48">
        <v>13</v>
      </c>
    </row>
    <row r="195" spans="1:66" ht="15">
      <c r="A195" s="65" t="s">
        <v>254</v>
      </c>
      <c r="B195" s="65" t="s">
        <v>286</v>
      </c>
      <c r="C195" s="66" t="s">
        <v>2631</v>
      </c>
      <c r="D195" s="67">
        <v>10</v>
      </c>
      <c r="E195" s="68" t="s">
        <v>136</v>
      </c>
      <c r="F195" s="69">
        <v>20.181818181818183</v>
      </c>
      <c r="G195" s="66"/>
      <c r="H195" s="70"/>
      <c r="I195" s="71"/>
      <c r="J195" s="71"/>
      <c r="K195" s="34" t="s">
        <v>65</v>
      </c>
      <c r="L195" s="78">
        <v>195</v>
      </c>
      <c r="M195" s="78"/>
      <c r="N195" s="73"/>
      <c r="O195" s="80" t="s">
        <v>357</v>
      </c>
      <c r="P195" s="82">
        <v>43692.25530092593</v>
      </c>
      <c r="Q195" s="80" t="s">
        <v>385</v>
      </c>
      <c r="R195" s="80"/>
      <c r="S195" s="80"/>
      <c r="T195" s="80"/>
      <c r="U195" s="80"/>
      <c r="V195" s="83" t="s">
        <v>517</v>
      </c>
      <c r="W195" s="82">
        <v>43692.25530092593</v>
      </c>
      <c r="X195" s="86">
        <v>43692</v>
      </c>
      <c r="Y195" s="88" t="s">
        <v>591</v>
      </c>
      <c r="Z195" s="83" t="s">
        <v>725</v>
      </c>
      <c r="AA195" s="80"/>
      <c r="AB195" s="80"/>
      <c r="AC195" s="88" t="s">
        <v>860</v>
      </c>
      <c r="AD195" s="80"/>
      <c r="AE195" s="80" t="b">
        <v>0</v>
      </c>
      <c r="AF195" s="80">
        <v>0</v>
      </c>
      <c r="AG195" s="88" t="s">
        <v>961</v>
      </c>
      <c r="AH195" s="80" t="b">
        <v>0</v>
      </c>
      <c r="AI195" s="80" t="s">
        <v>974</v>
      </c>
      <c r="AJ195" s="80"/>
      <c r="AK195" s="88" t="s">
        <v>961</v>
      </c>
      <c r="AL195" s="80" t="b">
        <v>0</v>
      </c>
      <c r="AM195" s="80">
        <v>2</v>
      </c>
      <c r="AN195" s="88" t="s">
        <v>893</v>
      </c>
      <c r="AO195" s="80" t="s">
        <v>984</v>
      </c>
      <c r="AP195" s="80" t="b">
        <v>0</v>
      </c>
      <c r="AQ195" s="88" t="s">
        <v>893</v>
      </c>
      <c r="AR195" s="80" t="s">
        <v>196</v>
      </c>
      <c r="AS195" s="80">
        <v>0</v>
      </c>
      <c r="AT195" s="80">
        <v>0</v>
      </c>
      <c r="AU195" s="80"/>
      <c r="AV195" s="80"/>
      <c r="AW195" s="80"/>
      <c r="AX195" s="80"/>
      <c r="AY195" s="80"/>
      <c r="AZ195" s="80"/>
      <c r="BA195" s="80"/>
      <c r="BB195" s="80"/>
      <c r="BC195">
        <v>6</v>
      </c>
      <c r="BD195" s="79" t="str">
        <f>REPLACE(INDEX(GroupVertices[Group],MATCH(Edges[[#This Row],[Vertex 1]],GroupVertices[Vertex],0)),1,1,"")</f>
        <v>4</v>
      </c>
      <c r="BE195" s="79" t="str">
        <f>REPLACE(INDEX(GroupVertices[Group],MATCH(Edges[[#This Row],[Vertex 2]],GroupVertices[Vertex],0)),1,1,"")</f>
        <v>1</v>
      </c>
      <c r="BF195" s="48"/>
      <c r="BG195" s="49"/>
      <c r="BH195" s="48"/>
      <c r="BI195" s="49"/>
      <c r="BJ195" s="48"/>
      <c r="BK195" s="49"/>
      <c r="BL195" s="48"/>
      <c r="BM195" s="49"/>
      <c r="BN195" s="48"/>
    </row>
    <row r="196" spans="1:66" ht="15">
      <c r="A196" s="65" t="s">
        <v>254</v>
      </c>
      <c r="B196" s="65" t="s">
        <v>267</v>
      </c>
      <c r="C196" s="66" t="s">
        <v>2629</v>
      </c>
      <c r="D196" s="67">
        <v>6.5</v>
      </c>
      <c r="E196" s="68" t="s">
        <v>136</v>
      </c>
      <c r="F196" s="69">
        <v>29.636363636363637</v>
      </c>
      <c r="G196" s="66"/>
      <c r="H196" s="70"/>
      <c r="I196" s="71"/>
      <c r="J196" s="71"/>
      <c r="K196" s="34" t="s">
        <v>66</v>
      </c>
      <c r="L196" s="78">
        <v>196</v>
      </c>
      <c r="M196" s="78"/>
      <c r="N196" s="73"/>
      <c r="O196" s="80" t="s">
        <v>355</v>
      </c>
      <c r="P196" s="82">
        <v>43692.25530092593</v>
      </c>
      <c r="Q196" s="80" t="s">
        <v>385</v>
      </c>
      <c r="R196" s="80"/>
      <c r="S196" s="80"/>
      <c r="T196" s="80"/>
      <c r="U196" s="80"/>
      <c r="V196" s="83" t="s">
        <v>517</v>
      </c>
      <c r="W196" s="82">
        <v>43692.25530092593</v>
      </c>
      <c r="X196" s="86">
        <v>43692</v>
      </c>
      <c r="Y196" s="88" t="s">
        <v>591</v>
      </c>
      <c r="Z196" s="83" t="s">
        <v>725</v>
      </c>
      <c r="AA196" s="80"/>
      <c r="AB196" s="80"/>
      <c r="AC196" s="88" t="s">
        <v>860</v>
      </c>
      <c r="AD196" s="80"/>
      <c r="AE196" s="80" t="b">
        <v>0</v>
      </c>
      <c r="AF196" s="80">
        <v>0</v>
      </c>
      <c r="AG196" s="88" t="s">
        <v>961</v>
      </c>
      <c r="AH196" s="80" t="b">
        <v>0</v>
      </c>
      <c r="AI196" s="80" t="s">
        <v>974</v>
      </c>
      <c r="AJ196" s="80"/>
      <c r="AK196" s="88" t="s">
        <v>961</v>
      </c>
      <c r="AL196" s="80" t="b">
        <v>0</v>
      </c>
      <c r="AM196" s="80">
        <v>2</v>
      </c>
      <c r="AN196" s="88" t="s">
        <v>893</v>
      </c>
      <c r="AO196" s="80" t="s">
        <v>984</v>
      </c>
      <c r="AP196" s="80" t="b">
        <v>0</v>
      </c>
      <c r="AQ196" s="88" t="s">
        <v>893</v>
      </c>
      <c r="AR196" s="80" t="s">
        <v>196</v>
      </c>
      <c r="AS196" s="80">
        <v>0</v>
      </c>
      <c r="AT196" s="80">
        <v>0</v>
      </c>
      <c r="AU196" s="80"/>
      <c r="AV196" s="80"/>
      <c r="AW196" s="80"/>
      <c r="AX196" s="80"/>
      <c r="AY196" s="80"/>
      <c r="AZ196" s="80"/>
      <c r="BA196" s="80"/>
      <c r="BB196" s="80"/>
      <c r="BC196">
        <v>2</v>
      </c>
      <c r="BD196" s="79" t="str">
        <f>REPLACE(INDEX(GroupVertices[Group],MATCH(Edges[[#This Row],[Vertex 1]],GroupVertices[Vertex],0)),1,1,"")</f>
        <v>4</v>
      </c>
      <c r="BE196" s="79" t="str">
        <f>REPLACE(INDEX(GroupVertices[Group],MATCH(Edges[[#This Row],[Vertex 2]],GroupVertices[Vertex],0)),1,1,"")</f>
        <v>4</v>
      </c>
      <c r="BF196" s="48"/>
      <c r="BG196" s="49"/>
      <c r="BH196" s="48"/>
      <c r="BI196" s="49"/>
      <c r="BJ196" s="48"/>
      <c r="BK196" s="49"/>
      <c r="BL196" s="48"/>
      <c r="BM196" s="49"/>
      <c r="BN196" s="48"/>
    </row>
    <row r="197" spans="1:66" ht="15">
      <c r="A197" s="65" t="s">
        <v>254</v>
      </c>
      <c r="B197" s="65" t="s">
        <v>264</v>
      </c>
      <c r="C197" s="66" t="s">
        <v>2630</v>
      </c>
      <c r="D197" s="67">
        <v>10</v>
      </c>
      <c r="E197" s="68" t="s">
        <v>136</v>
      </c>
      <c r="F197" s="69">
        <v>27.272727272727273</v>
      </c>
      <c r="G197" s="66"/>
      <c r="H197" s="70"/>
      <c r="I197" s="71"/>
      <c r="J197" s="71"/>
      <c r="K197" s="34" t="s">
        <v>66</v>
      </c>
      <c r="L197" s="78">
        <v>197</v>
      </c>
      <c r="M197" s="78"/>
      <c r="N197" s="73"/>
      <c r="O197" s="80" t="s">
        <v>355</v>
      </c>
      <c r="P197" s="82">
        <v>43692.25530092593</v>
      </c>
      <c r="Q197" s="80" t="s">
        <v>385</v>
      </c>
      <c r="R197" s="80"/>
      <c r="S197" s="80"/>
      <c r="T197" s="80"/>
      <c r="U197" s="80"/>
      <c r="V197" s="83" t="s">
        <v>517</v>
      </c>
      <c r="W197" s="82">
        <v>43692.25530092593</v>
      </c>
      <c r="X197" s="86">
        <v>43692</v>
      </c>
      <c r="Y197" s="88" t="s">
        <v>591</v>
      </c>
      <c r="Z197" s="83" t="s">
        <v>725</v>
      </c>
      <c r="AA197" s="80"/>
      <c r="AB197" s="80"/>
      <c r="AC197" s="88" t="s">
        <v>860</v>
      </c>
      <c r="AD197" s="80"/>
      <c r="AE197" s="80" t="b">
        <v>0</v>
      </c>
      <c r="AF197" s="80">
        <v>0</v>
      </c>
      <c r="AG197" s="88" t="s">
        <v>961</v>
      </c>
      <c r="AH197" s="80" t="b">
        <v>0</v>
      </c>
      <c r="AI197" s="80" t="s">
        <v>974</v>
      </c>
      <c r="AJ197" s="80"/>
      <c r="AK197" s="88" t="s">
        <v>961</v>
      </c>
      <c r="AL197" s="80" t="b">
        <v>0</v>
      </c>
      <c r="AM197" s="80">
        <v>2</v>
      </c>
      <c r="AN197" s="88" t="s">
        <v>893</v>
      </c>
      <c r="AO197" s="80" t="s">
        <v>984</v>
      </c>
      <c r="AP197" s="80" t="b">
        <v>0</v>
      </c>
      <c r="AQ197" s="88" t="s">
        <v>893</v>
      </c>
      <c r="AR197" s="80" t="s">
        <v>196</v>
      </c>
      <c r="AS197" s="80">
        <v>0</v>
      </c>
      <c r="AT197" s="80">
        <v>0</v>
      </c>
      <c r="AU197" s="80"/>
      <c r="AV197" s="80"/>
      <c r="AW197" s="80"/>
      <c r="AX197" s="80"/>
      <c r="AY197" s="80"/>
      <c r="AZ197" s="80"/>
      <c r="BA197" s="80"/>
      <c r="BB197" s="80"/>
      <c r="BC197">
        <v>3</v>
      </c>
      <c r="BD197" s="79" t="str">
        <f>REPLACE(INDEX(GroupVertices[Group],MATCH(Edges[[#This Row],[Vertex 1]],GroupVertices[Vertex],0)),1,1,"")</f>
        <v>4</v>
      </c>
      <c r="BE197" s="79" t="str">
        <f>REPLACE(INDEX(GroupVertices[Group],MATCH(Edges[[#This Row],[Vertex 2]],GroupVertices[Vertex],0)),1,1,"")</f>
        <v>4</v>
      </c>
      <c r="BF197" s="48">
        <v>1</v>
      </c>
      <c r="BG197" s="49">
        <v>6.25</v>
      </c>
      <c r="BH197" s="48">
        <v>0</v>
      </c>
      <c r="BI197" s="49">
        <v>0</v>
      </c>
      <c r="BJ197" s="48">
        <v>0</v>
      </c>
      <c r="BK197" s="49">
        <v>0</v>
      </c>
      <c r="BL197" s="48">
        <v>15</v>
      </c>
      <c r="BM197" s="49">
        <v>93.75</v>
      </c>
      <c r="BN197" s="48">
        <v>16</v>
      </c>
    </row>
    <row r="198" spans="1:66" ht="15">
      <c r="A198" s="65" t="s">
        <v>254</v>
      </c>
      <c r="B198" s="65" t="s">
        <v>267</v>
      </c>
      <c r="C198" s="66" t="s">
        <v>2628</v>
      </c>
      <c r="D198" s="67">
        <v>3</v>
      </c>
      <c r="E198" s="68" t="s">
        <v>132</v>
      </c>
      <c r="F198" s="69">
        <v>32</v>
      </c>
      <c r="G198" s="66"/>
      <c r="H198" s="70"/>
      <c r="I198" s="71"/>
      <c r="J198" s="71"/>
      <c r="K198" s="34" t="s">
        <v>66</v>
      </c>
      <c r="L198" s="78">
        <v>198</v>
      </c>
      <c r="M198" s="78"/>
      <c r="N198" s="73"/>
      <c r="O198" s="80" t="s">
        <v>357</v>
      </c>
      <c r="P198" s="82">
        <v>43692.494525462964</v>
      </c>
      <c r="Q198" s="80" t="s">
        <v>361</v>
      </c>
      <c r="R198" s="83" t="s">
        <v>430</v>
      </c>
      <c r="S198" s="80" t="s">
        <v>453</v>
      </c>
      <c r="T198" s="80"/>
      <c r="U198" s="80"/>
      <c r="V198" s="83" t="s">
        <v>517</v>
      </c>
      <c r="W198" s="82">
        <v>43692.494525462964</v>
      </c>
      <c r="X198" s="86">
        <v>43692</v>
      </c>
      <c r="Y198" s="88" t="s">
        <v>582</v>
      </c>
      <c r="Z198" s="83" t="s">
        <v>716</v>
      </c>
      <c r="AA198" s="80"/>
      <c r="AB198" s="80"/>
      <c r="AC198" s="88" t="s">
        <v>851</v>
      </c>
      <c r="AD198" s="80"/>
      <c r="AE198" s="80" t="b">
        <v>0</v>
      </c>
      <c r="AF198" s="80">
        <v>0</v>
      </c>
      <c r="AG198" s="88" t="s">
        <v>961</v>
      </c>
      <c r="AH198" s="80" t="b">
        <v>1</v>
      </c>
      <c r="AI198" s="80" t="s">
        <v>975</v>
      </c>
      <c r="AJ198" s="80"/>
      <c r="AK198" s="88" t="s">
        <v>978</v>
      </c>
      <c r="AL198" s="80" t="b">
        <v>0</v>
      </c>
      <c r="AM198" s="80">
        <v>8</v>
      </c>
      <c r="AN198" s="88" t="s">
        <v>852</v>
      </c>
      <c r="AO198" s="80" t="s">
        <v>984</v>
      </c>
      <c r="AP198" s="80" t="b">
        <v>0</v>
      </c>
      <c r="AQ198" s="88" t="s">
        <v>852</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4</v>
      </c>
      <c r="BE198" s="79" t="str">
        <f>REPLACE(INDEX(GroupVertices[Group],MATCH(Edges[[#This Row],[Vertex 2]],GroupVertices[Vertex],0)),1,1,"")</f>
        <v>4</v>
      </c>
      <c r="BF198" s="48"/>
      <c r="BG198" s="49"/>
      <c r="BH198" s="48"/>
      <c r="BI198" s="49"/>
      <c r="BJ198" s="48"/>
      <c r="BK198" s="49"/>
      <c r="BL198" s="48"/>
      <c r="BM198" s="49"/>
      <c r="BN198" s="48"/>
    </row>
    <row r="199" spans="1:66" ht="15">
      <c r="A199" s="65" t="s">
        <v>254</v>
      </c>
      <c r="B199" s="65" t="s">
        <v>266</v>
      </c>
      <c r="C199" s="66" t="s">
        <v>2630</v>
      </c>
      <c r="D199" s="67">
        <v>10</v>
      </c>
      <c r="E199" s="68" t="s">
        <v>136</v>
      </c>
      <c r="F199" s="69">
        <v>27.272727272727273</v>
      </c>
      <c r="G199" s="66"/>
      <c r="H199" s="70"/>
      <c r="I199" s="71"/>
      <c r="J199" s="71"/>
      <c r="K199" s="34" t="s">
        <v>66</v>
      </c>
      <c r="L199" s="78">
        <v>199</v>
      </c>
      <c r="M199" s="78"/>
      <c r="N199" s="73"/>
      <c r="O199" s="80" t="s">
        <v>355</v>
      </c>
      <c r="P199" s="82">
        <v>43692.494525462964</v>
      </c>
      <c r="Q199" s="80" t="s">
        <v>361</v>
      </c>
      <c r="R199" s="83" t="s">
        <v>430</v>
      </c>
      <c r="S199" s="80" t="s">
        <v>453</v>
      </c>
      <c r="T199" s="80"/>
      <c r="U199" s="80"/>
      <c r="V199" s="83" t="s">
        <v>517</v>
      </c>
      <c r="W199" s="82">
        <v>43692.494525462964</v>
      </c>
      <c r="X199" s="86">
        <v>43692</v>
      </c>
      <c r="Y199" s="88" t="s">
        <v>582</v>
      </c>
      <c r="Z199" s="83" t="s">
        <v>716</v>
      </c>
      <c r="AA199" s="80"/>
      <c r="AB199" s="80"/>
      <c r="AC199" s="88" t="s">
        <v>851</v>
      </c>
      <c r="AD199" s="80"/>
      <c r="AE199" s="80" t="b">
        <v>0</v>
      </c>
      <c r="AF199" s="80">
        <v>0</v>
      </c>
      <c r="AG199" s="88" t="s">
        <v>961</v>
      </c>
      <c r="AH199" s="80" t="b">
        <v>1</v>
      </c>
      <c r="AI199" s="80" t="s">
        <v>975</v>
      </c>
      <c r="AJ199" s="80"/>
      <c r="AK199" s="88" t="s">
        <v>978</v>
      </c>
      <c r="AL199" s="80" t="b">
        <v>0</v>
      </c>
      <c r="AM199" s="80">
        <v>8</v>
      </c>
      <c r="AN199" s="88" t="s">
        <v>852</v>
      </c>
      <c r="AO199" s="80" t="s">
        <v>984</v>
      </c>
      <c r="AP199" s="80" t="b">
        <v>0</v>
      </c>
      <c r="AQ199" s="88" t="s">
        <v>852</v>
      </c>
      <c r="AR199" s="80" t="s">
        <v>196</v>
      </c>
      <c r="AS199" s="80">
        <v>0</v>
      </c>
      <c r="AT199" s="80">
        <v>0</v>
      </c>
      <c r="AU199" s="80"/>
      <c r="AV199" s="80"/>
      <c r="AW199" s="80"/>
      <c r="AX199" s="80"/>
      <c r="AY199" s="80"/>
      <c r="AZ199" s="80"/>
      <c r="BA199" s="80"/>
      <c r="BB199" s="80"/>
      <c r="BC199">
        <v>3</v>
      </c>
      <c r="BD199" s="79" t="str">
        <f>REPLACE(INDEX(GroupVertices[Group],MATCH(Edges[[#This Row],[Vertex 1]],GroupVertices[Vertex],0)),1,1,"")</f>
        <v>4</v>
      </c>
      <c r="BE199" s="79" t="str">
        <f>REPLACE(INDEX(GroupVertices[Group],MATCH(Edges[[#This Row],[Vertex 2]],GroupVertices[Vertex],0)),1,1,"")</f>
        <v>4</v>
      </c>
      <c r="BF199" s="48"/>
      <c r="BG199" s="49"/>
      <c r="BH199" s="48"/>
      <c r="BI199" s="49"/>
      <c r="BJ199" s="48"/>
      <c r="BK199" s="49"/>
      <c r="BL199" s="48"/>
      <c r="BM199" s="49"/>
      <c r="BN199" s="48"/>
    </row>
    <row r="200" spans="1:66" ht="15">
      <c r="A200" s="65" t="s">
        <v>254</v>
      </c>
      <c r="B200" s="65" t="s">
        <v>286</v>
      </c>
      <c r="C200" s="66" t="s">
        <v>2630</v>
      </c>
      <c r="D200" s="67">
        <v>10</v>
      </c>
      <c r="E200" s="68" t="s">
        <v>136</v>
      </c>
      <c r="F200" s="69">
        <v>27.272727272727273</v>
      </c>
      <c r="G200" s="66"/>
      <c r="H200" s="70"/>
      <c r="I200" s="71"/>
      <c r="J200" s="71"/>
      <c r="K200" s="34" t="s">
        <v>65</v>
      </c>
      <c r="L200" s="78">
        <v>200</v>
      </c>
      <c r="M200" s="78"/>
      <c r="N200" s="73"/>
      <c r="O200" s="80" t="s">
        <v>355</v>
      </c>
      <c r="P200" s="82">
        <v>43692.494525462964</v>
      </c>
      <c r="Q200" s="80" t="s">
        <v>361</v>
      </c>
      <c r="R200" s="83" t="s">
        <v>430</v>
      </c>
      <c r="S200" s="80" t="s">
        <v>453</v>
      </c>
      <c r="T200" s="80"/>
      <c r="U200" s="80"/>
      <c r="V200" s="83" t="s">
        <v>517</v>
      </c>
      <c r="W200" s="82">
        <v>43692.494525462964</v>
      </c>
      <c r="X200" s="86">
        <v>43692</v>
      </c>
      <c r="Y200" s="88" t="s">
        <v>582</v>
      </c>
      <c r="Z200" s="83" t="s">
        <v>716</v>
      </c>
      <c r="AA200" s="80"/>
      <c r="AB200" s="80"/>
      <c r="AC200" s="88" t="s">
        <v>851</v>
      </c>
      <c r="AD200" s="80"/>
      <c r="AE200" s="80" t="b">
        <v>0</v>
      </c>
      <c r="AF200" s="80">
        <v>0</v>
      </c>
      <c r="AG200" s="88" t="s">
        <v>961</v>
      </c>
      <c r="AH200" s="80" t="b">
        <v>1</v>
      </c>
      <c r="AI200" s="80" t="s">
        <v>975</v>
      </c>
      <c r="AJ200" s="80"/>
      <c r="AK200" s="88" t="s">
        <v>978</v>
      </c>
      <c r="AL200" s="80" t="b">
        <v>0</v>
      </c>
      <c r="AM200" s="80">
        <v>8</v>
      </c>
      <c r="AN200" s="88" t="s">
        <v>852</v>
      </c>
      <c r="AO200" s="80" t="s">
        <v>984</v>
      </c>
      <c r="AP200" s="80" t="b">
        <v>0</v>
      </c>
      <c r="AQ200" s="88" t="s">
        <v>852</v>
      </c>
      <c r="AR200" s="80" t="s">
        <v>196</v>
      </c>
      <c r="AS200" s="80">
        <v>0</v>
      </c>
      <c r="AT200" s="80">
        <v>0</v>
      </c>
      <c r="AU200" s="80"/>
      <c r="AV200" s="80"/>
      <c r="AW200" s="80"/>
      <c r="AX200" s="80"/>
      <c r="AY200" s="80"/>
      <c r="AZ200" s="80"/>
      <c r="BA200" s="80"/>
      <c r="BB200" s="80"/>
      <c r="BC200">
        <v>3</v>
      </c>
      <c r="BD200" s="79" t="str">
        <f>REPLACE(INDEX(GroupVertices[Group],MATCH(Edges[[#This Row],[Vertex 1]],GroupVertices[Vertex],0)),1,1,"")</f>
        <v>4</v>
      </c>
      <c r="BE200" s="79" t="str">
        <f>REPLACE(INDEX(GroupVertices[Group],MATCH(Edges[[#This Row],[Vertex 2]],GroupVertices[Vertex],0)),1,1,"")</f>
        <v>1</v>
      </c>
      <c r="BF200" s="48"/>
      <c r="BG200" s="49"/>
      <c r="BH200" s="48"/>
      <c r="BI200" s="49"/>
      <c r="BJ200" s="48"/>
      <c r="BK200" s="49"/>
      <c r="BL200" s="48"/>
      <c r="BM200" s="49"/>
      <c r="BN200" s="48"/>
    </row>
    <row r="201" spans="1:66" ht="15">
      <c r="A201" s="65" t="s">
        <v>254</v>
      </c>
      <c r="B201" s="65" t="s">
        <v>264</v>
      </c>
      <c r="C201" s="66" t="s">
        <v>2630</v>
      </c>
      <c r="D201" s="67">
        <v>10</v>
      </c>
      <c r="E201" s="68" t="s">
        <v>136</v>
      </c>
      <c r="F201" s="69">
        <v>27.272727272727273</v>
      </c>
      <c r="G201" s="66"/>
      <c r="H201" s="70"/>
      <c r="I201" s="71"/>
      <c r="J201" s="71"/>
      <c r="K201" s="34" t="s">
        <v>66</v>
      </c>
      <c r="L201" s="78">
        <v>201</v>
      </c>
      <c r="M201" s="78"/>
      <c r="N201" s="73"/>
      <c r="O201" s="80" t="s">
        <v>355</v>
      </c>
      <c r="P201" s="82">
        <v>43692.494525462964</v>
      </c>
      <c r="Q201" s="80" t="s">
        <v>361</v>
      </c>
      <c r="R201" s="83" t="s">
        <v>430</v>
      </c>
      <c r="S201" s="80" t="s">
        <v>453</v>
      </c>
      <c r="T201" s="80"/>
      <c r="U201" s="80"/>
      <c r="V201" s="83" t="s">
        <v>517</v>
      </c>
      <c r="W201" s="82">
        <v>43692.494525462964</v>
      </c>
      <c r="X201" s="86">
        <v>43692</v>
      </c>
      <c r="Y201" s="88" t="s">
        <v>582</v>
      </c>
      <c r="Z201" s="83" t="s">
        <v>716</v>
      </c>
      <c r="AA201" s="80"/>
      <c r="AB201" s="80"/>
      <c r="AC201" s="88" t="s">
        <v>851</v>
      </c>
      <c r="AD201" s="80"/>
      <c r="AE201" s="80" t="b">
        <v>0</v>
      </c>
      <c r="AF201" s="80">
        <v>0</v>
      </c>
      <c r="AG201" s="88" t="s">
        <v>961</v>
      </c>
      <c r="AH201" s="80" t="b">
        <v>1</v>
      </c>
      <c r="AI201" s="80" t="s">
        <v>975</v>
      </c>
      <c r="AJ201" s="80"/>
      <c r="AK201" s="88" t="s">
        <v>978</v>
      </c>
      <c r="AL201" s="80" t="b">
        <v>0</v>
      </c>
      <c r="AM201" s="80">
        <v>8</v>
      </c>
      <c r="AN201" s="88" t="s">
        <v>852</v>
      </c>
      <c r="AO201" s="80" t="s">
        <v>984</v>
      </c>
      <c r="AP201" s="80" t="b">
        <v>0</v>
      </c>
      <c r="AQ201" s="88" t="s">
        <v>852</v>
      </c>
      <c r="AR201" s="80" t="s">
        <v>196</v>
      </c>
      <c r="AS201" s="80">
        <v>0</v>
      </c>
      <c r="AT201" s="80">
        <v>0</v>
      </c>
      <c r="AU201" s="80"/>
      <c r="AV201" s="80"/>
      <c r="AW201" s="80"/>
      <c r="AX201" s="80"/>
      <c r="AY201" s="80"/>
      <c r="AZ201" s="80"/>
      <c r="BA201" s="80"/>
      <c r="BB201" s="80"/>
      <c r="BC201">
        <v>3</v>
      </c>
      <c r="BD201" s="79" t="str">
        <f>REPLACE(INDEX(GroupVertices[Group],MATCH(Edges[[#This Row],[Vertex 1]],GroupVertices[Vertex],0)),1,1,"")</f>
        <v>4</v>
      </c>
      <c r="BE201" s="79" t="str">
        <f>REPLACE(INDEX(GroupVertices[Group],MATCH(Edges[[#This Row],[Vertex 2]],GroupVertices[Vertex],0)),1,1,"")</f>
        <v>4</v>
      </c>
      <c r="BF201" s="48"/>
      <c r="BG201" s="49"/>
      <c r="BH201" s="48"/>
      <c r="BI201" s="49"/>
      <c r="BJ201" s="48"/>
      <c r="BK201" s="49"/>
      <c r="BL201" s="48"/>
      <c r="BM201" s="49"/>
      <c r="BN201" s="48"/>
    </row>
    <row r="202" spans="1:66" ht="15">
      <c r="A202" s="65" t="s">
        <v>254</v>
      </c>
      <c r="B202" s="65" t="s">
        <v>286</v>
      </c>
      <c r="C202" s="66" t="s">
        <v>2631</v>
      </c>
      <c r="D202" s="67">
        <v>10</v>
      </c>
      <c r="E202" s="68" t="s">
        <v>136</v>
      </c>
      <c r="F202" s="69">
        <v>20.181818181818183</v>
      </c>
      <c r="G202" s="66"/>
      <c r="H202" s="70"/>
      <c r="I202" s="71"/>
      <c r="J202" s="71"/>
      <c r="K202" s="34" t="s">
        <v>65</v>
      </c>
      <c r="L202" s="78">
        <v>202</v>
      </c>
      <c r="M202" s="78"/>
      <c r="N202" s="73"/>
      <c r="O202" s="80" t="s">
        <v>357</v>
      </c>
      <c r="P202" s="82">
        <v>43692.839733796296</v>
      </c>
      <c r="Q202" s="80" t="s">
        <v>364</v>
      </c>
      <c r="R202" s="80"/>
      <c r="S202" s="80"/>
      <c r="T202" s="80" t="s">
        <v>463</v>
      </c>
      <c r="U202" s="80"/>
      <c r="V202" s="83" t="s">
        <v>517</v>
      </c>
      <c r="W202" s="82">
        <v>43692.839733796296</v>
      </c>
      <c r="X202" s="86">
        <v>43692</v>
      </c>
      <c r="Y202" s="88" t="s">
        <v>592</v>
      </c>
      <c r="Z202" s="83" t="s">
        <v>726</v>
      </c>
      <c r="AA202" s="80"/>
      <c r="AB202" s="80"/>
      <c r="AC202" s="88" t="s">
        <v>861</v>
      </c>
      <c r="AD202" s="80"/>
      <c r="AE202" s="80" t="b">
        <v>0</v>
      </c>
      <c r="AF202" s="80">
        <v>0</v>
      </c>
      <c r="AG202" s="88" t="s">
        <v>961</v>
      </c>
      <c r="AH202" s="80" t="b">
        <v>0</v>
      </c>
      <c r="AI202" s="80" t="s">
        <v>974</v>
      </c>
      <c r="AJ202" s="80"/>
      <c r="AK202" s="88" t="s">
        <v>961</v>
      </c>
      <c r="AL202" s="80" t="b">
        <v>0</v>
      </c>
      <c r="AM202" s="80">
        <v>5</v>
      </c>
      <c r="AN202" s="88" t="s">
        <v>942</v>
      </c>
      <c r="AO202" s="80" t="s">
        <v>984</v>
      </c>
      <c r="AP202" s="80" t="b">
        <v>0</v>
      </c>
      <c r="AQ202" s="88" t="s">
        <v>942</v>
      </c>
      <c r="AR202" s="80" t="s">
        <v>196</v>
      </c>
      <c r="AS202" s="80">
        <v>0</v>
      </c>
      <c r="AT202" s="80">
        <v>0</v>
      </c>
      <c r="AU202" s="80"/>
      <c r="AV202" s="80"/>
      <c r="AW202" s="80"/>
      <c r="AX202" s="80"/>
      <c r="AY202" s="80"/>
      <c r="AZ202" s="80"/>
      <c r="BA202" s="80"/>
      <c r="BB202" s="80"/>
      <c r="BC202">
        <v>6</v>
      </c>
      <c r="BD202" s="79" t="str">
        <f>REPLACE(INDEX(GroupVertices[Group],MATCH(Edges[[#This Row],[Vertex 1]],GroupVertices[Vertex],0)),1,1,"")</f>
        <v>4</v>
      </c>
      <c r="BE202" s="79" t="str">
        <f>REPLACE(INDEX(GroupVertices[Group],MATCH(Edges[[#This Row],[Vertex 2]],GroupVertices[Vertex],0)),1,1,"")</f>
        <v>1</v>
      </c>
      <c r="BF202" s="48">
        <v>2</v>
      </c>
      <c r="BG202" s="49">
        <v>6.666666666666667</v>
      </c>
      <c r="BH202" s="48">
        <v>0</v>
      </c>
      <c r="BI202" s="49">
        <v>0</v>
      </c>
      <c r="BJ202" s="48">
        <v>0</v>
      </c>
      <c r="BK202" s="49">
        <v>0</v>
      </c>
      <c r="BL202" s="48">
        <v>28</v>
      </c>
      <c r="BM202" s="49">
        <v>93.33333333333333</v>
      </c>
      <c r="BN202" s="48">
        <v>30</v>
      </c>
    </row>
    <row r="203" spans="1:66" ht="15">
      <c r="A203" s="65" t="s">
        <v>254</v>
      </c>
      <c r="B203" s="65" t="s">
        <v>286</v>
      </c>
      <c r="C203" s="66" t="s">
        <v>2631</v>
      </c>
      <c r="D203" s="67">
        <v>10</v>
      </c>
      <c r="E203" s="68" t="s">
        <v>136</v>
      </c>
      <c r="F203" s="69">
        <v>20.181818181818183</v>
      </c>
      <c r="G203" s="66"/>
      <c r="H203" s="70"/>
      <c r="I203" s="71"/>
      <c r="J203" s="71"/>
      <c r="K203" s="34" t="s">
        <v>65</v>
      </c>
      <c r="L203" s="78">
        <v>203</v>
      </c>
      <c r="M203" s="78"/>
      <c r="N203" s="73"/>
      <c r="O203" s="80" t="s">
        <v>357</v>
      </c>
      <c r="P203" s="82">
        <v>43693.34966435185</v>
      </c>
      <c r="Q203" s="80" t="s">
        <v>386</v>
      </c>
      <c r="R203" s="80"/>
      <c r="S203" s="80"/>
      <c r="T203" s="80"/>
      <c r="U203" s="80"/>
      <c r="V203" s="83" t="s">
        <v>517</v>
      </c>
      <c r="W203" s="82">
        <v>43693.34966435185</v>
      </c>
      <c r="X203" s="86">
        <v>43693</v>
      </c>
      <c r="Y203" s="88" t="s">
        <v>593</v>
      </c>
      <c r="Z203" s="83" t="s">
        <v>727</v>
      </c>
      <c r="AA203" s="80"/>
      <c r="AB203" s="80"/>
      <c r="AC203" s="88" t="s">
        <v>862</v>
      </c>
      <c r="AD203" s="80"/>
      <c r="AE203" s="80" t="b">
        <v>0</v>
      </c>
      <c r="AF203" s="80">
        <v>0</v>
      </c>
      <c r="AG203" s="88" t="s">
        <v>961</v>
      </c>
      <c r="AH203" s="80" t="b">
        <v>0</v>
      </c>
      <c r="AI203" s="80" t="s">
        <v>974</v>
      </c>
      <c r="AJ203" s="80"/>
      <c r="AK203" s="88" t="s">
        <v>961</v>
      </c>
      <c r="AL203" s="80" t="b">
        <v>0</v>
      </c>
      <c r="AM203" s="80">
        <v>1</v>
      </c>
      <c r="AN203" s="88" t="s">
        <v>902</v>
      </c>
      <c r="AO203" s="80" t="s">
        <v>984</v>
      </c>
      <c r="AP203" s="80" t="b">
        <v>0</v>
      </c>
      <c r="AQ203" s="88" t="s">
        <v>902</v>
      </c>
      <c r="AR203" s="80" t="s">
        <v>196</v>
      </c>
      <c r="AS203" s="80">
        <v>0</v>
      </c>
      <c r="AT203" s="80">
        <v>0</v>
      </c>
      <c r="AU203" s="80"/>
      <c r="AV203" s="80"/>
      <c r="AW203" s="80"/>
      <c r="AX203" s="80"/>
      <c r="AY203" s="80"/>
      <c r="AZ203" s="80"/>
      <c r="BA203" s="80"/>
      <c r="BB203" s="80"/>
      <c r="BC203">
        <v>6</v>
      </c>
      <c r="BD203" s="79" t="str">
        <f>REPLACE(INDEX(GroupVertices[Group],MATCH(Edges[[#This Row],[Vertex 1]],GroupVertices[Vertex],0)),1,1,"")</f>
        <v>4</v>
      </c>
      <c r="BE203" s="79" t="str">
        <f>REPLACE(INDEX(GroupVertices[Group],MATCH(Edges[[#This Row],[Vertex 2]],GroupVertices[Vertex],0)),1,1,"")</f>
        <v>1</v>
      </c>
      <c r="BF203" s="48"/>
      <c r="BG203" s="49"/>
      <c r="BH203" s="48"/>
      <c r="BI203" s="49"/>
      <c r="BJ203" s="48"/>
      <c r="BK203" s="49"/>
      <c r="BL203" s="48"/>
      <c r="BM203" s="49"/>
      <c r="BN203" s="48"/>
    </row>
    <row r="204" spans="1:66" ht="15">
      <c r="A204" s="65" t="s">
        <v>254</v>
      </c>
      <c r="B204" s="65" t="s">
        <v>325</v>
      </c>
      <c r="C204" s="66" t="s">
        <v>2628</v>
      </c>
      <c r="D204" s="67">
        <v>3</v>
      </c>
      <c r="E204" s="68" t="s">
        <v>132</v>
      </c>
      <c r="F204" s="69">
        <v>32</v>
      </c>
      <c r="G204" s="66"/>
      <c r="H204" s="70"/>
      <c r="I204" s="71"/>
      <c r="J204" s="71"/>
      <c r="K204" s="34" t="s">
        <v>65</v>
      </c>
      <c r="L204" s="78">
        <v>204</v>
      </c>
      <c r="M204" s="78"/>
      <c r="N204" s="73"/>
      <c r="O204" s="80" t="s">
        <v>355</v>
      </c>
      <c r="P204" s="82">
        <v>43693.34966435185</v>
      </c>
      <c r="Q204" s="80" t="s">
        <v>386</v>
      </c>
      <c r="R204" s="80"/>
      <c r="S204" s="80"/>
      <c r="T204" s="80"/>
      <c r="U204" s="80"/>
      <c r="V204" s="83" t="s">
        <v>517</v>
      </c>
      <c r="W204" s="82">
        <v>43693.34966435185</v>
      </c>
      <c r="X204" s="86">
        <v>43693</v>
      </c>
      <c r="Y204" s="88" t="s">
        <v>593</v>
      </c>
      <c r="Z204" s="83" t="s">
        <v>727</v>
      </c>
      <c r="AA204" s="80"/>
      <c r="AB204" s="80"/>
      <c r="AC204" s="88" t="s">
        <v>862</v>
      </c>
      <c r="AD204" s="80"/>
      <c r="AE204" s="80" t="b">
        <v>0</v>
      </c>
      <c r="AF204" s="80">
        <v>0</v>
      </c>
      <c r="AG204" s="88" t="s">
        <v>961</v>
      </c>
      <c r="AH204" s="80" t="b">
        <v>0</v>
      </c>
      <c r="AI204" s="80" t="s">
        <v>974</v>
      </c>
      <c r="AJ204" s="80"/>
      <c r="AK204" s="88" t="s">
        <v>961</v>
      </c>
      <c r="AL204" s="80" t="b">
        <v>0</v>
      </c>
      <c r="AM204" s="80">
        <v>1</v>
      </c>
      <c r="AN204" s="88" t="s">
        <v>902</v>
      </c>
      <c r="AO204" s="80" t="s">
        <v>984</v>
      </c>
      <c r="AP204" s="80" t="b">
        <v>0</v>
      </c>
      <c r="AQ204" s="88" t="s">
        <v>902</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4</v>
      </c>
      <c r="BE204" s="79" t="str">
        <f>REPLACE(INDEX(GroupVertices[Group],MATCH(Edges[[#This Row],[Vertex 2]],GroupVertices[Vertex],0)),1,1,"")</f>
        <v>4</v>
      </c>
      <c r="BF204" s="48">
        <v>2</v>
      </c>
      <c r="BG204" s="49">
        <v>5.882352941176471</v>
      </c>
      <c r="BH204" s="48">
        <v>0</v>
      </c>
      <c r="BI204" s="49">
        <v>0</v>
      </c>
      <c r="BJ204" s="48">
        <v>0</v>
      </c>
      <c r="BK204" s="49">
        <v>0</v>
      </c>
      <c r="BL204" s="48">
        <v>32</v>
      </c>
      <c r="BM204" s="49">
        <v>94.11764705882354</v>
      </c>
      <c r="BN204" s="48">
        <v>34</v>
      </c>
    </row>
    <row r="205" spans="1:66" ht="15">
      <c r="A205" s="65" t="s">
        <v>254</v>
      </c>
      <c r="B205" s="65" t="s">
        <v>286</v>
      </c>
      <c r="C205" s="66" t="s">
        <v>2631</v>
      </c>
      <c r="D205" s="67">
        <v>10</v>
      </c>
      <c r="E205" s="68" t="s">
        <v>136</v>
      </c>
      <c r="F205" s="69">
        <v>20.181818181818183</v>
      </c>
      <c r="G205" s="66"/>
      <c r="H205" s="70"/>
      <c r="I205" s="71"/>
      <c r="J205" s="71"/>
      <c r="K205" s="34" t="s">
        <v>65</v>
      </c>
      <c r="L205" s="78">
        <v>205</v>
      </c>
      <c r="M205" s="78"/>
      <c r="N205" s="73"/>
      <c r="O205" s="80" t="s">
        <v>357</v>
      </c>
      <c r="P205" s="82">
        <v>43695.601805555554</v>
      </c>
      <c r="Q205" s="80" t="s">
        <v>367</v>
      </c>
      <c r="R205" s="80"/>
      <c r="S205" s="80"/>
      <c r="T205" s="80"/>
      <c r="U205" s="80"/>
      <c r="V205" s="83" t="s">
        <v>517</v>
      </c>
      <c r="W205" s="82">
        <v>43695.601805555554</v>
      </c>
      <c r="X205" s="86">
        <v>43695</v>
      </c>
      <c r="Y205" s="88" t="s">
        <v>594</v>
      </c>
      <c r="Z205" s="83" t="s">
        <v>728</v>
      </c>
      <c r="AA205" s="80"/>
      <c r="AB205" s="80"/>
      <c r="AC205" s="88" t="s">
        <v>863</v>
      </c>
      <c r="AD205" s="80"/>
      <c r="AE205" s="80" t="b">
        <v>0</v>
      </c>
      <c r="AF205" s="80">
        <v>0</v>
      </c>
      <c r="AG205" s="88" t="s">
        <v>961</v>
      </c>
      <c r="AH205" s="80" t="b">
        <v>0</v>
      </c>
      <c r="AI205" s="80" t="s">
        <v>974</v>
      </c>
      <c r="AJ205" s="80"/>
      <c r="AK205" s="88" t="s">
        <v>961</v>
      </c>
      <c r="AL205" s="80" t="b">
        <v>0</v>
      </c>
      <c r="AM205" s="80">
        <v>2</v>
      </c>
      <c r="AN205" s="88" t="s">
        <v>943</v>
      </c>
      <c r="AO205" s="80" t="s">
        <v>984</v>
      </c>
      <c r="AP205" s="80" t="b">
        <v>0</v>
      </c>
      <c r="AQ205" s="88" t="s">
        <v>943</v>
      </c>
      <c r="AR205" s="80" t="s">
        <v>196</v>
      </c>
      <c r="AS205" s="80">
        <v>0</v>
      </c>
      <c r="AT205" s="80">
        <v>0</v>
      </c>
      <c r="AU205" s="80"/>
      <c r="AV205" s="80"/>
      <c r="AW205" s="80"/>
      <c r="AX205" s="80"/>
      <c r="AY205" s="80"/>
      <c r="AZ205" s="80"/>
      <c r="BA205" s="80"/>
      <c r="BB205" s="80"/>
      <c r="BC205">
        <v>6</v>
      </c>
      <c r="BD205" s="79" t="str">
        <f>REPLACE(INDEX(GroupVertices[Group],MATCH(Edges[[#This Row],[Vertex 1]],GroupVertices[Vertex],0)),1,1,"")</f>
        <v>4</v>
      </c>
      <c r="BE205" s="79" t="str">
        <f>REPLACE(INDEX(GroupVertices[Group],MATCH(Edges[[#This Row],[Vertex 2]],GroupVertices[Vertex],0)),1,1,"")</f>
        <v>1</v>
      </c>
      <c r="BF205" s="48">
        <v>4</v>
      </c>
      <c r="BG205" s="49">
        <v>9.30232558139535</v>
      </c>
      <c r="BH205" s="48">
        <v>0</v>
      </c>
      <c r="BI205" s="49">
        <v>0</v>
      </c>
      <c r="BJ205" s="48">
        <v>0</v>
      </c>
      <c r="BK205" s="49">
        <v>0</v>
      </c>
      <c r="BL205" s="48">
        <v>39</v>
      </c>
      <c r="BM205" s="49">
        <v>90.69767441860465</v>
      </c>
      <c r="BN205" s="48">
        <v>43</v>
      </c>
    </row>
    <row r="206" spans="1:66" ht="15">
      <c r="A206" s="65" t="s">
        <v>254</v>
      </c>
      <c r="B206" s="65" t="s">
        <v>267</v>
      </c>
      <c r="C206" s="66" t="s">
        <v>2629</v>
      </c>
      <c r="D206" s="67">
        <v>6.5</v>
      </c>
      <c r="E206" s="68" t="s">
        <v>136</v>
      </c>
      <c r="F206" s="69">
        <v>29.636363636363637</v>
      </c>
      <c r="G206" s="66"/>
      <c r="H206" s="70"/>
      <c r="I206" s="71"/>
      <c r="J206" s="71"/>
      <c r="K206" s="34" t="s">
        <v>66</v>
      </c>
      <c r="L206" s="78">
        <v>206</v>
      </c>
      <c r="M206" s="78"/>
      <c r="N206" s="73"/>
      <c r="O206" s="80" t="s">
        <v>355</v>
      </c>
      <c r="P206" s="82">
        <v>43696.27653935185</v>
      </c>
      <c r="Q206" s="80" t="s">
        <v>370</v>
      </c>
      <c r="R206" s="83" t="s">
        <v>431</v>
      </c>
      <c r="S206" s="80" t="s">
        <v>453</v>
      </c>
      <c r="T206" s="80"/>
      <c r="U206" s="83" t="s">
        <v>474</v>
      </c>
      <c r="V206" s="83" t="s">
        <v>474</v>
      </c>
      <c r="W206" s="82">
        <v>43696.27653935185</v>
      </c>
      <c r="X206" s="86">
        <v>43696</v>
      </c>
      <c r="Y206" s="88" t="s">
        <v>566</v>
      </c>
      <c r="Z206" s="83" t="s">
        <v>700</v>
      </c>
      <c r="AA206" s="80"/>
      <c r="AB206" s="80"/>
      <c r="AC206" s="88" t="s">
        <v>835</v>
      </c>
      <c r="AD206" s="80"/>
      <c r="AE206" s="80" t="b">
        <v>0</v>
      </c>
      <c r="AF206" s="80">
        <v>2</v>
      </c>
      <c r="AG206" s="88" t="s">
        <v>961</v>
      </c>
      <c r="AH206" s="80" t="b">
        <v>1</v>
      </c>
      <c r="AI206" s="80" t="s">
        <v>976</v>
      </c>
      <c r="AJ206" s="80"/>
      <c r="AK206" s="88" t="s">
        <v>979</v>
      </c>
      <c r="AL206" s="80" t="b">
        <v>0</v>
      </c>
      <c r="AM206" s="80">
        <v>1</v>
      </c>
      <c r="AN206" s="88" t="s">
        <v>961</v>
      </c>
      <c r="AO206" s="80" t="s">
        <v>987</v>
      </c>
      <c r="AP206" s="80" t="b">
        <v>0</v>
      </c>
      <c r="AQ206" s="88" t="s">
        <v>835</v>
      </c>
      <c r="AR206" s="80" t="s">
        <v>196</v>
      </c>
      <c r="AS206" s="80">
        <v>0</v>
      </c>
      <c r="AT206" s="80">
        <v>0</v>
      </c>
      <c r="AU206" s="80"/>
      <c r="AV206" s="80"/>
      <c r="AW206" s="80"/>
      <c r="AX206" s="80"/>
      <c r="AY206" s="80"/>
      <c r="AZ206" s="80"/>
      <c r="BA206" s="80"/>
      <c r="BB206" s="80"/>
      <c r="BC206">
        <v>2</v>
      </c>
      <c r="BD206" s="79" t="str">
        <f>REPLACE(INDEX(GroupVertices[Group],MATCH(Edges[[#This Row],[Vertex 1]],GroupVertices[Vertex],0)),1,1,"")</f>
        <v>4</v>
      </c>
      <c r="BE206" s="79" t="str">
        <f>REPLACE(INDEX(GroupVertices[Group],MATCH(Edges[[#This Row],[Vertex 2]],GroupVertices[Vertex],0)),1,1,"")</f>
        <v>4</v>
      </c>
      <c r="BF206" s="48"/>
      <c r="BG206" s="49"/>
      <c r="BH206" s="48"/>
      <c r="BI206" s="49"/>
      <c r="BJ206" s="48"/>
      <c r="BK206" s="49"/>
      <c r="BL206" s="48"/>
      <c r="BM206" s="49"/>
      <c r="BN206" s="48"/>
    </row>
    <row r="207" spans="1:66" ht="15">
      <c r="A207" s="65" t="s">
        <v>254</v>
      </c>
      <c r="B207" s="65" t="s">
        <v>266</v>
      </c>
      <c r="C207" s="66" t="s">
        <v>2630</v>
      </c>
      <c r="D207" s="67">
        <v>10</v>
      </c>
      <c r="E207" s="68" t="s">
        <v>136</v>
      </c>
      <c r="F207" s="69">
        <v>27.272727272727273</v>
      </c>
      <c r="G207" s="66"/>
      <c r="H207" s="70"/>
      <c r="I207" s="71"/>
      <c r="J207" s="71"/>
      <c r="K207" s="34" t="s">
        <v>66</v>
      </c>
      <c r="L207" s="78">
        <v>207</v>
      </c>
      <c r="M207" s="78"/>
      <c r="N207" s="73"/>
      <c r="O207" s="80" t="s">
        <v>355</v>
      </c>
      <c r="P207" s="82">
        <v>43696.27653935185</v>
      </c>
      <c r="Q207" s="80" t="s">
        <v>370</v>
      </c>
      <c r="R207" s="83" t="s">
        <v>431</v>
      </c>
      <c r="S207" s="80" t="s">
        <v>453</v>
      </c>
      <c r="T207" s="80"/>
      <c r="U207" s="83" t="s">
        <v>474</v>
      </c>
      <c r="V207" s="83" t="s">
        <v>474</v>
      </c>
      <c r="W207" s="82">
        <v>43696.27653935185</v>
      </c>
      <c r="X207" s="86">
        <v>43696</v>
      </c>
      <c r="Y207" s="88" t="s">
        <v>566</v>
      </c>
      <c r="Z207" s="83" t="s">
        <v>700</v>
      </c>
      <c r="AA207" s="80"/>
      <c r="AB207" s="80"/>
      <c r="AC207" s="88" t="s">
        <v>835</v>
      </c>
      <c r="AD207" s="80"/>
      <c r="AE207" s="80" t="b">
        <v>0</v>
      </c>
      <c r="AF207" s="80">
        <v>2</v>
      </c>
      <c r="AG207" s="88" t="s">
        <v>961</v>
      </c>
      <c r="AH207" s="80" t="b">
        <v>1</v>
      </c>
      <c r="AI207" s="80" t="s">
        <v>976</v>
      </c>
      <c r="AJ207" s="80"/>
      <c r="AK207" s="88" t="s">
        <v>979</v>
      </c>
      <c r="AL207" s="80" t="b">
        <v>0</v>
      </c>
      <c r="AM207" s="80">
        <v>1</v>
      </c>
      <c r="AN207" s="88" t="s">
        <v>961</v>
      </c>
      <c r="AO207" s="80" t="s">
        <v>987</v>
      </c>
      <c r="AP207" s="80" t="b">
        <v>0</v>
      </c>
      <c r="AQ207" s="88" t="s">
        <v>835</v>
      </c>
      <c r="AR207" s="80" t="s">
        <v>196</v>
      </c>
      <c r="AS207" s="80">
        <v>0</v>
      </c>
      <c r="AT207" s="80">
        <v>0</v>
      </c>
      <c r="AU207" s="80"/>
      <c r="AV207" s="80"/>
      <c r="AW207" s="80"/>
      <c r="AX207" s="80"/>
      <c r="AY207" s="80"/>
      <c r="AZ207" s="80"/>
      <c r="BA207" s="80"/>
      <c r="BB207" s="80"/>
      <c r="BC207">
        <v>3</v>
      </c>
      <c r="BD207" s="79" t="str">
        <f>REPLACE(INDEX(GroupVertices[Group],MATCH(Edges[[#This Row],[Vertex 1]],GroupVertices[Vertex],0)),1,1,"")</f>
        <v>4</v>
      </c>
      <c r="BE207" s="79" t="str">
        <f>REPLACE(INDEX(GroupVertices[Group],MATCH(Edges[[#This Row],[Vertex 2]],GroupVertices[Vertex],0)),1,1,"")</f>
        <v>4</v>
      </c>
      <c r="BF207" s="48"/>
      <c r="BG207" s="49"/>
      <c r="BH207" s="48"/>
      <c r="BI207" s="49"/>
      <c r="BJ207" s="48"/>
      <c r="BK207" s="49"/>
      <c r="BL207" s="48"/>
      <c r="BM207" s="49"/>
      <c r="BN207" s="48"/>
    </row>
    <row r="208" spans="1:66" ht="15">
      <c r="A208" s="65" t="s">
        <v>254</v>
      </c>
      <c r="B208" s="65" t="s">
        <v>286</v>
      </c>
      <c r="C208" s="66" t="s">
        <v>2630</v>
      </c>
      <c r="D208" s="67">
        <v>10</v>
      </c>
      <c r="E208" s="68" t="s">
        <v>136</v>
      </c>
      <c r="F208" s="69">
        <v>27.272727272727273</v>
      </c>
      <c r="G208" s="66"/>
      <c r="H208" s="70"/>
      <c r="I208" s="71"/>
      <c r="J208" s="71"/>
      <c r="K208" s="34" t="s">
        <v>65</v>
      </c>
      <c r="L208" s="78">
        <v>208</v>
      </c>
      <c r="M208" s="78"/>
      <c r="N208" s="73"/>
      <c r="O208" s="80" t="s">
        <v>355</v>
      </c>
      <c r="P208" s="82">
        <v>43696.27653935185</v>
      </c>
      <c r="Q208" s="80" t="s">
        <v>370</v>
      </c>
      <c r="R208" s="83" t="s">
        <v>431</v>
      </c>
      <c r="S208" s="80" t="s">
        <v>453</v>
      </c>
      <c r="T208" s="80"/>
      <c r="U208" s="83" t="s">
        <v>474</v>
      </c>
      <c r="V208" s="83" t="s">
        <v>474</v>
      </c>
      <c r="W208" s="82">
        <v>43696.27653935185</v>
      </c>
      <c r="X208" s="86">
        <v>43696</v>
      </c>
      <c r="Y208" s="88" t="s">
        <v>566</v>
      </c>
      <c r="Z208" s="83" t="s">
        <v>700</v>
      </c>
      <c r="AA208" s="80"/>
      <c r="AB208" s="80"/>
      <c r="AC208" s="88" t="s">
        <v>835</v>
      </c>
      <c r="AD208" s="80"/>
      <c r="AE208" s="80" t="b">
        <v>0</v>
      </c>
      <c r="AF208" s="80">
        <v>2</v>
      </c>
      <c r="AG208" s="88" t="s">
        <v>961</v>
      </c>
      <c r="AH208" s="80" t="b">
        <v>1</v>
      </c>
      <c r="AI208" s="80" t="s">
        <v>976</v>
      </c>
      <c r="AJ208" s="80"/>
      <c r="AK208" s="88" t="s">
        <v>979</v>
      </c>
      <c r="AL208" s="80" t="b">
        <v>0</v>
      </c>
      <c r="AM208" s="80">
        <v>1</v>
      </c>
      <c r="AN208" s="88" t="s">
        <v>961</v>
      </c>
      <c r="AO208" s="80" t="s">
        <v>987</v>
      </c>
      <c r="AP208" s="80" t="b">
        <v>0</v>
      </c>
      <c r="AQ208" s="88" t="s">
        <v>835</v>
      </c>
      <c r="AR208" s="80" t="s">
        <v>196</v>
      </c>
      <c r="AS208" s="80">
        <v>0</v>
      </c>
      <c r="AT208" s="80">
        <v>0</v>
      </c>
      <c r="AU208" s="80"/>
      <c r="AV208" s="80"/>
      <c r="AW208" s="80"/>
      <c r="AX208" s="80"/>
      <c r="AY208" s="80"/>
      <c r="AZ208" s="80"/>
      <c r="BA208" s="80"/>
      <c r="BB208" s="80"/>
      <c r="BC208">
        <v>3</v>
      </c>
      <c r="BD208" s="79" t="str">
        <f>REPLACE(INDEX(GroupVertices[Group],MATCH(Edges[[#This Row],[Vertex 1]],GroupVertices[Vertex],0)),1,1,"")</f>
        <v>4</v>
      </c>
      <c r="BE208" s="79" t="str">
        <f>REPLACE(INDEX(GroupVertices[Group],MATCH(Edges[[#This Row],[Vertex 2]],GroupVertices[Vertex],0)),1,1,"")</f>
        <v>1</v>
      </c>
      <c r="BF208" s="48"/>
      <c r="BG208" s="49"/>
      <c r="BH208" s="48"/>
      <c r="BI208" s="49"/>
      <c r="BJ208" s="48"/>
      <c r="BK208" s="49"/>
      <c r="BL208" s="48"/>
      <c r="BM208" s="49"/>
      <c r="BN208" s="48"/>
    </row>
    <row r="209" spans="1:66" ht="15">
      <c r="A209" s="65" t="s">
        <v>254</v>
      </c>
      <c r="B209" s="65" t="s">
        <v>286</v>
      </c>
      <c r="C209" s="66" t="s">
        <v>2631</v>
      </c>
      <c r="D209" s="67">
        <v>10</v>
      </c>
      <c r="E209" s="68" t="s">
        <v>136</v>
      </c>
      <c r="F209" s="69">
        <v>20.181818181818183</v>
      </c>
      <c r="G209" s="66"/>
      <c r="H209" s="70"/>
      <c r="I209" s="71"/>
      <c r="J209" s="71"/>
      <c r="K209" s="34" t="s">
        <v>65</v>
      </c>
      <c r="L209" s="78">
        <v>209</v>
      </c>
      <c r="M209" s="78"/>
      <c r="N209" s="73"/>
      <c r="O209" s="80" t="s">
        <v>357</v>
      </c>
      <c r="P209" s="82">
        <v>43698.28271990741</v>
      </c>
      <c r="Q209" s="80" t="s">
        <v>371</v>
      </c>
      <c r="R209" s="80"/>
      <c r="S209" s="80"/>
      <c r="T209" s="80"/>
      <c r="U209" s="80"/>
      <c r="V209" s="83" t="s">
        <v>517</v>
      </c>
      <c r="W209" s="82">
        <v>43698.28271990741</v>
      </c>
      <c r="X209" s="86">
        <v>43698</v>
      </c>
      <c r="Y209" s="88" t="s">
        <v>595</v>
      </c>
      <c r="Z209" s="83" t="s">
        <v>729</v>
      </c>
      <c r="AA209" s="80"/>
      <c r="AB209" s="80"/>
      <c r="AC209" s="88" t="s">
        <v>864</v>
      </c>
      <c r="AD209" s="80"/>
      <c r="AE209" s="80" t="b">
        <v>0</v>
      </c>
      <c r="AF209" s="80">
        <v>0</v>
      </c>
      <c r="AG209" s="88" t="s">
        <v>961</v>
      </c>
      <c r="AH209" s="80" t="b">
        <v>0</v>
      </c>
      <c r="AI209" s="80" t="s">
        <v>974</v>
      </c>
      <c r="AJ209" s="80"/>
      <c r="AK209" s="88" t="s">
        <v>961</v>
      </c>
      <c r="AL209" s="80" t="b">
        <v>0</v>
      </c>
      <c r="AM209" s="80">
        <v>3</v>
      </c>
      <c r="AN209" s="88" t="s">
        <v>937</v>
      </c>
      <c r="AO209" s="80" t="s">
        <v>987</v>
      </c>
      <c r="AP209" s="80" t="b">
        <v>0</v>
      </c>
      <c r="AQ209" s="88" t="s">
        <v>937</v>
      </c>
      <c r="AR209" s="80" t="s">
        <v>196</v>
      </c>
      <c r="AS209" s="80">
        <v>0</v>
      </c>
      <c r="AT209" s="80">
        <v>0</v>
      </c>
      <c r="AU209" s="80"/>
      <c r="AV209" s="80"/>
      <c r="AW209" s="80"/>
      <c r="AX209" s="80"/>
      <c r="AY209" s="80"/>
      <c r="AZ209" s="80"/>
      <c r="BA209" s="80"/>
      <c r="BB209" s="80"/>
      <c r="BC209">
        <v>6</v>
      </c>
      <c r="BD209" s="79" t="str">
        <f>REPLACE(INDEX(GroupVertices[Group],MATCH(Edges[[#This Row],[Vertex 1]],GroupVertices[Vertex],0)),1,1,"")</f>
        <v>4</v>
      </c>
      <c r="BE209" s="79" t="str">
        <f>REPLACE(INDEX(GroupVertices[Group],MATCH(Edges[[#This Row],[Vertex 2]],GroupVertices[Vertex],0)),1,1,"")</f>
        <v>1</v>
      </c>
      <c r="BF209" s="48"/>
      <c r="BG209" s="49"/>
      <c r="BH209" s="48"/>
      <c r="BI209" s="49"/>
      <c r="BJ209" s="48"/>
      <c r="BK209" s="49"/>
      <c r="BL209" s="48"/>
      <c r="BM209" s="49"/>
      <c r="BN209" s="48"/>
    </row>
    <row r="210" spans="1:66" ht="15">
      <c r="A210" s="65" t="s">
        <v>254</v>
      </c>
      <c r="B210" s="65" t="s">
        <v>294</v>
      </c>
      <c r="C210" s="66" t="s">
        <v>2628</v>
      </c>
      <c r="D210" s="67">
        <v>3</v>
      </c>
      <c r="E210" s="68" t="s">
        <v>132</v>
      </c>
      <c r="F210" s="69">
        <v>32</v>
      </c>
      <c r="G210" s="66"/>
      <c r="H210" s="70"/>
      <c r="I210" s="71"/>
      <c r="J210" s="71"/>
      <c r="K210" s="34" t="s">
        <v>65</v>
      </c>
      <c r="L210" s="78">
        <v>210</v>
      </c>
      <c r="M210" s="78"/>
      <c r="N210" s="73"/>
      <c r="O210" s="80" t="s">
        <v>355</v>
      </c>
      <c r="P210" s="82">
        <v>43698.28271990741</v>
      </c>
      <c r="Q210" s="80" t="s">
        <v>371</v>
      </c>
      <c r="R210" s="80"/>
      <c r="S210" s="80"/>
      <c r="T210" s="80"/>
      <c r="U210" s="80"/>
      <c r="V210" s="83" t="s">
        <v>517</v>
      </c>
      <c r="W210" s="82">
        <v>43698.28271990741</v>
      </c>
      <c r="X210" s="86">
        <v>43698</v>
      </c>
      <c r="Y210" s="88" t="s">
        <v>595</v>
      </c>
      <c r="Z210" s="83" t="s">
        <v>729</v>
      </c>
      <c r="AA210" s="80"/>
      <c r="AB210" s="80"/>
      <c r="AC210" s="88" t="s">
        <v>864</v>
      </c>
      <c r="AD210" s="80"/>
      <c r="AE210" s="80" t="b">
        <v>0</v>
      </c>
      <c r="AF210" s="80">
        <v>0</v>
      </c>
      <c r="AG210" s="88" t="s">
        <v>961</v>
      </c>
      <c r="AH210" s="80" t="b">
        <v>0</v>
      </c>
      <c r="AI210" s="80" t="s">
        <v>974</v>
      </c>
      <c r="AJ210" s="80"/>
      <c r="AK210" s="88" t="s">
        <v>961</v>
      </c>
      <c r="AL210" s="80" t="b">
        <v>0</v>
      </c>
      <c r="AM210" s="80">
        <v>3</v>
      </c>
      <c r="AN210" s="88" t="s">
        <v>937</v>
      </c>
      <c r="AO210" s="80" t="s">
        <v>987</v>
      </c>
      <c r="AP210" s="80" t="b">
        <v>0</v>
      </c>
      <c r="AQ210" s="88" t="s">
        <v>937</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4</v>
      </c>
      <c r="BE210" s="79" t="str">
        <f>REPLACE(INDEX(GroupVertices[Group],MATCH(Edges[[#This Row],[Vertex 2]],GroupVertices[Vertex],0)),1,1,"")</f>
        <v>1</v>
      </c>
      <c r="BF210" s="48"/>
      <c r="BG210" s="49"/>
      <c r="BH210" s="48"/>
      <c r="BI210" s="49"/>
      <c r="BJ210" s="48"/>
      <c r="BK210" s="49"/>
      <c r="BL210" s="48"/>
      <c r="BM210" s="49"/>
      <c r="BN210" s="48"/>
    </row>
    <row r="211" spans="1:66" ht="15">
      <c r="A211" s="65" t="s">
        <v>254</v>
      </c>
      <c r="B211" s="65" t="s">
        <v>293</v>
      </c>
      <c r="C211" s="66" t="s">
        <v>2628</v>
      </c>
      <c r="D211" s="67">
        <v>3</v>
      </c>
      <c r="E211" s="68" t="s">
        <v>132</v>
      </c>
      <c r="F211" s="69">
        <v>32</v>
      </c>
      <c r="G211" s="66"/>
      <c r="H211" s="70"/>
      <c r="I211" s="71"/>
      <c r="J211" s="71"/>
      <c r="K211" s="34" t="s">
        <v>65</v>
      </c>
      <c r="L211" s="78">
        <v>211</v>
      </c>
      <c r="M211" s="78"/>
      <c r="N211" s="73"/>
      <c r="O211" s="80" t="s">
        <v>355</v>
      </c>
      <c r="P211" s="82">
        <v>43698.28271990741</v>
      </c>
      <c r="Q211" s="80" t="s">
        <v>371</v>
      </c>
      <c r="R211" s="80"/>
      <c r="S211" s="80"/>
      <c r="T211" s="80"/>
      <c r="U211" s="80"/>
      <c r="V211" s="83" t="s">
        <v>517</v>
      </c>
      <c r="W211" s="82">
        <v>43698.28271990741</v>
      </c>
      <c r="X211" s="86">
        <v>43698</v>
      </c>
      <c r="Y211" s="88" t="s">
        <v>595</v>
      </c>
      <c r="Z211" s="83" t="s">
        <v>729</v>
      </c>
      <c r="AA211" s="80"/>
      <c r="AB211" s="80"/>
      <c r="AC211" s="88" t="s">
        <v>864</v>
      </c>
      <c r="AD211" s="80"/>
      <c r="AE211" s="80" t="b">
        <v>0</v>
      </c>
      <c r="AF211" s="80">
        <v>0</v>
      </c>
      <c r="AG211" s="88" t="s">
        <v>961</v>
      </c>
      <c r="AH211" s="80" t="b">
        <v>0</v>
      </c>
      <c r="AI211" s="80" t="s">
        <v>974</v>
      </c>
      <c r="AJ211" s="80"/>
      <c r="AK211" s="88" t="s">
        <v>961</v>
      </c>
      <c r="AL211" s="80" t="b">
        <v>0</v>
      </c>
      <c r="AM211" s="80">
        <v>3</v>
      </c>
      <c r="AN211" s="88" t="s">
        <v>937</v>
      </c>
      <c r="AO211" s="80" t="s">
        <v>987</v>
      </c>
      <c r="AP211" s="80" t="b">
        <v>0</v>
      </c>
      <c r="AQ211" s="88" t="s">
        <v>937</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4</v>
      </c>
      <c r="BE211" s="79" t="str">
        <f>REPLACE(INDEX(GroupVertices[Group],MATCH(Edges[[#This Row],[Vertex 2]],GroupVertices[Vertex],0)),1,1,"")</f>
        <v>1</v>
      </c>
      <c r="BF211" s="48">
        <v>1</v>
      </c>
      <c r="BG211" s="49">
        <v>2.5</v>
      </c>
      <c r="BH211" s="48">
        <v>0</v>
      </c>
      <c r="BI211" s="49">
        <v>0</v>
      </c>
      <c r="BJ211" s="48">
        <v>0</v>
      </c>
      <c r="BK211" s="49">
        <v>0</v>
      </c>
      <c r="BL211" s="48">
        <v>39</v>
      </c>
      <c r="BM211" s="49">
        <v>97.5</v>
      </c>
      <c r="BN211" s="48">
        <v>40</v>
      </c>
    </row>
    <row r="212" spans="1:66" ht="15">
      <c r="A212" s="65" t="s">
        <v>254</v>
      </c>
      <c r="B212" s="65" t="s">
        <v>286</v>
      </c>
      <c r="C212" s="66" t="s">
        <v>2628</v>
      </c>
      <c r="D212" s="67">
        <v>3</v>
      </c>
      <c r="E212" s="68" t="s">
        <v>132</v>
      </c>
      <c r="F212" s="69">
        <v>32</v>
      </c>
      <c r="G212" s="66"/>
      <c r="H212" s="70"/>
      <c r="I212" s="71"/>
      <c r="J212" s="71"/>
      <c r="K212" s="34" t="s">
        <v>65</v>
      </c>
      <c r="L212" s="78">
        <v>212</v>
      </c>
      <c r="M212" s="78"/>
      <c r="N212" s="73"/>
      <c r="O212" s="80" t="s">
        <v>356</v>
      </c>
      <c r="P212" s="82">
        <v>43698.28346064815</v>
      </c>
      <c r="Q212" s="80" t="s">
        <v>387</v>
      </c>
      <c r="R212" s="83" t="s">
        <v>433</v>
      </c>
      <c r="S212" s="80" t="s">
        <v>453</v>
      </c>
      <c r="T212" s="80"/>
      <c r="U212" s="80"/>
      <c r="V212" s="83" t="s">
        <v>517</v>
      </c>
      <c r="W212" s="82">
        <v>43698.28346064815</v>
      </c>
      <c r="X212" s="86">
        <v>43698</v>
      </c>
      <c r="Y212" s="88" t="s">
        <v>596</v>
      </c>
      <c r="Z212" s="83" t="s">
        <v>730</v>
      </c>
      <c r="AA212" s="80"/>
      <c r="AB212" s="80"/>
      <c r="AC212" s="88" t="s">
        <v>865</v>
      </c>
      <c r="AD212" s="80"/>
      <c r="AE212" s="80" t="b">
        <v>0</v>
      </c>
      <c r="AF212" s="80">
        <v>1</v>
      </c>
      <c r="AG212" s="88" t="s">
        <v>960</v>
      </c>
      <c r="AH212" s="80" t="b">
        <v>1</v>
      </c>
      <c r="AI212" s="80" t="s">
        <v>975</v>
      </c>
      <c r="AJ212" s="80"/>
      <c r="AK212" s="88" t="s">
        <v>980</v>
      </c>
      <c r="AL212" s="80" t="b">
        <v>0</v>
      </c>
      <c r="AM212" s="80">
        <v>0</v>
      </c>
      <c r="AN212" s="88" t="s">
        <v>961</v>
      </c>
      <c r="AO212" s="80" t="s">
        <v>987</v>
      </c>
      <c r="AP212" s="80" t="b">
        <v>0</v>
      </c>
      <c r="AQ212" s="88" t="s">
        <v>865</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4</v>
      </c>
      <c r="BE212" s="79" t="str">
        <f>REPLACE(INDEX(GroupVertices[Group],MATCH(Edges[[#This Row],[Vertex 2]],GroupVertices[Vertex],0)),1,1,"")</f>
        <v>1</v>
      </c>
      <c r="BF212" s="48">
        <v>0</v>
      </c>
      <c r="BG212" s="49">
        <v>0</v>
      </c>
      <c r="BH212" s="48">
        <v>0</v>
      </c>
      <c r="BI212" s="49">
        <v>0</v>
      </c>
      <c r="BJ212" s="48">
        <v>0</v>
      </c>
      <c r="BK212" s="49">
        <v>0</v>
      </c>
      <c r="BL212" s="48">
        <v>1</v>
      </c>
      <c r="BM212" s="49">
        <v>100</v>
      </c>
      <c r="BN212" s="48">
        <v>1</v>
      </c>
    </row>
    <row r="213" spans="1:66" ht="15">
      <c r="A213" s="65" t="s">
        <v>267</v>
      </c>
      <c r="B213" s="65" t="s">
        <v>254</v>
      </c>
      <c r="C213" s="66" t="s">
        <v>2628</v>
      </c>
      <c r="D213" s="67">
        <v>3</v>
      </c>
      <c r="E213" s="68" t="s">
        <v>132</v>
      </c>
      <c r="F213" s="69">
        <v>32</v>
      </c>
      <c r="G213" s="66"/>
      <c r="H213" s="70"/>
      <c r="I213" s="71"/>
      <c r="J213" s="71"/>
      <c r="K213" s="34" t="s">
        <v>66</v>
      </c>
      <c r="L213" s="78">
        <v>213</v>
      </c>
      <c r="M213" s="78"/>
      <c r="N213" s="73"/>
      <c r="O213" s="80" t="s">
        <v>355</v>
      </c>
      <c r="P213" s="82">
        <v>43692.28962962963</v>
      </c>
      <c r="Q213" s="80" t="s">
        <v>361</v>
      </c>
      <c r="R213" s="83" t="s">
        <v>430</v>
      </c>
      <c r="S213" s="80" t="s">
        <v>453</v>
      </c>
      <c r="T213" s="80"/>
      <c r="U213" s="80"/>
      <c r="V213" s="83" t="s">
        <v>518</v>
      </c>
      <c r="W213" s="82">
        <v>43692.28962962963</v>
      </c>
      <c r="X213" s="86">
        <v>43692</v>
      </c>
      <c r="Y213" s="88" t="s">
        <v>583</v>
      </c>
      <c r="Z213" s="83" t="s">
        <v>717</v>
      </c>
      <c r="AA213" s="80"/>
      <c r="AB213" s="80"/>
      <c r="AC213" s="88" t="s">
        <v>852</v>
      </c>
      <c r="AD213" s="80"/>
      <c r="AE213" s="80" t="b">
        <v>0</v>
      </c>
      <c r="AF213" s="80">
        <v>6</v>
      </c>
      <c r="AG213" s="88" t="s">
        <v>965</v>
      </c>
      <c r="AH213" s="80" t="b">
        <v>1</v>
      </c>
      <c r="AI213" s="80" t="s">
        <v>975</v>
      </c>
      <c r="AJ213" s="80"/>
      <c r="AK213" s="88" t="s">
        <v>978</v>
      </c>
      <c r="AL213" s="80" t="b">
        <v>0</v>
      </c>
      <c r="AM213" s="80">
        <v>8</v>
      </c>
      <c r="AN213" s="88" t="s">
        <v>961</v>
      </c>
      <c r="AO213" s="80" t="s">
        <v>984</v>
      </c>
      <c r="AP213" s="80" t="b">
        <v>0</v>
      </c>
      <c r="AQ213" s="88" t="s">
        <v>852</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4</v>
      </c>
      <c r="BE213" s="79" t="str">
        <f>REPLACE(INDEX(GroupVertices[Group],MATCH(Edges[[#This Row],[Vertex 2]],GroupVertices[Vertex],0)),1,1,"")</f>
        <v>4</v>
      </c>
      <c r="BF213" s="48"/>
      <c r="BG213" s="49"/>
      <c r="BH213" s="48"/>
      <c r="BI213" s="49"/>
      <c r="BJ213" s="48"/>
      <c r="BK213" s="49"/>
      <c r="BL213" s="48"/>
      <c r="BM213" s="49"/>
      <c r="BN213" s="48"/>
    </row>
    <row r="214" spans="1:66" ht="15">
      <c r="A214" s="65" t="s">
        <v>270</v>
      </c>
      <c r="B214" s="65" t="s">
        <v>254</v>
      </c>
      <c r="C214" s="66" t="s">
        <v>2628</v>
      </c>
      <c r="D214" s="67">
        <v>3</v>
      </c>
      <c r="E214" s="68" t="s">
        <v>132</v>
      </c>
      <c r="F214" s="69">
        <v>32</v>
      </c>
      <c r="G214" s="66"/>
      <c r="H214" s="70"/>
      <c r="I214" s="71"/>
      <c r="J214" s="71"/>
      <c r="K214" s="34" t="s">
        <v>66</v>
      </c>
      <c r="L214" s="78">
        <v>214</v>
      </c>
      <c r="M214" s="78"/>
      <c r="N214" s="73"/>
      <c r="O214" s="80" t="s">
        <v>355</v>
      </c>
      <c r="P214" s="82">
        <v>43691.3721875</v>
      </c>
      <c r="Q214" s="80" t="s">
        <v>388</v>
      </c>
      <c r="R214" s="80"/>
      <c r="S214" s="80"/>
      <c r="T214" s="80"/>
      <c r="U214" s="80"/>
      <c r="V214" s="83" t="s">
        <v>521</v>
      </c>
      <c r="W214" s="82">
        <v>43691.3721875</v>
      </c>
      <c r="X214" s="86">
        <v>43691</v>
      </c>
      <c r="Y214" s="88" t="s">
        <v>597</v>
      </c>
      <c r="Z214" s="83" t="s">
        <v>731</v>
      </c>
      <c r="AA214" s="80"/>
      <c r="AB214" s="80"/>
      <c r="AC214" s="88" t="s">
        <v>866</v>
      </c>
      <c r="AD214" s="88" t="s">
        <v>940</v>
      </c>
      <c r="AE214" s="80" t="b">
        <v>0</v>
      </c>
      <c r="AF214" s="80">
        <v>2</v>
      </c>
      <c r="AG214" s="88" t="s">
        <v>960</v>
      </c>
      <c r="AH214" s="80" t="b">
        <v>0</v>
      </c>
      <c r="AI214" s="80" t="s">
        <v>974</v>
      </c>
      <c r="AJ214" s="80"/>
      <c r="AK214" s="88" t="s">
        <v>961</v>
      </c>
      <c r="AL214" s="80" t="b">
        <v>0</v>
      </c>
      <c r="AM214" s="80">
        <v>0</v>
      </c>
      <c r="AN214" s="88" t="s">
        <v>961</v>
      </c>
      <c r="AO214" s="80" t="s">
        <v>984</v>
      </c>
      <c r="AP214" s="80" t="b">
        <v>0</v>
      </c>
      <c r="AQ214" s="88" t="s">
        <v>940</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4</v>
      </c>
      <c r="BF214" s="48"/>
      <c r="BG214" s="49"/>
      <c r="BH214" s="48"/>
      <c r="BI214" s="49"/>
      <c r="BJ214" s="48"/>
      <c r="BK214" s="49"/>
      <c r="BL214" s="48"/>
      <c r="BM214" s="49"/>
      <c r="BN214" s="48"/>
    </row>
    <row r="215" spans="1:66" ht="15">
      <c r="A215" s="65" t="s">
        <v>271</v>
      </c>
      <c r="B215" s="65" t="s">
        <v>286</v>
      </c>
      <c r="C215" s="66" t="s">
        <v>2628</v>
      </c>
      <c r="D215" s="67">
        <v>3</v>
      </c>
      <c r="E215" s="68" t="s">
        <v>132</v>
      </c>
      <c r="F215" s="69">
        <v>32</v>
      </c>
      <c r="G215" s="66"/>
      <c r="H215" s="70"/>
      <c r="I215" s="71"/>
      <c r="J215" s="71"/>
      <c r="K215" s="34" t="s">
        <v>65</v>
      </c>
      <c r="L215" s="78">
        <v>215</v>
      </c>
      <c r="M215" s="78"/>
      <c r="N215" s="73"/>
      <c r="O215" s="80" t="s">
        <v>357</v>
      </c>
      <c r="P215" s="82">
        <v>43697.632048611114</v>
      </c>
      <c r="Q215" s="80" t="s">
        <v>389</v>
      </c>
      <c r="R215" s="80"/>
      <c r="S215" s="80"/>
      <c r="T215" s="80"/>
      <c r="U215" s="80"/>
      <c r="V215" s="83" t="s">
        <v>522</v>
      </c>
      <c r="W215" s="82">
        <v>43697.632048611114</v>
      </c>
      <c r="X215" s="86">
        <v>43697</v>
      </c>
      <c r="Y215" s="88" t="s">
        <v>598</v>
      </c>
      <c r="Z215" s="83" t="s">
        <v>732</v>
      </c>
      <c r="AA215" s="80"/>
      <c r="AB215" s="80"/>
      <c r="AC215" s="88" t="s">
        <v>867</v>
      </c>
      <c r="AD215" s="80"/>
      <c r="AE215" s="80" t="b">
        <v>0</v>
      </c>
      <c r="AF215" s="80">
        <v>0</v>
      </c>
      <c r="AG215" s="88" t="s">
        <v>961</v>
      </c>
      <c r="AH215" s="80" t="b">
        <v>0</v>
      </c>
      <c r="AI215" s="80" t="s">
        <v>974</v>
      </c>
      <c r="AJ215" s="80"/>
      <c r="AK215" s="88" t="s">
        <v>961</v>
      </c>
      <c r="AL215" s="80" t="b">
        <v>0</v>
      </c>
      <c r="AM215" s="80">
        <v>1</v>
      </c>
      <c r="AN215" s="88" t="s">
        <v>944</v>
      </c>
      <c r="AO215" s="80" t="s">
        <v>984</v>
      </c>
      <c r="AP215" s="80" t="b">
        <v>0</v>
      </c>
      <c r="AQ215" s="88" t="s">
        <v>944</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1</v>
      </c>
      <c r="BE215" s="79" t="str">
        <f>REPLACE(INDEX(GroupVertices[Group],MATCH(Edges[[#This Row],[Vertex 2]],GroupVertices[Vertex],0)),1,1,"")</f>
        <v>1</v>
      </c>
      <c r="BF215" s="48">
        <v>1</v>
      </c>
      <c r="BG215" s="49">
        <v>2.380952380952381</v>
      </c>
      <c r="BH215" s="48">
        <v>0</v>
      </c>
      <c r="BI215" s="49">
        <v>0</v>
      </c>
      <c r="BJ215" s="48">
        <v>0</v>
      </c>
      <c r="BK215" s="49">
        <v>0</v>
      </c>
      <c r="BL215" s="48">
        <v>41</v>
      </c>
      <c r="BM215" s="49">
        <v>97.61904761904762</v>
      </c>
      <c r="BN215" s="48">
        <v>42</v>
      </c>
    </row>
    <row r="216" spans="1:66" ht="15">
      <c r="A216" s="65" t="s">
        <v>272</v>
      </c>
      <c r="B216" s="65" t="s">
        <v>271</v>
      </c>
      <c r="C216" s="66" t="s">
        <v>2628</v>
      </c>
      <c r="D216" s="67">
        <v>3</v>
      </c>
      <c r="E216" s="68" t="s">
        <v>132</v>
      </c>
      <c r="F216" s="69">
        <v>32</v>
      </c>
      <c r="G216" s="66"/>
      <c r="H216" s="70"/>
      <c r="I216" s="71"/>
      <c r="J216" s="71"/>
      <c r="K216" s="34" t="s">
        <v>65</v>
      </c>
      <c r="L216" s="78">
        <v>216</v>
      </c>
      <c r="M216" s="78"/>
      <c r="N216" s="73"/>
      <c r="O216" s="80" t="s">
        <v>355</v>
      </c>
      <c r="P216" s="82">
        <v>43698.86252314815</v>
      </c>
      <c r="Q216" s="80" t="s">
        <v>390</v>
      </c>
      <c r="R216" s="80"/>
      <c r="S216" s="80"/>
      <c r="T216" s="80" t="s">
        <v>466</v>
      </c>
      <c r="U216" s="80"/>
      <c r="V216" s="83" t="s">
        <v>523</v>
      </c>
      <c r="W216" s="82">
        <v>43698.86252314815</v>
      </c>
      <c r="X216" s="86">
        <v>43698</v>
      </c>
      <c r="Y216" s="88" t="s">
        <v>599</v>
      </c>
      <c r="Z216" s="83" t="s">
        <v>733</v>
      </c>
      <c r="AA216" s="80"/>
      <c r="AB216" s="80"/>
      <c r="AC216" s="88" t="s">
        <v>868</v>
      </c>
      <c r="AD216" s="88" t="s">
        <v>944</v>
      </c>
      <c r="AE216" s="80" t="b">
        <v>0</v>
      </c>
      <c r="AF216" s="80">
        <v>2</v>
      </c>
      <c r="AG216" s="88" t="s">
        <v>960</v>
      </c>
      <c r="AH216" s="80" t="b">
        <v>0</v>
      </c>
      <c r="AI216" s="80" t="s">
        <v>974</v>
      </c>
      <c r="AJ216" s="80"/>
      <c r="AK216" s="88" t="s">
        <v>961</v>
      </c>
      <c r="AL216" s="80" t="b">
        <v>0</v>
      </c>
      <c r="AM216" s="80">
        <v>0</v>
      </c>
      <c r="AN216" s="88" t="s">
        <v>961</v>
      </c>
      <c r="AO216" s="80" t="s">
        <v>986</v>
      </c>
      <c r="AP216" s="80" t="b">
        <v>0</v>
      </c>
      <c r="AQ216" s="88" t="s">
        <v>944</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1</v>
      </c>
      <c r="BE216" s="79" t="str">
        <f>REPLACE(INDEX(GroupVertices[Group],MATCH(Edges[[#This Row],[Vertex 2]],GroupVertices[Vertex],0)),1,1,"")</f>
        <v>1</v>
      </c>
      <c r="BF216" s="48"/>
      <c r="BG216" s="49"/>
      <c r="BH216" s="48"/>
      <c r="BI216" s="49"/>
      <c r="BJ216" s="48"/>
      <c r="BK216" s="49"/>
      <c r="BL216" s="48"/>
      <c r="BM216" s="49"/>
      <c r="BN216" s="48"/>
    </row>
    <row r="217" spans="1:66" ht="15">
      <c r="A217" s="65" t="s">
        <v>272</v>
      </c>
      <c r="B217" s="65" t="s">
        <v>286</v>
      </c>
      <c r="C217" s="66" t="s">
        <v>2628</v>
      </c>
      <c r="D217" s="67">
        <v>3</v>
      </c>
      <c r="E217" s="68" t="s">
        <v>132</v>
      </c>
      <c r="F217" s="69">
        <v>32</v>
      </c>
      <c r="G217" s="66"/>
      <c r="H217" s="70"/>
      <c r="I217" s="71"/>
      <c r="J217" s="71"/>
      <c r="K217" s="34" t="s">
        <v>65</v>
      </c>
      <c r="L217" s="78">
        <v>217</v>
      </c>
      <c r="M217" s="78"/>
      <c r="N217" s="73"/>
      <c r="O217" s="80" t="s">
        <v>356</v>
      </c>
      <c r="P217" s="82">
        <v>43698.86252314815</v>
      </c>
      <c r="Q217" s="80" t="s">
        <v>390</v>
      </c>
      <c r="R217" s="80"/>
      <c r="S217" s="80"/>
      <c r="T217" s="80" t="s">
        <v>466</v>
      </c>
      <c r="U217" s="80"/>
      <c r="V217" s="83" t="s">
        <v>523</v>
      </c>
      <c r="W217" s="82">
        <v>43698.86252314815</v>
      </c>
      <c r="X217" s="86">
        <v>43698</v>
      </c>
      <c r="Y217" s="88" t="s">
        <v>599</v>
      </c>
      <c r="Z217" s="83" t="s">
        <v>733</v>
      </c>
      <c r="AA217" s="80"/>
      <c r="AB217" s="80"/>
      <c r="AC217" s="88" t="s">
        <v>868</v>
      </c>
      <c r="AD217" s="88" t="s">
        <v>944</v>
      </c>
      <c r="AE217" s="80" t="b">
        <v>0</v>
      </c>
      <c r="AF217" s="80">
        <v>2</v>
      </c>
      <c r="AG217" s="88" t="s">
        <v>960</v>
      </c>
      <c r="AH217" s="80" t="b">
        <v>0</v>
      </c>
      <c r="AI217" s="80" t="s">
        <v>974</v>
      </c>
      <c r="AJ217" s="80"/>
      <c r="AK217" s="88" t="s">
        <v>961</v>
      </c>
      <c r="AL217" s="80" t="b">
        <v>0</v>
      </c>
      <c r="AM217" s="80">
        <v>0</v>
      </c>
      <c r="AN217" s="88" t="s">
        <v>961</v>
      </c>
      <c r="AO217" s="80" t="s">
        <v>986</v>
      </c>
      <c r="AP217" s="80" t="b">
        <v>0</v>
      </c>
      <c r="AQ217" s="88" t="s">
        <v>944</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1</v>
      </c>
      <c r="BE217" s="79" t="str">
        <f>REPLACE(INDEX(GroupVertices[Group],MATCH(Edges[[#This Row],[Vertex 2]],GroupVertices[Vertex],0)),1,1,"")</f>
        <v>1</v>
      </c>
      <c r="BF217" s="48">
        <v>2</v>
      </c>
      <c r="BG217" s="49">
        <v>7.407407407407407</v>
      </c>
      <c r="BH217" s="48">
        <v>0</v>
      </c>
      <c r="BI217" s="49">
        <v>0</v>
      </c>
      <c r="BJ217" s="48">
        <v>0</v>
      </c>
      <c r="BK217" s="49">
        <v>0</v>
      </c>
      <c r="BL217" s="48">
        <v>25</v>
      </c>
      <c r="BM217" s="49">
        <v>92.5925925925926</v>
      </c>
      <c r="BN217" s="48">
        <v>27</v>
      </c>
    </row>
    <row r="218" spans="1:66" ht="15">
      <c r="A218" s="65" t="s">
        <v>273</v>
      </c>
      <c r="B218" s="65" t="s">
        <v>286</v>
      </c>
      <c r="C218" s="66" t="s">
        <v>2628</v>
      </c>
      <c r="D218" s="67">
        <v>3</v>
      </c>
      <c r="E218" s="68" t="s">
        <v>132</v>
      </c>
      <c r="F218" s="69">
        <v>32</v>
      </c>
      <c r="G218" s="66"/>
      <c r="H218" s="70"/>
      <c r="I218" s="71"/>
      <c r="J218" s="71"/>
      <c r="K218" s="34" t="s">
        <v>65</v>
      </c>
      <c r="L218" s="78">
        <v>218</v>
      </c>
      <c r="M218" s="78"/>
      <c r="N218" s="73"/>
      <c r="O218" s="80" t="s">
        <v>355</v>
      </c>
      <c r="P218" s="82">
        <v>43699.29597222222</v>
      </c>
      <c r="Q218" s="80" t="s">
        <v>391</v>
      </c>
      <c r="R218" s="80"/>
      <c r="S218" s="80"/>
      <c r="T218" s="80"/>
      <c r="U218" s="83" t="s">
        <v>476</v>
      </c>
      <c r="V218" s="83" t="s">
        <v>476</v>
      </c>
      <c r="W218" s="82">
        <v>43699.29597222222</v>
      </c>
      <c r="X218" s="86">
        <v>43699</v>
      </c>
      <c r="Y218" s="88" t="s">
        <v>600</v>
      </c>
      <c r="Z218" s="83" t="s">
        <v>734</v>
      </c>
      <c r="AA218" s="80"/>
      <c r="AB218" s="80"/>
      <c r="AC218" s="88" t="s">
        <v>869</v>
      </c>
      <c r="AD218" s="80"/>
      <c r="AE218" s="80" t="b">
        <v>0</v>
      </c>
      <c r="AF218" s="80">
        <v>1</v>
      </c>
      <c r="AG218" s="88" t="s">
        <v>961</v>
      </c>
      <c r="AH218" s="80" t="b">
        <v>0</v>
      </c>
      <c r="AI218" s="80" t="s">
        <v>974</v>
      </c>
      <c r="AJ218" s="80"/>
      <c r="AK218" s="88" t="s">
        <v>961</v>
      </c>
      <c r="AL218" s="80" t="b">
        <v>0</v>
      </c>
      <c r="AM218" s="80">
        <v>0</v>
      </c>
      <c r="AN218" s="88" t="s">
        <v>961</v>
      </c>
      <c r="AO218" s="80" t="s">
        <v>985</v>
      </c>
      <c r="AP218" s="80" t="b">
        <v>0</v>
      </c>
      <c r="AQ218" s="88" t="s">
        <v>869</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1</v>
      </c>
      <c r="BE218" s="79" t="str">
        <f>REPLACE(INDEX(GroupVertices[Group],MATCH(Edges[[#This Row],[Vertex 2]],GroupVertices[Vertex],0)),1,1,"")</f>
        <v>1</v>
      </c>
      <c r="BF218" s="48">
        <v>1</v>
      </c>
      <c r="BG218" s="49">
        <v>6.666666666666667</v>
      </c>
      <c r="BH218" s="48">
        <v>0</v>
      </c>
      <c r="BI218" s="49">
        <v>0</v>
      </c>
      <c r="BJ218" s="48">
        <v>0</v>
      </c>
      <c r="BK218" s="49">
        <v>0</v>
      </c>
      <c r="BL218" s="48">
        <v>14</v>
      </c>
      <c r="BM218" s="49">
        <v>93.33333333333333</v>
      </c>
      <c r="BN218" s="48">
        <v>15</v>
      </c>
    </row>
    <row r="219" spans="1:66" ht="15">
      <c r="A219" s="65" t="s">
        <v>274</v>
      </c>
      <c r="B219" s="65" t="s">
        <v>293</v>
      </c>
      <c r="C219" s="66" t="s">
        <v>2628</v>
      </c>
      <c r="D219" s="67">
        <v>3</v>
      </c>
      <c r="E219" s="68" t="s">
        <v>132</v>
      </c>
      <c r="F219" s="69">
        <v>32</v>
      </c>
      <c r="G219" s="66"/>
      <c r="H219" s="70"/>
      <c r="I219" s="71"/>
      <c r="J219" s="71"/>
      <c r="K219" s="34" t="s">
        <v>65</v>
      </c>
      <c r="L219" s="78">
        <v>219</v>
      </c>
      <c r="M219" s="78"/>
      <c r="N219" s="73"/>
      <c r="O219" s="80" t="s">
        <v>355</v>
      </c>
      <c r="P219" s="82">
        <v>43699.30025462963</v>
      </c>
      <c r="Q219" s="80" t="s">
        <v>392</v>
      </c>
      <c r="R219" s="80"/>
      <c r="S219" s="80"/>
      <c r="T219" s="80"/>
      <c r="U219" s="80"/>
      <c r="V219" s="83" t="s">
        <v>524</v>
      </c>
      <c r="W219" s="82">
        <v>43699.30025462963</v>
      </c>
      <c r="X219" s="86">
        <v>43699</v>
      </c>
      <c r="Y219" s="88" t="s">
        <v>601</v>
      </c>
      <c r="Z219" s="83" t="s">
        <v>735</v>
      </c>
      <c r="AA219" s="80"/>
      <c r="AB219" s="80"/>
      <c r="AC219" s="88" t="s">
        <v>870</v>
      </c>
      <c r="AD219" s="80"/>
      <c r="AE219" s="80" t="b">
        <v>0</v>
      </c>
      <c r="AF219" s="80">
        <v>5</v>
      </c>
      <c r="AG219" s="88" t="s">
        <v>961</v>
      </c>
      <c r="AH219" s="80" t="b">
        <v>0</v>
      </c>
      <c r="AI219" s="80" t="s">
        <v>974</v>
      </c>
      <c r="AJ219" s="80"/>
      <c r="AK219" s="88" t="s">
        <v>961</v>
      </c>
      <c r="AL219" s="80" t="b">
        <v>0</v>
      </c>
      <c r="AM219" s="80">
        <v>0</v>
      </c>
      <c r="AN219" s="88" t="s">
        <v>961</v>
      </c>
      <c r="AO219" s="80" t="s">
        <v>985</v>
      </c>
      <c r="AP219" s="80" t="b">
        <v>0</v>
      </c>
      <c r="AQ219" s="88" t="s">
        <v>870</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1</v>
      </c>
      <c r="BE219" s="79" t="str">
        <f>REPLACE(INDEX(GroupVertices[Group],MATCH(Edges[[#This Row],[Vertex 2]],GroupVertices[Vertex],0)),1,1,"")</f>
        <v>1</v>
      </c>
      <c r="BF219" s="48"/>
      <c r="BG219" s="49"/>
      <c r="BH219" s="48"/>
      <c r="BI219" s="49"/>
      <c r="BJ219" s="48"/>
      <c r="BK219" s="49"/>
      <c r="BL219" s="48"/>
      <c r="BM219" s="49"/>
      <c r="BN219" s="48"/>
    </row>
    <row r="220" spans="1:66" ht="15">
      <c r="A220" s="65" t="s">
        <v>274</v>
      </c>
      <c r="B220" s="65" t="s">
        <v>294</v>
      </c>
      <c r="C220" s="66" t="s">
        <v>2628</v>
      </c>
      <c r="D220" s="67">
        <v>3</v>
      </c>
      <c r="E220" s="68" t="s">
        <v>132</v>
      </c>
      <c r="F220" s="69">
        <v>32</v>
      </c>
      <c r="G220" s="66"/>
      <c r="H220" s="70"/>
      <c r="I220" s="71"/>
      <c r="J220" s="71"/>
      <c r="K220" s="34" t="s">
        <v>65</v>
      </c>
      <c r="L220" s="78">
        <v>220</v>
      </c>
      <c r="M220" s="78"/>
      <c r="N220" s="73"/>
      <c r="O220" s="80" t="s">
        <v>355</v>
      </c>
      <c r="P220" s="82">
        <v>43699.30025462963</v>
      </c>
      <c r="Q220" s="80" t="s">
        <v>392</v>
      </c>
      <c r="R220" s="80"/>
      <c r="S220" s="80"/>
      <c r="T220" s="80"/>
      <c r="U220" s="80"/>
      <c r="V220" s="83" t="s">
        <v>524</v>
      </c>
      <c r="W220" s="82">
        <v>43699.30025462963</v>
      </c>
      <c r="X220" s="86">
        <v>43699</v>
      </c>
      <c r="Y220" s="88" t="s">
        <v>601</v>
      </c>
      <c r="Z220" s="83" t="s">
        <v>735</v>
      </c>
      <c r="AA220" s="80"/>
      <c r="AB220" s="80"/>
      <c r="AC220" s="88" t="s">
        <v>870</v>
      </c>
      <c r="AD220" s="80"/>
      <c r="AE220" s="80" t="b">
        <v>0</v>
      </c>
      <c r="AF220" s="80">
        <v>5</v>
      </c>
      <c r="AG220" s="88" t="s">
        <v>961</v>
      </c>
      <c r="AH220" s="80" t="b">
        <v>0</v>
      </c>
      <c r="AI220" s="80" t="s">
        <v>974</v>
      </c>
      <c r="AJ220" s="80"/>
      <c r="AK220" s="88" t="s">
        <v>961</v>
      </c>
      <c r="AL220" s="80" t="b">
        <v>0</v>
      </c>
      <c r="AM220" s="80">
        <v>0</v>
      </c>
      <c r="AN220" s="88" t="s">
        <v>961</v>
      </c>
      <c r="AO220" s="80" t="s">
        <v>985</v>
      </c>
      <c r="AP220" s="80" t="b">
        <v>0</v>
      </c>
      <c r="AQ220" s="88" t="s">
        <v>870</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1</v>
      </c>
      <c r="BE220" s="79" t="str">
        <f>REPLACE(INDEX(GroupVertices[Group],MATCH(Edges[[#This Row],[Vertex 2]],GroupVertices[Vertex],0)),1,1,"")</f>
        <v>1</v>
      </c>
      <c r="BF220" s="48"/>
      <c r="BG220" s="49"/>
      <c r="BH220" s="48"/>
      <c r="BI220" s="49"/>
      <c r="BJ220" s="48"/>
      <c r="BK220" s="49"/>
      <c r="BL220" s="48"/>
      <c r="BM220" s="49"/>
      <c r="BN220" s="48"/>
    </row>
    <row r="221" spans="1:66" ht="15">
      <c r="A221" s="65" t="s">
        <v>274</v>
      </c>
      <c r="B221" s="65" t="s">
        <v>286</v>
      </c>
      <c r="C221" s="66" t="s">
        <v>2628</v>
      </c>
      <c r="D221" s="67">
        <v>3</v>
      </c>
      <c r="E221" s="68" t="s">
        <v>132</v>
      </c>
      <c r="F221" s="69">
        <v>32</v>
      </c>
      <c r="G221" s="66"/>
      <c r="H221" s="70"/>
      <c r="I221" s="71"/>
      <c r="J221" s="71"/>
      <c r="K221" s="34" t="s">
        <v>65</v>
      </c>
      <c r="L221" s="78">
        <v>221</v>
      </c>
      <c r="M221" s="78"/>
      <c r="N221" s="73"/>
      <c r="O221" s="80" t="s">
        <v>355</v>
      </c>
      <c r="P221" s="82">
        <v>43699.30025462963</v>
      </c>
      <c r="Q221" s="80" t="s">
        <v>392</v>
      </c>
      <c r="R221" s="80"/>
      <c r="S221" s="80"/>
      <c r="T221" s="80"/>
      <c r="U221" s="80"/>
      <c r="V221" s="83" t="s">
        <v>524</v>
      </c>
      <c r="W221" s="82">
        <v>43699.30025462963</v>
      </c>
      <c r="X221" s="86">
        <v>43699</v>
      </c>
      <c r="Y221" s="88" t="s">
        <v>601</v>
      </c>
      <c r="Z221" s="83" t="s">
        <v>735</v>
      </c>
      <c r="AA221" s="80"/>
      <c r="AB221" s="80"/>
      <c r="AC221" s="88" t="s">
        <v>870</v>
      </c>
      <c r="AD221" s="80"/>
      <c r="AE221" s="80" t="b">
        <v>0</v>
      </c>
      <c r="AF221" s="80">
        <v>5</v>
      </c>
      <c r="AG221" s="88" t="s">
        <v>961</v>
      </c>
      <c r="AH221" s="80" t="b">
        <v>0</v>
      </c>
      <c r="AI221" s="80" t="s">
        <v>974</v>
      </c>
      <c r="AJ221" s="80"/>
      <c r="AK221" s="88" t="s">
        <v>961</v>
      </c>
      <c r="AL221" s="80" t="b">
        <v>0</v>
      </c>
      <c r="AM221" s="80">
        <v>0</v>
      </c>
      <c r="AN221" s="88" t="s">
        <v>961</v>
      </c>
      <c r="AO221" s="80" t="s">
        <v>985</v>
      </c>
      <c r="AP221" s="80" t="b">
        <v>0</v>
      </c>
      <c r="AQ221" s="88" t="s">
        <v>870</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1</v>
      </c>
      <c r="BE221" s="79" t="str">
        <f>REPLACE(INDEX(GroupVertices[Group],MATCH(Edges[[#This Row],[Vertex 2]],GroupVertices[Vertex],0)),1,1,"")</f>
        <v>1</v>
      </c>
      <c r="BF221" s="48">
        <v>0</v>
      </c>
      <c r="BG221" s="49">
        <v>0</v>
      </c>
      <c r="BH221" s="48">
        <v>1</v>
      </c>
      <c r="BI221" s="49">
        <v>6.666666666666667</v>
      </c>
      <c r="BJ221" s="48">
        <v>0</v>
      </c>
      <c r="BK221" s="49">
        <v>0</v>
      </c>
      <c r="BL221" s="48">
        <v>14</v>
      </c>
      <c r="BM221" s="49">
        <v>93.33333333333333</v>
      </c>
      <c r="BN221" s="48">
        <v>15</v>
      </c>
    </row>
    <row r="222" spans="1:66" ht="15">
      <c r="A222" s="65" t="s">
        <v>275</v>
      </c>
      <c r="B222" s="65" t="s">
        <v>286</v>
      </c>
      <c r="C222" s="66" t="s">
        <v>2629</v>
      </c>
      <c r="D222" s="67">
        <v>6.5</v>
      </c>
      <c r="E222" s="68" t="s">
        <v>136</v>
      </c>
      <c r="F222" s="69">
        <v>29.636363636363637</v>
      </c>
      <c r="G222" s="66"/>
      <c r="H222" s="70"/>
      <c r="I222" s="71"/>
      <c r="J222" s="71"/>
      <c r="K222" s="34" t="s">
        <v>65</v>
      </c>
      <c r="L222" s="78">
        <v>222</v>
      </c>
      <c r="M222" s="78"/>
      <c r="N222" s="73"/>
      <c r="O222" s="80" t="s">
        <v>357</v>
      </c>
      <c r="P222" s="82">
        <v>43692.260243055556</v>
      </c>
      <c r="Q222" s="80" t="s">
        <v>360</v>
      </c>
      <c r="R222" s="80"/>
      <c r="S222" s="80"/>
      <c r="T222" s="80" t="s">
        <v>462</v>
      </c>
      <c r="U222" s="80"/>
      <c r="V222" s="83" t="s">
        <v>525</v>
      </c>
      <c r="W222" s="82">
        <v>43692.260243055556</v>
      </c>
      <c r="X222" s="86">
        <v>43692</v>
      </c>
      <c r="Y222" s="88" t="s">
        <v>602</v>
      </c>
      <c r="Z222" s="83" t="s">
        <v>736</v>
      </c>
      <c r="AA222" s="80"/>
      <c r="AB222" s="80"/>
      <c r="AC222" s="88" t="s">
        <v>871</v>
      </c>
      <c r="AD222" s="80"/>
      <c r="AE222" s="80" t="b">
        <v>0</v>
      </c>
      <c r="AF222" s="80">
        <v>0</v>
      </c>
      <c r="AG222" s="88" t="s">
        <v>961</v>
      </c>
      <c r="AH222" s="80" t="b">
        <v>0</v>
      </c>
      <c r="AI222" s="80" t="s">
        <v>974</v>
      </c>
      <c r="AJ222" s="80"/>
      <c r="AK222" s="88" t="s">
        <v>961</v>
      </c>
      <c r="AL222" s="80" t="b">
        <v>0</v>
      </c>
      <c r="AM222" s="80">
        <v>12</v>
      </c>
      <c r="AN222" s="88" t="s">
        <v>941</v>
      </c>
      <c r="AO222" s="80" t="s">
        <v>985</v>
      </c>
      <c r="AP222" s="80" t="b">
        <v>0</v>
      </c>
      <c r="AQ222" s="88" t="s">
        <v>941</v>
      </c>
      <c r="AR222" s="80" t="s">
        <v>196</v>
      </c>
      <c r="AS222" s="80">
        <v>0</v>
      </c>
      <c r="AT222" s="80">
        <v>0</v>
      </c>
      <c r="AU222" s="80"/>
      <c r="AV222" s="80"/>
      <c r="AW222" s="80"/>
      <c r="AX222" s="80"/>
      <c r="AY222" s="80"/>
      <c r="AZ222" s="80"/>
      <c r="BA222" s="80"/>
      <c r="BB222" s="80"/>
      <c r="BC222">
        <v>2</v>
      </c>
      <c r="BD222" s="79" t="str">
        <f>REPLACE(INDEX(GroupVertices[Group],MATCH(Edges[[#This Row],[Vertex 1]],GroupVertices[Vertex],0)),1,1,"")</f>
        <v>1</v>
      </c>
      <c r="BE222" s="79" t="str">
        <f>REPLACE(INDEX(GroupVertices[Group],MATCH(Edges[[#This Row],[Vertex 2]],GroupVertices[Vertex],0)),1,1,"")</f>
        <v>1</v>
      </c>
      <c r="BF222" s="48">
        <v>0</v>
      </c>
      <c r="BG222" s="49">
        <v>0</v>
      </c>
      <c r="BH222" s="48">
        <v>0</v>
      </c>
      <c r="BI222" s="49">
        <v>0</v>
      </c>
      <c r="BJ222" s="48">
        <v>0</v>
      </c>
      <c r="BK222" s="49">
        <v>0</v>
      </c>
      <c r="BL222" s="48">
        <v>25</v>
      </c>
      <c r="BM222" s="49">
        <v>100</v>
      </c>
      <c r="BN222" s="48">
        <v>25</v>
      </c>
    </row>
    <row r="223" spans="1:66" ht="15">
      <c r="A223" s="65" t="s">
        <v>275</v>
      </c>
      <c r="B223" s="65" t="s">
        <v>286</v>
      </c>
      <c r="C223" s="66" t="s">
        <v>2629</v>
      </c>
      <c r="D223" s="67">
        <v>6.5</v>
      </c>
      <c r="E223" s="68" t="s">
        <v>136</v>
      </c>
      <c r="F223" s="69">
        <v>29.636363636363637</v>
      </c>
      <c r="G223" s="66"/>
      <c r="H223" s="70"/>
      <c r="I223" s="71"/>
      <c r="J223" s="71"/>
      <c r="K223" s="34" t="s">
        <v>65</v>
      </c>
      <c r="L223" s="78">
        <v>223</v>
      </c>
      <c r="M223" s="78"/>
      <c r="N223" s="73"/>
      <c r="O223" s="80" t="s">
        <v>357</v>
      </c>
      <c r="P223" s="82">
        <v>43699.30915509259</v>
      </c>
      <c r="Q223" s="80" t="s">
        <v>393</v>
      </c>
      <c r="R223" s="80"/>
      <c r="S223" s="80"/>
      <c r="T223" s="80"/>
      <c r="U223" s="80"/>
      <c r="V223" s="83" t="s">
        <v>525</v>
      </c>
      <c r="W223" s="82">
        <v>43699.30915509259</v>
      </c>
      <c r="X223" s="86">
        <v>43699</v>
      </c>
      <c r="Y223" s="88" t="s">
        <v>603</v>
      </c>
      <c r="Z223" s="83" t="s">
        <v>737</v>
      </c>
      <c r="AA223" s="80"/>
      <c r="AB223" s="80"/>
      <c r="AC223" s="88" t="s">
        <v>872</v>
      </c>
      <c r="AD223" s="80"/>
      <c r="AE223" s="80" t="b">
        <v>0</v>
      </c>
      <c r="AF223" s="80">
        <v>0</v>
      </c>
      <c r="AG223" s="88" t="s">
        <v>961</v>
      </c>
      <c r="AH223" s="80" t="b">
        <v>0</v>
      </c>
      <c r="AI223" s="80" t="s">
        <v>974</v>
      </c>
      <c r="AJ223" s="80"/>
      <c r="AK223" s="88" t="s">
        <v>961</v>
      </c>
      <c r="AL223" s="80" t="b">
        <v>0</v>
      </c>
      <c r="AM223" s="80">
        <v>3</v>
      </c>
      <c r="AN223" s="88" t="s">
        <v>946</v>
      </c>
      <c r="AO223" s="80" t="s">
        <v>985</v>
      </c>
      <c r="AP223" s="80" t="b">
        <v>0</v>
      </c>
      <c r="AQ223" s="88" t="s">
        <v>946</v>
      </c>
      <c r="AR223" s="80" t="s">
        <v>196</v>
      </c>
      <c r="AS223" s="80">
        <v>0</v>
      </c>
      <c r="AT223" s="80">
        <v>0</v>
      </c>
      <c r="AU223" s="80"/>
      <c r="AV223" s="80"/>
      <c r="AW223" s="80"/>
      <c r="AX223" s="80"/>
      <c r="AY223" s="80"/>
      <c r="AZ223" s="80"/>
      <c r="BA223" s="80"/>
      <c r="BB223" s="80"/>
      <c r="BC223">
        <v>2</v>
      </c>
      <c r="BD223" s="79" t="str">
        <f>REPLACE(INDEX(GroupVertices[Group],MATCH(Edges[[#This Row],[Vertex 1]],GroupVertices[Vertex],0)),1,1,"")</f>
        <v>1</v>
      </c>
      <c r="BE223" s="79" t="str">
        <f>REPLACE(INDEX(GroupVertices[Group],MATCH(Edges[[#This Row],[Vertex 2]],GroupVertices[Vertex],0)),1,1,"")</f>
        <v>1</v>
      </c>
      <c r="BF223" s="48">
        <v>1</v>
      </c>
      <c r="BG223" s="49">
        <v>3.5714285714285716</v>
      </c>
      <c r="BH223" s="48">
        <v>1</v>
      </c>
      <c r="BI223" s="49">
        <v>3.5714285714285716</v>
      </c>
      <c r="BJ223" s="48">
        <v>0</v>
      </c>
      <c r="BK223" s="49">
        <v>0</v>
      </c>
      <c r="BL223" s="48">
        <v>26</v>
      </c>
      <c r="BM223" s="49">
        <v>92.85714285714286</v>
      </c>
      <c r="BN223" s="48">
        <v>28</v>
      </c>
    </row>
    <row r="224" spans="1:66" ht="15">
      <c r="A224" s="65" t="s">
        <v>276</v>
      </c>
      <c r="B224" s="65" t="s">
        <v>326</v>
      </c>
      <c r="C224" s="66" t="s">
        <v>2628</v>
      </c>
      <c r="D224" s="67">
        <v>3</v>
      </c>
      <c r="E224" s="68" t="s">
        <v>132</v>
      </c>
      <c r="F224" s="69">
        <v>32</v>
      </c>
      <c r="G224" s="66"/>
      <c r="H224" s="70"/>
      <c r="I224" s="71"/>
      <c r="J224" s="71"/>
      <c r="K224" s="34" t="s">
        <v>65</v>
      </c>
      <c r="L224" s="78">
        <v>224</v>
      </c>
      <c r="M224" s="78"/>
      <c r="N224" s="73"/>
      <c r="O224" s="80" t="s">
        <v>355</v>
      </c>
      <c r="P224" s="82">
        <v>43699.328831018516</v>
      </c>
      <c r="Q224" s="80" t="s">
        <v>394</v>
      </c>
      <c r="R224" s="80"/>
      <c r="S224" s="80"/>
      <c r="T224" s="80" t="s">
        <v>467</v>
      </c>
      <c r="U224" s="80"/>
      <c r="V224" s="83" t="s">
        <v>526</v>
      </c>
      <c r="W224" s="82">
        <v>43699.328831018516</v>
      </c>
      <c r="X224" s="86">
        <v>43699</v>
      </c>
      <c r="Y224" s="88" t="s">
        <v>604</v>
      </c>
      <c r="Z224" s="83" t="s">
        <v>738</v>
      </c>
      <c r="AA224" s="80"/>
      <c r="AB224" s="80"/>
      <c r="AC224" s="88" t="s">
        <v>873</v>
      </c>
      <c r="AD224" s="88" t="s">
        <v>952</v>
      </c>
      <c r="AE224" s="80" t="b">
        <v>0</v>
      </c>
      <c r="AF224" s="80">
        <v>1</v>
      </c>
      <c r="AG224" s="88" t="s">
        <v>960</v>
      </c>
      <c r="AH224" s="80" t="b">
        <v>0</v>
      </c>
      <c r="AI224" s="80" t="s">
        <v>974</v>
      </c>
      <c r="AJ224" s="80"/>
      <c r="AK224" s="88" t="s">
        <v>961</v>
      </c>
      <c r="AL224" s="80" t="b">
        <v>0</v>
      </c>
      <c r="AM224" s="80">
        <v>0</v>
      </c>
      <c r="AN224" s="88" t="s">
        <v>961</v>
      </c>
      <c r="AO224" s="80" t="s">
        <v>986</v>
      </c>
      <c r="AP224" s="80" t="b">
        <v>0</v>
      </c>
      <c r="AQ224" s="88" t="s">
        <v>952</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48">
        <v>1</v>
      </c>
      <c r="BG224" s="49">
        <v>7.6923076923076925</v>
      </c>
      <c r="BH224" s="48">
        <v>0</v>
      </c>
      <c r="BI224" s="49">
        <v>0</v>
      </c>
      <c r="BJ224" s="48">
        <v>0</v>
      </c>
      <c r="BK224" s="49">
        <v>0</v>
      </c>
      <c r="BL224" s="48">
        <v>12</v>
      </c>
      <c r="BM224" s="49">
        <v>92.3076923076923</v>
      </c>
      <c r="BN224" s="48">
        <v>13</v>
      </c>
    </row>
    <row r="225" spans="1:66" ht="15">
      <c r="A225" s="65" t="s">
        <v>276</v>
      </c>
      <c r="B225" s="65" t="s">
        <v>294</v>
      </c>
      <c r="C225" s="66" t="s">
        <v>2628</v>
      </c>
      <c r="D225" s="67">
        <v>3</v>
      </c>
      <c r="E225" s="68" t="s">
        <v>132</v>
      </c>
      <c r="F225" s="69">
        <v>32</v>
      </c>
      <c r="G225" s="66"/>
      <c r="H225" s="70"/>
      <c r="I225" s="71"/>
      <c r="J225" s="71"/>
      <c r="K225" s="34" t="s">
        <v>65</v>
      </c>
      <c r="L225" s="78">
        <v>225</v>
      </c>
      <c r="M225" s="78"/>
      <c r="N225" s="73"/>
      <c r="O225" s="80" t="s">
        <v>355</v>
      </c>
      <c r="P225" s="82">
        <v>43699.29665509259</v>
      </c>
      <c r="Q225" s="80" t="s">
        <v>395</v>
      </c>
      <c r="R225" s="80"/>
      <c r="S225" s="80"/>
      <c r="T225" s="80" t="s">
        <v>468</v>
      </c>
      <c r="U225" s="80"/>
      <c r="V225" s="83" t="s">
        <v>526</v>
      </c>
      <c r="W225" s="82">
        <v>43699.29665509259</v>
      </c>
      <c r="X225" s="86">
        <v>43699</v>
      </c>
      <c r="Y225" s="88" t="s">
        <v>605</v>
      </c>
      <c r="Z225" s="83" t="s">
        <v>739</v>
      </c>
      <c r="AA225" s="80"/>
      <c r="AB225" s="80"/>
      <c r="AC225" s="88" t="s">
        <v>874</v>
      </c>
      <c r="AD225" s="88" t="s">
        <v>946</v>
      </c>
      <c r="AE225" s="80" t="b">
        <v>0</v>
      </c>
      <c r="AF225" s="80">
        <v>0</v>
      </c>
      <c r="AG225" s="88" t="s">
        <v>960</v>
      </c>
      <c r="AH225" s="80" t="b">
        <v>0</v>
      </c>
      <c r="AI225" s="80" t="s">
        <v>974</v>
      </c>
      <c r="AJ225" s="80"/>
      <c r="AK225" s="88" t="s">
        <v>961</v>
      </c>
      <c r="AL225" s="80" t="b">
        <v>0</v>
      </c>
      <c r="AM225" s="80">
        <v>0</v>
      </c>
      <c r="AN225" s="88" t="s">
        <v>961</v>
      </c>
      <c r="AO225" s="80" t="s">
        <v>986</v>
      </c>
      <c r="AP225" s="80" t="b">
        <v>0</v>
      </c>
      <c r="AQ225" s="88" t="s">
        <v>946</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48"/>
      <c r="BG225" s="49"/>
      <c r="BH225" s="48"/>
      <c r="BI225" s="49"/>
      <c r="BJ225" s="48"/>
      <c r="BK225" s="49"/>
      <c r="BL225" s="48"/>
      <c r="BM225" s="49"/>
      <c r="BN225" s="48"/>
    </row>
    <row r="226" spans="1:66" ht="15">
      <c r="A226" s="65" t="s">
        <v>276</v>
      </c>
      <c r="B226" s="65" t="s">
        <v>286</v>
      </c>
      <c r="C226" s="66" t="s">
        <v>2629</v>
      </c>
      <c r="D226" s="67">
        <v>6.5</v>
      </c>
      <c r="E226" s="68" t="s">
        <v>136</v>
      </c>
      <c r="F226" s="69">
        <v>29.636363636363637</v>
      </c>
      <c r="G226" s="66"/>
      <c r="H226" s="70"/>
      <c r="I226" s="71"/>
      <c r="J226" s="71"/>
      <c r="K226" s="34" t="s">
        <v>65</v>
      </c>
      <c r="L226" s="78">
        <v>226</v>
      </c>
      <c r="M226" s="78"/>
      <c r="N226" s="73"/>
      <c r="O226" s="80" t="s">
        <v>356</v>
      </c>
      <c r="P226" s="82">
        <v>43699.29665509259</v>
      </c>
      <c r="Q226" s="80" t="s">
        <v>395</v>
      </c>
      <c r="R226" s="80"/>
      <c r="S226" s="80"/>
      <c r="T226" s="80" t="s">
        <v>468</v>
      </c>
      <c r="U226" s="80"/>
      <c r="V226" s="83" t="s">
        <v>526</v>
      </c>
      <c r="W226" s="82">
        <v>43699.29665509259</v>
      </c>
      <c r="X226" s="86">
        <v>43699</v>
      </c>
      <c r="Y226" s="88" t="s">
        <v>605</v>
      </c>
      <c r="Z226" s="83" t="s">
        <v>739</v>
      </c>
      <c r="AA226" s="80"/>
      <c r="AB226" s="80"/>
      <c r="AC226" s="88" t="s">
        <v>874</v>
      </c>
      <c r="AD226" s="88" t="s">
        <v>946</v>
      </c>
      <c r="AE226" s="80" t="b">
        <v>0</v>
      </c>
      <c r="AF226" s="80">
        <v>0</v>
      </c>
      <c r="AG226" s="88" t="s">
        <v>960</v>
      </c>
      <c r="AH226" s="80" t="b">
        <v>0</v>
      </c>
      <c r="AI226" s="80" t="s">
        <v>974</v>
      </c>
      <c r="AJ226" s="80"/>
      <c r="AK226" s="88" t="s">
        <v>961</v>
      </c>
      <c r="AL226" s="80" t="b">
        <v>0</v>
      </c>
      <c r="AM226" s="80">
        <v>0</v>
      </c>
      <c r="AN226" s="88" t="s">
        <v>961</v>
      </c>
      <c r="AO226" s="80" t="s">
        <v>986</v>
      </c>
      <c r="AP226" s="80" t="b">
        <v>0</v>
      </c>
      <c r="AQ226" s="88" t="s">
        <v>946</v>
      </c>
      <c r="AR226" s="80" t="s">
        <v>196</v>
      </c>
      <c r="AS226" s="80">
        <v>0</v>
      </c>
      <c r="AT226" s="80">
        <v>0</v>
      </c>
      <c r="AU226" s="80"/>
      <c r="AV226" s="80"/>
      <c r="AW226" s="80"/>
      <c r="AX226" s="80"/>
      <c r="AY226" s="80"/>
      <c r="AZ226" s="80"/>
      <c r="BA226" s="80"/>
      <c r="BB226" s="80"/>
      <c r="BC226">
        <v>2</v>
      </c>
      <c r="BD226" s="79" t="str">
        <f>REPLACE(INDEX(GroupVertices[Group],MATCH(Edges[[#This Row],[Vertex 1]],GroupVertices[Vertex],0)),1,1,"")</f>
        <v>1</v>
      </c>
      <c r="BE226" s="79" t="str">
        <f>REPLACE(INDEX(GroupVertices[Group],MATCH(Edges[[#This Row],[Vertex 2]],GroupVertices[Vertex],0)),1,1,"")</f>
        <v>1</v>
      </c>
      <c r="BF226" s="48">
        <v>0</v>
      </c>
      <c r="BG226" s="49">
        <v>0</v>
      </c>
      <c r="BH226" s="48">
        <v>0</v>
      </c>
      <c r="BI226" s="49">
        <v>0</v>
      </c>
      <c r="BJ226" s="48">
        <v>0</v>
      </c>
      <c r="BK226" s="49">
        <v>0</v>
      </c>
      <c r="BL226" s="48">
        <v>9</v>
      </c>
      <c r="BM226" s="49">
        <v>100</v>
      </c>
      <c r="BN226" s="48">
        <v>9</v>
      </c>
    </row>
    <row r="227" spans="1:66" ht="15">
      <c r="A227" s="65" t="s">
        <v>276</v>
      </c>
      <c r="B227" s="65" t="s">
        <v>293</v>
      </c>
      <c r="C227" s="66" t="s">
        <v>2628</v>
      </c>
      <c r="D227" s="67">
        <v>3</v>
      </c>
      <c r="E227" s="68" t="s">
        <v>132</v>
      </c>
      <c r="F227" s="69">
        <v>32</v>
      </c>
      <c r="G227" s="66"/>
      <c r="H227" s="70"/>
      <c r="I227" s="71"/>
      <c r="J227" s="71"/>
      <c r="K227" s="34" t="s">
        <v>65</v>
      </c>
      <c r="L227" s="78">
        <v>227</v>
      </c>
      <c r="M227" s="78"/>
      <c r="N227" s="73"/>
      <c r="O227" s="80" t="s">
        <v>355</v>
      </c>
      <c r="P227" s="82">
        <v>43699.328831018516</v>
      </c>
      <c r="Q227" s="80" t="s">
        <v>394</v>
      </c>
      <c r="R227" s="80"/>
      <c r="S227" s="80"/>
      <c r="T227" s="80" t="s">
        <v>467</v>
      </c>
      <c r="U227" s="80"/>
      <c r="V227" s="83" t="s">
        <v>526</v>
      </c>
      <c r="W227" s="82">
        <v>43699.328831018516</v>
      </c>
      <c r="X227" s="86">
        <v>43699</v>
      </c>
      <c r="Y227" s="88" t="s">
        <v>604</v>
      </c>
      <c r="Z227" s="83" t="s">
        <v>738</v>
      </c>
      <c r="AA227" s="80"/>
      <c r="AB227" s="80"/>
      <c r="AC227" s="88" t="s">
        <v>873</v>
      </c>
      <c r="AD227" s="88" t="s">
        <v>952</v>
      </c>
      <c r="AE227" s="80" t="b">
        <v>0</v>
      </c>
      <c r="AF227" s="80">
        <v>1</v>
      </c>
      <c r="AG227" s="88" t="s">
        <v>960</v>
      </c>
      <c r="AH227" s="80" t="b">
        <v>0</v>
      </c>
      <c r="AI227" s="80" t="s">
        <v>974</v>
      </c>
      <c r="AJ227" s="80"/>
      <c r="AK227" s="88" t="s">
        <v>961</v>
      </c>
      <c r="AL227" s="80" t="b">
        <v>0</v>
      </c>
      <c r="AM227" s="80">
        <v>0</v>
      </c>
      <c r="AN227" s="88" t="s">
        <v>961</v>
      </c>
      <c r="AO227" s="80" t="s">
        <v>986</v>
      </c>
      <c r="AP227" s="80" t="b">
        <v>0</v>
      </c>
      <c r="AQ227" s="88" t="s">
        <v>952</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1</v>
      </c>
      <c r="BF227" s="48"/>
      <c r="BG227" s="49"/>
      <c r="BH227" s="48"/>
      <c r="BI227" s="49"/>
      <c r="BJ227" s="48"/>
      <c r="BK227" s="49"/>
      <c r="BL227" s="48"/>
      <c r="BM227" s="49"/>
      <c r="BN227" s="48"/>
    </row>
    <row r="228" spans="1:66" ht="15">
      <c r="A228" s="65" t="s">
        <v>276</v>
      </c>
      <c r="B228" s="65" t="s">
        <v>286</v>
      </c>
      <c r="C228" s="66" t="s">
        <v>2629</v>
      </c>
      <c r="D228" s="67">
        <v>6.5</v>
      </c>
      <c r="E228" s="68" t="s">
        <v>136</v>
      </c>
      <c r="F228" s="69">
        <v>29.636363636363637</v>
      </c>
      <c r="G228" s="66"/>
      <c r="H228" s="70"/>
      <c r="I228" s="71"/>
      <c r="J228" s="71"/>
      <c r="K228" s="34" t="s">
        <v>65</v>
      </c>
      <c r="L228" s="78">
        <v>228</v>
      </c>
      <c r="M228" s="78"/>
      <c r="N228" s="73"/>
      <c r="O228" s="80" t="s">
        <v>356</v>
      </c>
      <c r="P228" s="82">
        <v>43699.328831018516</v>
      </c>
      <c r="Q228" s="80" t="s">
        <v>394</v>
      </c>
      <c r="R228" s="80"/>
      <c r="S228" s="80"/>
      <c r="T228" s="80" t="s">
        <v>467</v>
      </c>
      <c r="U228" s="80"/>
      <c r="V228" s="83" t="s">
        <v>526</v>
      </c>
      <c r="W228" s="82">
        <v>43699.328831018516</v>
      </c>
      <c r="X228" s="86">
        <v>43699</v>
      </c>
      <c r="Y228" s="88" t="s">
        <v>604</v>
      </c>
      <c r="Z228" s="83" t="s">
        <v>738</v>
      </c>
      <c r="AA228" s="80"/>
      <c r="AB228" s="80"/>
      <c r="AC228" s="88" t="s">
        <v>873</v>
      </c>
      <c r="AD228" s="88" t="s">
        <v>952</v>
      </c>
      <c r="AE228" s="80" t="b">
        <v>0</v>
      </c>
      <c r="AF228" s="80">
        <v>1</v>
      </c>
      <c r="AG228" s="88" t="s">
        <v>960</v>
      </c>
      <c r="AH228" s="80" t="b">
        <v>0</v>
      </c>
      <c r="AI228" s="80" t="s">
        <v>974</v>
      </c>
      <c r="AJ228" s="80"/>
      <c r="AK228" s="88" t="s">
        <v>961</v>
      </c>
      <c r="AL228" s="80" t="b">
        <v>0</v>
      </c>
      <c r="AM228" s="80">
        <v>0</v>
      </c>
      <c r="AN228" s="88" t="s">
        <v>961</v>
      </c>
      <c r="AO228" s="80" t="s">
        <v>986</v>
      </c>
      <c r="AP228" s="80" t="b">
        <v>0</v>
      </c>
      <c r="AQ228" s="88" t="s">
        <v>952</v>
      </c>
      <c r="AR228" s="80" t="s">
        <v>196</v>
      </c>
      <c r="AS228" s="80">
        <v>0</v>
      </c>
      <c r="AT228" s="80">
        <v>0</v>
      </c>
      <c r="AU228" s="80"/>
      <c r="AV228" s="80"/>
      <c r="AW228" s="80"/>
      <c r="AX228" s="80"/>
      <c r="AY228" s="80"/>
      <c r="AZ228" s="80"/>
      <c r="BA228" s="80"/>
      <c r="BB228" s="80"/>
      <c r="BC228">
        <v>2</v>
      </c>
      <c r="BD228" s="79" t="str">
        <f>REPLACE(INDEX(GroupVertices[Group],MATCH(Edges[[#This Row],[Vertex 1]],GroupVertices[Vertex],0)),1,1,"")</f>
        <v>1</v>
      </c>
      <c r="BE228" s="79" t="str">
        <f>REPLACE(INDEX(GroupVertices[Group],MATCH(Edges[[#This Row],[Vertex 2]],GroupVertices[Vertex],0)),1,1,"")</f>
        <v>1</v>
      </c>
      <c r="BF228" s="48"/>
      <c r="BG228" s="49"/>
      <c r="BH228" s="48"/>
      <c r="BI228" s="49"/>
      <c r="BJ228" s="48"/>
      <c r="BK228" s="49"/>
      <c r="BL228" s="48"/>
      <c r="BM228" s="49"/>
      <c r="BN228" s="48"/>
    </row>
    <row r="229" spans="1:66" ht="15">
      <c r="A229" s="65" t="s">
        <v>277</v>
      </c>
      <c r="B229" s="65" t="s">
        <v>286</v>
      </c>
      <c r="C229" s="66" t="s">
        <v>2628</v>
      </c>
      <c r="D229" s="67">
        <v>3</v>
      </c>
      <c r="E229" s="68" t="s">
        <v>132</v>
      </c>
      <c r="F229" s="69">
        <v>32</v>
      </c>
      <c r="G229" s="66"/>
      <c r="H229" s="70"/>
      <c r="I229" s="71"/>
      <c r="J229" s="71"/>
      <c r="K229" s="34" t="s">
        <v>65</v>
      </c>
      <c r="L229" s="78">
        <v>229</v>
      </c>
      <c r="M229" s="78"/>
      <c r="N229" s="73"/>
      <c r="O229" s="80" t="s">
        <v>355</v>
      </c>
      <c r="P229" s="82">
        <v>43699.292708333334</v>
      </c>
      <c r="Q229" s="80" t="s">
        <v>396</v>
      </c>
      <c r="R229" s="80"/>
      <c r="S229" s="80"/>
      <c r="T229" s="80"/>
      <c r="U229" s="83" t="s">
        <v>477</v>
      </c>
      <c r="V229" s="83" t="s">
        <v>477</v>
      </c>
      <c r="W229" s="82">
        <v>43699.292708333334</v>
      </c>
      <c r="X229" s="86">
        <v>43699</v>
      </c>
      <c r="Y229" s="88" t="s">
        <v>606</v>
      </c>
      <c r="Z229" s="83" t="s">
        <v>740</v>
      </c>
      <c r="AA229" s="80"/>
      <c r="AB229" s="80"/>
      <c r="AC229" s="88" t="s">
        <v>875</v>
      </c>
      <c r="AD229" s="80"/>
      <c r="AE229" s="80" t="b">
        <v>0</v>
      </c>
      <c r="AF229" s="80">
        <v>2</v>
      </c>
      <c r="AG229" s="88" t="s">
        <v>961</v>
      </c>
      <c r="AH229" s="80" t="b">
        <v>0</v>
      </c>
      <c r="AI229" s="80" t="s">
        <v>974</v>
      </c>
      <c r="AJ229" s="80"/>
      <c r="AK229" s="88" t="s">
        <v>961</v>
      </c>
      <c r="AL229" s="80" t="b">
        <v>0</v>
      </c>
      <c r="AM229" s="80">
        <v>0</v>
      </c>
      <c r="AN229" s="88" t="s">
        <v>961</v>
      </c>
      <c r="AO229" s="80" t="s">
        <v>986</v>
      </c>
      <c r="AP229" s="80" t="b">
        <v>0</v>
      </c>
      <c r="AQ229" s="88" t="s">
        <v>875</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8">
        <v>1</v>
      </c>
      <c r="BG229" s="49">
        <v>4.3478260869565215</v>
      </c>
      <c r="BH229" s="48">
        <v>1</v>
      </c>
      <c r="BI229" s="49">
        <v>4.3478260869565215</v>
      </c>
      <c r="BJ229" s="48">
        <v>0</v>
      </c>
      <c r="BK229" s="49">
        <v>0</v>
      </c>
      <c r="BL229" s="48">
        <v>21</v>
      </c>
      <c r="BM229" s="49">
        <v>91.30434782608695</v>
      </c>
      <c r="BN229" s="48">
        <v>23</v>
      </c>
    </row>
    <row r="230" spans="1:66" ht="15">
      <c r="A230" s="65" t="s">
        <v>277</v>
      </c>
      <c r="B230" s="65" t="s">
        <v>286</v>
      </c>
      <c r="C230" s="66" t="s">
        <v>2628</v>
      </c>
      <c r="D230" s="67">
        <v>3</v>
      </c>
      <c r="E230" s="68" t="s">
        <v>132</v>
      </c>
      <c r="F230" s="69">
        <v>32</v>
      </c>
      <c r="G230" s="66"/>
      <c r="H230" s="70"/>
      <c r="I230" s="71"/>
      <c r="J230" s="71"/>
      <c r="K230" s="34" t="s">
        <v>65</v>
      </c>
      <c r="L230" s="78">
        <v>230</v>
      </c>
      <c r="M230" s="78"/>
      <c r="N230" s="73"/>
      <c r="O230" s="80" t="s">
        <v>357</v>
      </c>
      <c r="P230" s="82">
        <v>43699.363703703704</v>
      </c>
      <c r="Q230" s="80" t="s">
        <v>393</v>
      </c>
      <c r="R230" s="80"/>
      <c r="S230" s="80"/>
      <c r="T230" s="80"/>
      <c r="U230" s="80"/>
      <c r="V230" s="83" t="s">
        <v>527</v>
      </c>
      <c r="W230" s="82">
        <v>43699.363703703704</v>
      </c>
      <c r="X230" s="86">
        <v>43699</v>
      </c>
      <c r="Y230" s="88" t="s">
        <v>607</v>
      </c>
      <c r="Z230" s="83" t="s">
        <v>741</v>
      </c>
      <c r="AA230" s="80"/>
      <c r="AB230" s="80"/>
      <c r="AC230" s="88" t="s">
        <v>876</v>
      </c>
      <c r="AD230" s="80"/>
      <c r="AE230" s="80" t="b">
        <v>0</v>
      </c>
      <c r="AF230" s="80">
        <v>0</v>
      </c>
      <c r="AG230" s="88" t="s">
        <v>961</v>
      </c>
      <c r="AH230" s="80" t="b">
        <v>0</v>
      </c>
      <c r="AI230" s="80" t="s">
        <v>974</v>
      </c>
      <c r="AJ230" s="80"/>
      <c r="AK230" s="88" t="s">
        <v>961</v>
      </c>
      <c r="AL230" s="80" t="b">
        <v>0</v>
      </c>
      <c r="AM230" s="80">
        <v>3</v>
      </c>
      <c r="AN230" s="88" t="s">
        <v>946</v>
      </c>
      <c r="AO230" s="80" t="s">
        <v>986</v>
      </c>
      <c r="AP230" s="80" t="b">
        <v>0</v>
      </c>
      <c r="AQ230" s="88" t="s">
        <v>946</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1</v>
      </c>
      <c r="BE230" s="79" t="str">
        <f>REPLACE(INDEX(GroupVertices[Group],MATCH(Edges[[#This Row],[Vertex 2]],GroupVertices[Vertex],0)),1,1,"")</f>
        <v>1</v>
      </c>
      <c r="BF230" s="48">
        <v>1</v>
      </c>
      <c r="BG230" s="49">
        <v>3.5714285714285716</v>
      </c>
      <c r="BH230" s="48">
        <v>1</v>
      </c>
      <c r="BI230" s="49">
        <v>3.5714285714285716</v>
      </c>
      <c r="BJ230" s="48">
        <v>0</v>
      </c>
      <c r="BK230" s="49">
        <v>0</v>
      </c>
      <c r="BL230" s="48">
        <v>26</v>
      </c>
      <c r="BM230" s="49">
        <v>92.85714285714286</v>
      </c>
      <c r="BN230" s="48">
        <v>28</v>
      </c>
    </row>
    <row r="231" spans="1:66" ht="15">
      <c r="A231" s="65" t="s">
        <v>278</v>
      </c>
      <c r="B231" s="65" t="s">
        <v>327</v>
      </c>
      <c r="C231" s="66" t="s">
        <v>2628</v>
      </c>
      <c r="D231" s="67">
        <v>3</v>
      </c>
      <c r="E231" s="68" t="s">
        <v>132</v>
      </c>
      <c r="F231" s="69">
        <v>32</v>
      </c>
      <c r="G231" s="66"/>
      <c r="H231" s="70"/>
      <c r="I231" s="71"/>
      <c r="J231" s="71"/>
      <c r="K231" s="34" t="s">
        <v>65</v>
      </c>
      <c r="L231" s="78">
        <v>231</v>
      </c>
      <c r="M231" s="78"/>
      <c r="N231" s="73"/>
      <c r="O231" s="80" t="s">
        <v>355</v>
      </c>
      <c r="P231" s="82">
        <v>43699.31298611111</v>
      </c>
      <c r="Q231" s="80" t="s">
        <v>397</v>
      </c>
      <c r="R231" s="80"/>
      <c r="S231" s="80"/>
      <c r="T231" s="80"/>
      <c r="U231" s="80"/>
      <c r="V231" s="83" t="s">
        <v>528</v>
      </c>
      <c r="W231" s="82">
        <v>43699.31298611111</v>
      </c>
      <c r="X231" s="86">
        <v>43699</v>
      </c>
      <c r="Y231" s="88" t="s">
        <v>608</v>
      </c>
      <c r="Z231" s="83" t="s">
        <v>742</v>
      </c>
      <c r="AA231" s="80"/>
      <c r="AB231" s="80"/>
      <c r="AC231" s="88" t="s">
        <v>877</v>
      </c>
      <c r="AD231" s="80"/>
      <c r="AE231" s="80" t="b">
        <v>0</v>
      </c>
      <c r="AF231" s="80">
        <v>9</v>
      </c>
      <c r="AG231" s="88" t="s">
        <v>961</v>
      </c>
      <c r="AH231" s="80" t="b">
        <v>0</v>
      </c>
      <c r="AI231" s="80" t="s">
        <v>974</v>
      </c>
      <c r="AJ231" s="80"/>
      <c r="AK231" s="88" t="s">
        <v>961</v>
      </c>
      <c r="AL231" s="80" t="b">
        <v>0</v>
      </c>
      <c r="AM231" s="80">
        <v>3</v>
      </c>
      <c r="AN231" s="88" t="s">
        <v>961</v>
      </c>
      <c r="AO231" s="80" t="s">
        <v>984</v>
      </c>
      <c r="AP231" s="80" t="b">
        <v>0</v>
      </c>
      <c r="AQ231" s="88" t="s">
        <v>877</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5</v>
      </c>
      <c r="BE231" s="79" t="str">
        <f>REPLACE(INDEX(GroupVertices[Group],MATCH(Edges[[#This Row],[Vertex 2]],GroupVertices[Vertex],0)),1,1,"")</f>
        <v>5</v>
      </c>
      <c r="BF231" s="48"/>
      <c r="BG231" s="49"/>
      <c r="BH231" s="48"/>
      <c r="BI231" s="49"/>
      <c r="BJ231" s="48"/>
      <c r="BK231" s="49"/>
      <c r="BL231" s="48"/>
      <c r="BM231" s="49"/>
      <c r="BN231" s="48"/>
    </row>
    <row r="232" spans="1:66" ht="15">
      <c r="A232" s="65" t="s">
        <v>278</v>
      </c>
      <c r="B232" s="65" t="s">
        <v>328</v>
      </c>
      <c r="C232" s="66" t="s">
        <v>2628</v>
      </c>
      <c r="D232" s="67">
        <v>3</v>
      </c>
      <c r="E232" s="68" t="s">
        <v>132</v>
      </c>
      <c r="F232" s="69">
        <v>32</v>
      </c>
      <c r="G232" s="66"/>
      <c r="H232" s="70"/>
      <c r="I232" s="71"/>
      <c r="J232" s="71"/>
      <c r="K232" s="34" t="s">
        <v>65</v>
      </c>
      <c r="L232" s="78">
        <v>232</v>
      </c>
      <c r="M232" s="78"/>
      <c r="N232" s="73"/>
      <c r="O232" s="80" t="s">
        <v>355</v>
      </c>
      <c r="P232" s="82">
        <v>43699.31298611111</v>
      </c>
      <c r="Q232" s="80" t="s">
        <v>397</v>
      </c>
      <c r="R232" s="80"/>
      <c r="S232" s="80"/>
      <c r="T232" s="80"/>
      <c r="U232" s="80"/>
      <c r="V232" s="83" t="s">
        <v>528</v>
      </c>
      <c r="W232" s="82">
        <v>43699.31298611111</v>
      </c>
      <c r="X232" s="86">
        <v>43699</v>
      </c>
      <c r="Y232" s="88" t="s">
        <v>608</v>
      </c>
      <c r="Z232" s="83" t="s">
        <v>742</v>
      </c>
      <c r="AA232" s="80"/>
      <c r="AB232" s="80"/>
      <c r="AC232" s="88" t="s">
        <v>877</v>
      </c>
      <c r="AD232" s="80"/>
      <c r="AE232" s="80" t="b">
        <v>0</v>
      </c>
      <c r="AF232" s="80">
        <v>9</v>
      </c>
      <c r="AG232" s="88" t="s">
        <v>961</v>
      </c>
      <c r="AH232" s="80" t="b">
        <v>0</v>
      </c>
      <c r="AI232" s="80" t="s">
        <v>974</v>
      </c>
      <c r="AJ232" s="80"/>
      <c r="AK232" s="88" t="s">
        <v>961</v>
      </c>
      <c r="AL232" s="80" t="b">
        <v>0</v>
      </c>
      <c r="AM232" s="80">
        <v>3</v>
      </c>
      <c r="AN232" s="88" t="s">
        <v>961</v>
      </c>
      <c r="AO232" s="80" t="s">
        <v>984</v>
      </c>
      <c r="AP232" s="80" t="b">
        <v>0</v>
      </c>
      <c r="AQ232" s="88" t="s">
        <v>877</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5</v>
      </c>
      <c r="BE232" s="79" t="str">
        <f>REPLACE(INDEX(GroupVertices[Group],MATCH(Edges[[#This Row],[Vertex 2]],GroupVertices[Vertex],0)),1,1,"")</f>
        <v>5</v>
      </c>
      <c r="BF232" s="48"/>
      <c r="BG232" s="49"/>
      <c r="BH232" s="48"/>
      <c r="BI232" s="49"/>
      <c r="BJ232" s="48"/>
      <c r="BK232" s="49"/>
      <c r="BL232" s="48"/>
      <c r="BM232" s="49"/>
      <c r="BN232" s="48"/>
    </row>
    <row r="233" spans="1:66" ht="15">
      <c r="A233" s="65" t="s">
        <v>278</v>
      </c>
      <c r="B233" s="65" t="s">
        <v>329</v>
      </c>
      <c r="C233" s="66" t="s">
        <v>2628</v>
      </c>
      <c r="D233" s="67">
        <v>3</v>
      </c>
      <c r="E233" s="68" t="s">
        <v>132</v>
      </c>
      <c r="F233" s="69">
        <v>32</v>
      </c>
      <c r="G233" s="66"/>
      <c r="H233" s="70"/>
      <c r="I233" s="71"/>
      <c r="J233" s="71"/>
      <c r="K233" s="34" t="s">
        <v>65</v>
      </c>
      <c r="L233" s="78">
        <v>233</v>
      </c>
      <c r="M233" s="78"/>
      <c r="N233" s="73"/>
      <c r="O233" s="80" t="s">
        <v>355</v>
      </c>
      <c r="P233" s="82">
        <v>43699.31298611111</v>
      </c>
      <c r="Q233" s="80" t="s">
        <v>397</v>
      </c>
      <c r="R233" s="80"/>
      <c r="S233" s="80"/>
      <c r="T233" s="80"/>
      <c r="U233" s="80"/>
      <c r="V233" s="83" t="s">
        <v>528</v>
      </c>
      <c r="W233" s="82">
        <v>43699.31298611111</v>
      </c>
      <c r="X233" s="86">
        <v>43699</v>
      </c>
      <c r="Y233" s="88" t="s">
        <v>608</v>
      </c>
      <c r="Z233" s="83" t="s">
        <v>742</v>
      </c>
      <c r="AA233" s="80"/>
      <c r="AB233" s="80"/>
      <c r="AC233" s="88" t="s">
        <v>877</v>
      </c>
      <c r="AD233" s="80"/>
      <c r="AE233" s="80" t="b">
        <v>0</v>
      </c>
      <c r="AF233" s="80">
        <v>9</v>
      </c>
      <c r="AG233" s="88" t="s">
        <v>961</v>
      </c>
      <c r="AH233" s="80" t="b">
        <v>0</v>
      </c>
      <c r="AI233" s="80" t="s">
        <v>974</v>
      </c>
      <c r="AJ233" s="80"/>
      <c r="AK233" s="88" t="s">
        <v>961</v>
      </c>
      <c r="AL233" s="80" t="b">
        <v>0</v>
      </c>
      <c r="AM233" s="80">
        <v>3</v>
      </c>
      <c r="AN233" s="88" t="s">
        <v>961</v>
      </c>
      <c r="AO233" s="80" t="s">
        <v>984</v>
      </c>
      <c r="AP233" s="80" t="b">
        <v>0</v>
      </c>
      <c r="AQ233" s="88" t="s">
        <v>877</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5</v>
      </c>
      <c r="BE233" s="79" t="str">
        <f>REPLACE(INDEX(GroupVertices[Group],MATCH(Edges[[#This Row],[Vertex 2]],GroupVertices[Vertex],0)),1,1,"")</f>
        <v>5</v>
      </c>
      <c r="BF233" s="48"/>
      <c r="BG233" s="49"/>
      <c r="BH233" s="48"/>
      <c r="BI233" s="49"/>
      <c r="BJ233" s="48"/>
      <c r="BK233" s="49"/>
      <c r="BL233" s="48"/>
      <c r="BM233" s="49"/>
      <c r="BN233" s="48"/>
    </row>
    <row r="234" spans="1:66" ht="15">
      <c r="A234" s="65" t="s">
        <v>278</v>
      </c>
      <c r="B234" s="65" t="s">
        <v>286</v>
      </c>
      <c r="C234" s="66" t="s">
        <v>2628</v>
      </c>
      <c r="D234" s="67">
        <v>3</v>
      </c>
      <c r="E234" s="68" t="s">
        <v>132</v>
      </c>
      <c r="F234" s="69">
        <v>32</v>
      </c>
      <c r="G234" s="66"/>
      <c r="H234" s="70"/>
      <c r="I234" s="71"/>
      <c r="J234" s="71"/>
      <c r="K234" s="34" t="s">
        <v>65</v>
      </c>
      <c r="L234" s="78">
        <v>234</v>
      </c>
      <c r="M234" s="78"/>
      <c r="N234" s="73"/>
      <c r="O234" s="80" t="s">
        <v>355</v>
      </c>
      <c r="P234" s="82">
        <v>43699.31298611111</v>
      </c>
      <c r="Q234" s="80" t="s">
        <v>397</v>
      </c>
      <c r="R234" s="80"/>
      <c r="S234" s="80"/>
      <c r="T234" s="80"/>
      <c r="U234" s="80"/>
      <c r="V234" s="83" t="s">
        <v>528</v>
      </c>
      <c r="W234" s="82">
        <v>43699.31298611111</v>
      </c>
      <c r="X234" s="86">
        <v>43699</v>
      </c>
      <c r="Y234" s="88" t="s">
        <v>608</v>
      </c>
      <c r="Z234" s="83" t="s">
        <v>742</v>
      </c>
      <c r="AA234" s="80"/>
      <c r="AB234" s="80"/>
      <c r="AC234" s="88" t="s">
        <v>877</v>
      </c>
      <c r="AD234" s="80"/>
      <c r="AE234" s="80" t="b">
        <v>0</v>
      </c>
      <c r="AF234" s="80">
        <v>9</v>
      </c>
      <c r="AG234" s="88" t="s">
        <v>961</v>
      </c>
      <c r="AH234" s="80" t="b">
        <v>0</v>
      </c>
      <c r="AI234" s="80" t="s">
        <v>974</v>
      </c>
      <c r="AJ234" s="80"/>
      <c r="AK234" s="88" t="s">
        <v>961</v>
      </c>
      <c r="AL234" s="80" t="b">
        <v>0</v>
      </c>
      <c r="AM234" s="80">
        <v>3</v>
      </c>
      <c r="AN234" s="88" t="s">
        <v>961</v>
      </c>
      <c r="AO234" s="80" t="s">
        <v>984</v>
      </c>
      <c r="AP234" s="80" t="b">
        <v>0</v>
      </c>
      <c r="AQ234" s="88" t="s">
        <v>877</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5</v>
      </c>
      <c r="BE234" s="79" t="str">
        <f>REPLACE(INDEX(GroupVertices[Group],MATCH(Edges[[#This Row],[Vertex 2]],GroupVertices[Vertex],0)),1,1,"")</f>
        <v>1</v>
      </c>
      <c r="BF234" s="48"/>
      <c r="BG234" s="49"/>
      <c r="BH234" s="48"/>
      <c r="BI234" s="49"/>
      <c r="BJ234" s="48"/>
      <c r="BK234" s="49"/>
      <c r="BL234" s="48"/>
      <c r="BM234" s="49"/>
      <c r="BN234" s="48"/>
    </row>
    <row r="235" spans="1:66" ht="15">
      <c r="A235" s="65" t="s">
        <v>278</v>
      </c>
      <c r="B235" s="65" t="s">
        <v>282</v>
      </c>
      <c r="C235" s="66" t="s">
        <v>2628</v>
      </c>
      <c r="D235" s="67">
        <v>3</v>
      </c>
      <c r="E235" s="68" t="s">
        <v>132</v>
      </c>
      <c r="F235" s="69">
        <v>32</v>
      </c>
      <c r="G235" s="66"/>
      <c r="H235" s="70"/>
      <c r="I235" s="71"/>
      <c r="J235" s="71"/>
      <c r="K235" s="34" t="s">
        <v>66</v>
      </c>
      <c r="L235" s="78">
        <v>235</v>
      </c>
      <c r="M235" s="78"/>
      <c r="N235" s="73"/>
      <c r="O235" s="80" t="s">
        <v>355</v>
      </c>
      <c r="P235" s="82">
        <v>43699.31298611111</v>
      </c>
      <c r="Q235" s="80" t="s">
        <v>397</v>
      </c>
      <c r="R235" s="80"/>
      <c r="S235" s="80"/>
      <c r="T235" s="80"/>
      <c r="U235" s="80"/>
      <c r="V235" s="83" t="s">
        <v>528</v>
      </c>
      <c r="W235" s="82">
        <v>43699.31298611111</v>
      </c>
      <c r="X235" s="86">
        <v>43699</v>
      </c>
      <c r="Y235" s="88" t="s">
        <v>608</v>
      </c>
      <c r="Z235" s="83" t="s">
        <v>742</v>
      </c>
      <c r="AA235" s="80"/>
      <c r="AB235" s="80"/>
      <c r="AC235" s="88" t="s">
        <v>877</v>
      </c>
      <c r="AD235" s="80"/>
      <c r="AE235" s="80" t="b">
        <v>0</v>
      </c>
      <c r="AF235" s="80">
        <v>9</v>
      </c>
      <c r="AG235" s="88" t="s">
        <v>961</v>
      </c>
      <c r="AH235" s="80" t="b">
        <v>0</v>
      </c>
      <c r="AI235" s="80" t="s">
        <v>974</v>
      </c>
      <c r="AJ235" s="80"/>
      <c r="AK235" s="88" t="s">
        <v>961</v>
      </c>
      <c r="AL235" s="80" t="b">
        <v>0</v>
      </c>
      <c r="AM235" s="80">
        <v>3</v>
      </c>
      <c r="AN235" s="88" t="s">
        <v>961</v>
      </c>
      <c r="AO235" s="80" t="s">
        <v>984</v>
      </c>
      <c r="AP235" s="80" t="b">
        <v>0</v>
      </c>
      <c r="AQ235" s="88" t="s">
        <v>877</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5</v>
      </c>
      <c r="BE235" s="79" t="str">
        <f>REPLACE(INDEX(GroupVertices[Group],MATCH(Edges[[#This Row],[Vertex 2]],GroupVertices[Vertex],0)),1,1,"")</f>
        <v>5</v>
      </c>
      <c r="BF235" s="48"/>
      <c r="BG235" s="49"/>
      <c r="BH235" s="48"/>
      <c r="BI235" s="49"/>
      <c r="BJ235" s="48"/>
      <c r="BK235" s="49"/>
      <c r="BL235" s="48"/>
      <c r="BM235" s="49"/>
      <c r="BN235" s="48"/>
    </row>
    <row r="236" spans="1:66" ht="15">
      <c r="A236" s="65" t="s">
        <v>278</v>
      </c>
      <c r="B236" s="65" t="s">
        <v>279</v>
      </c>
      <c r="C236" s="66" t="s">
        <v>2628</v>
      </c>
      <c r="D236" s="67">
        <v>3</v>
      </c>
      <c r="E236" s="68" t="s">
        <v>132</v>
      </c>
      <c r="F236" s="69">
        <v>32</v>
      </c>
      <c r="G236" s="66"/>
      <c r="H236" s="70"/>
      <c r="I236" s="71"/>
      <c r="J236" s="71"/>
      <c r="K236" s="34" t="s">
        <v>66</v>
      </c>
      <c r="L236" s="78">
        <v>236</v>
      </c>
      <c r="M236" s="78"/>
      <c r="N236" s="73"/>
      <c r="O236" s="80" t="s">
        <v>355</v>
      </c>
      <c r="P236" s="82">
        <v>43699.31298611111</v>
      </c>
      <c r="Q236" s="80" t="s">
        <v>397</v>
      </c>
      <c r="R236" s="80"/>
      <c r="S236" s="80"/>
      <c r="T236" s="80"/>
      <c r="U236" s="80"/>
      <c r="V236" s="83" t="s">
        <v>528</v>
      </c>
      <c r="W236" s="82">
        <v>43699.31298611111</v>
      </c>
      <c r="X236" s="86">
        <v>43699</v>
      </c>
      <c r="Y236" s="88" t="s">
        <v>608</v>
      </c>
      <c r="Z236" s="83" t="s">
        <v>742</v>
      </c>
      <c r="AA236" s="80"/>
      <c r="AB236" s="80"/>
      <c r="AC236" s="88" t="s">
        <v>877</v>
      </c>
      <c r="AD236" s="80"/>
      <c r="AE236" s="80" t="b">
        <v>0</v>
      </c>
      <c r="AF236" s="80">
        <v>9</v>
      </c>
      <c r="AG236" s="88" t="s">
        <v>961</v>
      </c>
      <c r="AH236" s="80" t="b">
        <v>0</v>
      </c>
      <c r="AI236" s="80" t="s">
        <v>974</v>
      </c>
      <c r="AJ236" s="80"/>
      <c r="AK236" s="88" t="s">
        <v>961</v>
      </c>
      <c r="AL236" s="80" t="b">
        <v>0</v>
      </c>
      <c r="AM236" s="80">
        <v>3</v>
      </c>
      <c r="AN236" s="88" t="s">
        <v>961</v>
      </c>
      <c r="AO236" s="80" t="s">
        <v>984</v>
      </c>
      <c r="AP236" s="80" t="b">
        <v>0</v>
      </c>
      <c r="AQ236" s="88" t="s">
        <v>877</v>
      </c>
      <c r="AR236" s="80" t="s">
        <v>196</v>
      </c>
      <c r="AS236" s="80">
        <v>0</v>
      </c>
      <c r="AT236" s="80">
        <v>0</v>
      </c>
      <c r="AU236" s="80"/>
      <c r="AV236" s="80"/>
      <c r="AW236" s="80"/>
      <c r="AX236" s="80"/>
      <c r="AY236" s="80"/>
      <c r="AZ236" s="80"/>
      <c r="BA236" s="80"/>
      <c r="BB236" s="80"/>
      <c r="BC236">
        <v>1</v>
      </c>
      <c r="BD236" s="79" t="str">
        <f>REPLACE(INDEX(GroupVertices[Group],MATCH(Edges[[#This Row],[Vertex 1]],GroupVertices[Vertex],0)),1,1,"")</f>
        <v>5</v>
      </c>
      <c r="BE236" s="79" t="str">
        <f>REPLACE(INDEX(GroupVertices[Group],MATCH(Edges[[#This Row],[Vertex 2]],GroupVertices[Vertex],0)),1,1,"")</f>
        <v>5</v>
      </c>
      <c r="BF236" s="48"/>
      <c r="BG236" s="49"/>
      <c r="BH236" s="48"/>
      <c r="BI236" s="49"/>
      <c r="BJ236" s="48"/>
      <c r="BK236" s="49"/>
      <c r="BL236" s="48"/>
      <c r="BM236" s="49"/>
      <c r="BN236" s="48"/>
    </row>
    <row r="237" spans="1:66" ht="15">
      <c r="A237" s="65" t="s">
        <v>278</v>
      </c>
      <c r="B237" s="65" t="s">
        <v>281</v>
      </c>
      <c r="C237" s="66" t="s">
        <v>2628</v>
      </c>
      <c r="D237" s="67">
        <v>3</v>
      </c>
      <c r="E237" s="68" t="s">
        <v>132</v>
      </c>
      <c r="F237" s="69">
        <v>32</v>
      </c>
      <c r="G237" s="66"/>
      <c r="H237" s="70"/>
      <c r="I237" s="71"/>
      <c r="J237" s="71"/>
      <c r="K237" s="34" t="s">
        <v>66</v>
      </c>
      <c r="L237" s="78">
        <v>237</v>
      </c>
      <c r="M237" s="78"/>
      <c r="N237" s="73"/>
      <c r="O237" s="80" t="s">
        <v>355</v>
      </c>
      <c r="P237" s="82">
        <v>43699.31298611111</v>
      </c>
      <c r="Q237" s="80" t="s">
        <v>397</v>
      </c>
      <c r="R237" s="80"/>
      <c r="S237" s="80"/>
      <c r="T237" s="80"/>
      <c r="U237" s="80"/>
      <c r="V237" s="83" t="s">
        <v>528</v>
      </c>
      <c r="W237" s="82">
        <v>43699.31298611111</v>
      </c>
      <c r="X237" s="86">
        <v>43699</v>
      </c>
      <c r="Y237" s="88" t="s">
        <v>608</v>
      </c>
      <c r="Z237" s="83" t="s">
        <v>742</v>
      </c>
      <c r="AA237" s="80"/>
      <c r="AB237" s="80"/>
      <c r="AC237" s="88" t="s">
        <v>877</v>
      </c>
      <c r="AD237" s="80"/>
      <c r="AE237" s="80" t="b">
        <v>0</v>
      </c>
      <c r="AF237" s="80">
        <v>9</v>
      </c>
      <c r="AG237" s="88" t="s">
        <v>961</v>
      </c>
      <c r="AH237" s="80" t="b">
        <v>0</v>
      </c>
      <c r="AI237" s="80" t="s">
        <v>974</v>
      </c>
      <c r="AJ237" s="80"/>
      <c r="AK237" s="88" t="s">
        <v>961</v>
      </c>
      <c r="AL237" s="80" t="b">
        <v>0</v>
      </c>
      <c r="AM237" s="80">
        <v>3</v>
      </c>
      <c r="AN237" s="88" t="s">
        <v>961</v>
      </c>
      <c r="AO237" s="80" t="s">
        <v>984</v>
      </c>
      <c r="AP237" s="80" t="b">
        <v>0</v>
      </c>
      <c r="AQ237" s="88" t="s">
        <v>877</v>
      </c>
      <c r="AR237" s="80" t="s">
        <v>196</v>
      </c>
      <c r="AS237" s="80">
        <v>0</v>
      </c>
      <c r="AT237" s="80">
        <v>0</v>
      </c>
      <c r="AU237" s="80"/>
      <c r="AV237" s="80"/>
      <c r="AW237" s="80"/>
      <c r="AX237" s="80"/>
      <c r="AY237" s="80"/>
      <c r="AZ237" s="80"/>
      <c r="BA237" s="80"/>
      <c r="BB237" s="80"/>
      <c r="BC237">
        <v>1</v>
      </c>
      <c r="BD237" s="79" t="str">
        <f>REPLACE(INDEX(GroupVertices[Group],MATCH(Edges[[#This Row],[Vertex 1]],GroupVertices[Vertex],0)),1,1,"")</f>
        <v>5</v>
      </c>
      <c r="BE237" s="79" t="str">
        <f>REPLACE(INDEX(GroupVertices[Group],MATCH(Edges[[#This Row],[Vertex 2]],GroupVertices[Vertex],0)),1,1,"")</f>
        <v>5</v>
      </c>
      <c r="BF237" s="48"/>
      <c r="BG237" s="49"/>
      <c r="BH237" s="48"/>
      <c r="BI237" s="49"/>
      <c r="BJ237" s="48"/>
      <c r="BK237" s="49"/>
      <c r="BL237" s="48"/>
      <c r="BM237" s="49"/>
      <c r="BN237" s="48"/>
    </row>
    <row r="238" spans="1:66" ht="15">
      <c r="A238" s="65" t="s">
        <v>278</v>
      </c>
      <c r="B238" s="65" t="s">
        <v>330</v>
      </c>
      <c r="C238" s="66" t="s">
        <v>2628</v>
      </c>
      <c r="D238" s="67">
        <v>3</v>
      </c>
      <c r="E238" s="68" t="s">
        <v>132</v>
      </c>
      <c r="F238" s="69">
        <v>32</v>
      </c>
      <c r="G238" s="66"/>
      <c r="H238" s="70"/>
      <c r="I238" s="71"/>
      <c r="J238" s="71"/>
      <c r="K238" s="34" t="s">
        <v>65</v>
      </c>
      <c r="L238" s="78">
        <v>238</v>
      </c>
      <c r="M238" s="78"/>
      <c r="N238" s="73"/>
      <c r="O238" s="80" t="s">
        <v>355</v>
      </c>
      <c r="P238" s="82">
        <v>43699.31298611111</v>
      </c>
      <c r="Q238" s="80" t="s">
        <v>397</v>
      </c>
      <c r="R238" s="80"/>
      <c r="S238" s="80"/>
      <c r="T238" s="80"/>
      <c r="U238" s="80"/>
      <c r="V238" s="83" t="s">
        <v>528</v>
      </c>
      <c r="W238" s="82">
        <v>43699.31298611111</v>
      </c>
      <c r="X238" s="86">
        <v>43699</v>
      </c>
      <c r="Y238" s="88" t="s">
        <v>608</v>
      </c>
      <c r="Z238" s="83" t="s">
        <v>742</v>
      </c>
      <c r="AA238" s="80"/>
      <c r="AB238" s="80"/>
      <c r="AC238" s="88" t="s">
        <v>877</v>
      </c>
      <c r="AD238" s="80"/>
      <c r="AE238" s="80" t="b">
        <v>0</v>
      </c>
      <c r="AF238" s="80">
        <v>9</v>
      </c>
      <c r="AG238" s="88" t="s">
        <v>961</v>
      </c>
      <c r="AH238" s="80" t="b">
        <v>0</v>
      </c>
      <c r="AI238" s="80" t="s">
        <v>974</v>
      </c>
      <c r="AJ238" s="80"/>
      <c r="AK238" s="88" t="s">
        <v>961</v>
      </c>
      <c r="AL238" s="80" t="b">
        <v>0</v>
      </c>
      <c r="AM238" s="80">
        <v>3</v>
      </c>
      <c r="AN238" s="88" t="s">
        <v>961</v>
      </c>
      <c r="AO238" s="80" t="s">
        <v>984</v>
      </c>
      <c r="AP238" s="80" t="b">
        <v>0</v>
      </c>
      <c r="AQ238" s="88" t="s">
        <v>877</v>
      </c>
      <c r="AR238" s="80" t="s">
        <v>196</v>
      </c>
      <c r="AS238" s="80">
        <v>0</v>
      </c>
      <c r="AT238" s="80">
        <v>0</v>
      </c>
      <c r="AU238" s="80"/>
      <c r="AV238" s="80"/>
      <c r="AW238" s="80"/>
      <c r="AX238" s="80"/>
      <c r="AY238" s="80"/>
      <c r="AZ238" s="80"/>
      <c r="BA238" s="80"/>
      <c r="BB238" s="80"/>
      <c r="BC238">
        <v>1</v>
      </c>
      <c r="BD238" s="79" t="str">
        <f>REPLACE(INDEX(GroupVertices[Group],MATCH(Edges[[#This Row],[Vertex 1]],GroupVertices[Vertex],0)),1,1,"")</f>
        <v>5</v>
      </c>
      <c r="BE238" s="79" t="str">
        <f>REPLACE(INDEX(GroupVertices[Group],MATCH(Edges[[#This Row],[Vertex 2]],GroupVertices[Vertex],0)),1,1,"")</f>
        <v>5</v>
      </c>
      <c r="BF238" s="48"/>
      <c r="BG238" s="49"/>
      <c r="BH238" s="48"/>
      <c r="BI238" s="49"/>
      <c r="BJ238" s="48"/>
      <c r="BK238" s="49"/>
      <c r="BL238" s="48"/>
      <c r="BM238" s="49"/>
      <c r="BN238" s="48"/>
    </row>
    <row r="239" spans="1:66" ht="15">
      <c r="A239" s="65" t="s">
        <v>278</v>
      </c>
      <c r="B239" s="65" t="s">
        <v>331</v>
      </c>
      <c r="C239" s="66" t="s">
        <v>2628</v>
      </c>
      <c r="D239" s="67">
        <v>3</v>
      </c>
      <c r="E239" s="68" t="s">
        <v>132</v>
      </c>
      <c r="F239" s="69">
        <v>32</v>
      </c>
      <c r="G239" s="66"/>
      <c r="H239" s="70"/>
      <c r="I239" s="71"/>
      <c r="J239" s="71"/>
      <c r="K239" s="34" t="s">
        <v>65</v>
      </c>
      <c r="L239" s="78">
        <v>239</v>
      </c>
      <c r="M239" s="78"/>
      <c r="N239" s="73"/>
      <c r="O239" s="80" t="s">
        <v>355</v>
      </c>
      <c r="P239" s="82">
        <v>43699.31298611111</v>
      </c>
      <c r="Q239" s="80" t="s">
        <v>397</v>
      </c>
      <c r="R239" s="80"/>
      <c r="S239" s="80"/>
      <c r="T239" s="80"/>
      <c r="U239" s="80"/>
      <c r="V239" s="83" t="s">
        <v>528</v>
      </c>
      <c r="W239" s="82">
        <v>43699.31298611111</v>
      </c>
      <c r="X239" s="86">
        <v>43699</v>
      </c>
      <c r="Y239" s="88" t="s">
        <v>608</v>
      </c>
      <c r="Z239" s="83" t="s">
        <v>742</v>
      </c>
      <c r="AA239" s="80"/>
      <c r="AB239" s="80"/>
      <c r="AC239" s="88" t="s">
        <v>877</v>
      </c>
      <c r="AD239" s="80"/>
      <c r="AE239" s="80" t="b">
        <v>0</v>
      </c>
      <c r="AF239" s="80">
        <v>9</v>
      </c>
      <c r="AG239" s="88" t="s">
        <v>961</v>
      </c>
      <c r="AH239" s="80" t="b">
        <v>0</v>
      </c>
      <c r="AI239" s="80" t="s">
        <v>974</v>
      </c>
      <c r="AJ239" s="80"/>
      <c r="AK239" s="88" t="s">
        <v>961</v>
      </c>
      <c r="AL239" s="80" t="b">
        <v>0</v>
      </c>
      <c r="AM239" s="80">
        <v>3</v>
      </c>
      <c r="AN239" s="88" t="s">
        <v>961</v>
      </c>
      <c r="AO239" s="80" t="s">
        <v>984</v>
      </c>
      <c r="AP239" s="80" t="b">
        <v>0</v>
      </c>
      <c r="AQ239" s="88" t="s">
        <v>877</v>
      </c>
      <c r="AR239" s="80" t="s">
        <v>196</v>
      </c>
      <c r="AS239" s="80">
        <v>0</v>
      </c>
      <c r="AT239" s="80">
        <v>0</v>
      </c>
      <c r="AU239" s="80"/>
      <c r="AV239" s="80"/>
      <c r="AW239" s="80"/>
      <c r="AX239" s="80"/>
      <c r="AY239" s="80"/>
      <c r="AZ239" s="80"/>
      <c r="BA239" s="80"/>
      <c r="BB239" s="80"/>
      <c r="BC239">
        <v>1</v>
      </c>
      <c r="BD239" s="79" t="str">
        <f>REPLACE(INDEX(GroupVertices[Group],MATCH(Edges[[#This Row],[Vertex 1]],GroupVertices[Vertex],0)),1,1,"")</f>
        <v>5</v>
      </c>
      <c r="BE239" s="79" t="str">
        <f>REPLACE(INDEX(GroupVertices[Group],MATCH(Edges[[#This Row],[Vertex 2]],GroupVertices[Vertex],0)),1,1,"")</f>
        <v>5</v>
      </c>
      <c r="BF239" s="48"/>
      <c r="BG239" s="49"/>
      <c r="BH239" s="48"/>
      <c r="BI239" s="49"/>
      <c r="BJ239" s="48"/>
      <c r="BK239" s="49"/>
      <c r="BL239" s="48"/>
      <c r="BM239" s="49"/>
      <c r="BN239" s="48"/>
    </row>
    <row r="240" spans="1:66" ht="15">
      <c r="A240" s="65" t="s">
        <v>278</v>
      </c>
      <c r="B240" s="65" t="s">
        <v>283</v>
      </c>
      <c r="C240" s="66" t="s">
        <v>2628</v>
      </c>
      <c r="D240" s="67">
        <v>3</v>
      </c>
      <c r="E240" s="68" t="s">
        <v>132</v>
      </c>
      <c r="F240" s="69">
        <v>32</v>
      </c>
      <c r="G240" s="66"/>
      <c r="H240" s="70"/>
      <c r="I240" s="71"/>
      <c r="J240" s="71"/>
      <c r="K240" s="34" t="s">
        <v>66</v>
      </c>
      <c r="L240" s="78">
        <v>240</v>
      </c>
      <c r="M240" s="78"/>
      <c r="N240" s="73"/>
      <c r="O240" s="80" t="s">
        <v>355</v>
      </c>
      <c r="P240" s="82">
        <v>43699.31298611111</v>
      </c>
      <c r="Q240" s="80" t="s">
        <v>397</v>
      </c>
      <c r="R240" s="80"/>
      <c r="S240" s="80"/>
      <c r="T240" s="80"/>
      <c r="U240" s="80"/>
      <c r="V240" s="83" t="s">
        <v>528</v>
      </c>
      <c r="W240" s="82">
        <v>43699.31298611111</v>
      </c>
      <c r="X240" s="86">
        <v>43699</v>
      </c>
      <c r="Y240" s="88" t="s">
        <v>608</v>
      </c>
      <c r="Z240" s="83" t="s">
        <v>742</v>
      </c>
      <c r="AA240" s="80"/>
      <c r="AB240" s="80"/>
      <c r="AC240" s="88" t="s">
        <v>877</v>
      </c>
      <c r="AD240" s="80"/>
      <c r="AE240" s="80" t="b">
        <v>0</v>
      </c>
      <c r="AF240" s="80">
        <v>9</v>
      </c>
      <c r="AG240" s="88" t="s">
        <v>961</v>
      </c>
      <c r="AH240" s="80" t="b">
        <v>0</v>
      </c>
      <c r="AI240" s="80" t="s">
        <v>974</v>
      </c>
      <c r="AJ240" s="80"/>
      <c r="AK240" s="88" t="s">
        <v>961</v>
      </c>
      <c r="AL240" s="80" t="b">
        <v>0</v>
      </c>
      <c r="AM240" s="80">
        <v>3</v>
      </c>
      <c r="AN240" s="88" t="s">
        <v>961</v>
      </c>
      <c r="AO240" s="80" t="s">
        <v>984</v>
      </c>
      <c r="AP240" s="80" t="b">
        <v>0</v>
      </c>
      <c r="AQ240" s="88" t="s">
        <v>877</v>
      </c>
      <c r="AR240" s="80" t="s">
        <v>196</v>
      </c>
      <c r="AS240" s="80">
        <v>0</v>
      </c>
      <c r="AT240" s="80">
        <v>0</v>
      </c>
      <c r="AU240" s="80"/>
      <c r="AV240" s="80"/>
      <c r="AW240" s="80"/>
      <c r="AX240" s="80"/>
      <c r="AY240" s="80"/>
      <c r="AZ240" s="80"/>
      <c r="BA240" s="80"/>
      <c r="BB240" s="80"/>
      <c r="BC240">
        <v>1</v>
      </c>
      <c r="BD240" s="79" t="str">
        <f>REPLACE(INDEX(GroupVertices[Group],MATCH(Edges[[#This Row],[Vertex 1]],GroupVertices[Vertex],0)),1,1,"")</f>
        <v>5</v>
      </c>
      <c r="BE240" s="79" t="str">
        <f>REPLACE(INDEX(GroupVertices[Group],MATCH(Edges[[#This Row],[Vertex 2]],GroupVertices[Vertex],0)),1,1,"")</f>
        <v>5</v>
      </c>
      <c r="BF240" s="48"/>
      <c r="BG240" s="49"/>
      <c r="BH240" s="48"/>
      <c r="BI240" s="49"/>
      <c r="BJ240" s="48"/>
      <c r="BK240" s="49"/>
      <c r="BL240" s="48"/>
      <c r="BM240" s="49"/>
      <c r="BN240" s="48"/>
    </row>
    <row r="241" spans="1:66" ht="15">
      <c r="A241" s="65" t="s">
        <v>278</v>
      </c>
      <c r="B241" s="65" t="s">
        <v>332</v>
      </c>
      <c r="C241" s="66" t="s">
        <v>2628</v>
      </c>
      <c r="D241" s="67">
        <v>3</v>
      </c>
      <c r="E241" s="68" t="s">
        <v>132</v>
      </c>
      <c r="F241" s="69">
        <v>32</v>
      </c>
      <c r="G241" s="66"/>
      <c r="H241" s="70"/>
      <c r="I241" s="71"/>
      <c r="J241" s="71"/>
      <c r="K241" s="34" t="s">
        <v>65</v>
      </c>
      <c r="L241" s="78">
        <v>241</v>
      </c>
      <c r="M241" s="78"/>
      <c r="N241" s="73"/>
      <c r="O241" s="80" t="s">
        <v>355</v>
      </c>
      <c r="P241" s="82">
        <v>43699.31298611111</v>
      </c>
      <c r="Q241" s="80" t="s">
        <v>397</v>
      </c>
      <c r="R241" s="80"/>
      <c r="S241" s="80"/>
      <c r="T241" s="80"/>
      <c r="U241" s="80"/>
      <c r="V241" s="83" t="s">
        <v>528</v>
      </c>
      <c r="W241" s="82">
        <v>43699.31298611111</v>
      </c>
      <c r="X241" s="86">
        <v>43699</v>
      </c>
      <c r="Y241" s="88" t="s">
        <v>608</v>
      </c>
      <c r="Z241" s="83" t="s">
        <v>742</v>
      </c>
      <c r="AA241" s="80"/>
      <c r="AB241" s="80"/>
      <c r="AC241" s="88" t="s">
        <v>877</v>
      </c>
      <c r="AD241" s="80"/>
      <c r="AE241" s="80" t="b">
        <v>0</v>
      </c>
      <c r="AF241" s="80">
        <v>9</v>
      </c>
      <c r="AG241" s="88" t="s">
        <v>961</v>
      </c>
      <c r="AH241" s="80" t="b">
        <v>0</v>
      </c>
      <c r="AI241" s="80" t="s">
        <v>974</v>
      </c>
      <c r="AJ241" s="80"/>
      <c r="AK241" s="88" t="s">
        <v>961</v>
      </c>
      <c r="AL241" s="80" t="b">
        <v>0</v>
      </c>
      <c r="AM241" s="80">
        <v>3</v>
      </c>
      <c r="AN241" s="88" t="s">
        <v>961</v>
      </c>
      <c r="AO241" s="80" t="s">
        <v>984</v>
      </c>
      <c r="AP241" s="80" t="b">
        <v>0</v>
      </c>
      <c r="AQ241" s="88" t="s">
        <v>877</v>
      </c>
      <c r="AR241" s="80" t="s">
        <v>196</v>
      </c>
      <c r="AS241" s="80">
        <v>0</v>
      </c>
      <c r="AT241" s="80">
        <v>0</v>
      </c>
      <c r="AU241" s="80"/>
      <c r="AV241" s="80"/>
      <c r="AW241" s="80"/>
      <c r="AX241" s="80"/>
      <c r="AY241" s="80"/>
      <c r="AZ241" s="80"/>
      <c r="BA241" s="80"/>
      <c r="BB241" s="80"/>
      <c r="BC241">
        <v>1</v>
      </c>
      <c r="BD241" s="79" t="str">
        <f>REPLACE(INDEX(GroupVertices[Group],MATCH(Edges[[#This Row],[Vertex 1]],GroupVertices[Vertex],0)),1,1,"")</f>
        <v>5</v>
      </c>
      <c r="BE241" s="79" t="str">
        <f>REPLACE(INDEX(GroupVertices[Group],MATCH(Edges[[#This Row],[Vertex 2]],GroupVertices[Vertex],0)),1,1,"")</f>
        <v>5</v>
      </c>
      <c r="BF241" s="48"/>
      <c r="BG241" s="49"/>
      <c r="BH241" s="48"/>
      <c r="BI241" s="49"/>
      <c r="BJ241" s="48"/>
      <c r="BK241" s="49"/>
      <c r="BL241" s="48"/>
      <c r="BM241" s="49"/>
      <c r="BN241" s="48"/>
    </row>
    <row r="242" spans="1:66" ht="15">
      <c r="A242" s="65" t="s">
        <v>278</v>
      </c>
      <c r="B242" s="65" t="s">
        <v>280</v>
      </c>
      <c r="C242" s="66" t="s">
        <v>2628</v>
      </c>
      <c r="D242" s="67">
        <v>3</v>
      </c>
      <c r="E242" s="68" t="s">
        <v>132</v>
      </c>
      <c r="F242" s="69">
        <v>32</v>
      </c>
      <c r="G242" s="66"/>
      <c r="H242" s="70"/>
      <c r="I242" s="71"/>
      <c r="J242" s="71"/>
      <c r="K242" s="34" t="s">
        <v>66</v>
      </c>
      <c r="L242" s="78">
        <v>242</v>
      </c>
      <c r="M242" s="78"/>
      <c r="N242" s="73"/>
      <c r="O242" s="80" t="s">
        <v>355</v>
      </c>
      <c r="P242" s="82">
        <v>43699.31298611111</v>
      </c>
      <c r="Q242" s="80" t="s">
        <v>397</v>
      </c>
      <c r="R242" s="80"/>
      <c r="S242" s="80"/>
      <c r="T242" s="80"/>
      <c r="U242" s="80"/>
      <c r="V242" s="83" t="s">
        <v>528</v>
      </c>
      <c r="W242" s="82">
        <v>43699.31298611111</v>
      </c>
      <c r="X242" s="86">
        <v>43699</v>
      </c>
      <c r="Y242" s="88" t="s">
        <v>608</v>
      </c>
      <c r="Z242" s="83" t="s">
        <v>742</v>
      </c>
      <c r="AA242" s="80"/>
      <c r="AB242" s="80"/>
      <c r="AC242" s="88" t="s">
        <v>877</v>
      </c>
      <c r="AD242" s="80"/>
      <c r="AE242" s="80" t="b">
        <v>0</v>
      </c>
      <c r="AF242" s="80">
        <v>9</v>
      </c>
      <c r="AG242" s="88" t="s">
        <v>961</v>
      </c>
      <c r="AH242" s="80" t="b">
        <v>0</v>
      </c>
      <c r="AI242" s="80" t="s">
        <v>974</v>
      </c>
      <c r="AJ242" s="80"/>
      <c r="AK242" s="88" t="s">
        <v>961</v>
      </c>
      <c r="AL242" s="80" t="b">
        <v>0</v>
      </c>
      <c r="AM242" s="80">
        <v>3</v>
      </c>
      <c r="AN242" s="88" t="s">
        <v>961</v>
      </c>
      <c r="AO242" s="80" t="s">
        <v>984</v>
      </c>
      <c r="AP242" s="80" t="b">
        <v>0</v>
      </c>
      <c r="AQ242" s="88" t="s">
        <v>877</v>
      </c>
      <c r="AR242" s="80" t="s">
        <v>196</v>
      </c>
      <c r="AS242" s="80">
        <v>0</v>
      </c>
      <c r="AT242" s="80">
        <v>0</v>
      </c>
      <c r="AU242" s="80"/>
      <c r="AV242" s="80"/>
      <c r="AW242" s="80"/>
      <c r="AX242" s="80"/>
      <c r="AY242" s="80"/>
      <c r="AZ242" s="80"/>
      <c r="BA242" s="80"/>
      <c r="BB242" s="80"/>
      <c r="BC242">
        <v>1</v>
      </c>
      <c r="BD242" s="79" t="str">
        <f>REPLACE(INDEX(GroupVertices[Group],MATCH(Edges[[#This Row],[Vertex 1]],GroupVertices[Vertex],0)),1,1,"")</f>
        <v>5</v>
      </c>
      <c r="BE242" s="79" t="str">
        <f>REPLACE(INDEX(GroupVertices[Group],MATCH(Edges[[#This Row],[Vertex 2]],GroupVertices[Vertex],0)),1,1,"")</f>
        <v>5</v>
      </c>
      <c r="BF242" s="48"/>
      <c r="BG242" s="49"/>
      <c r="BH242" s="48"/>
      <c r="BI242" s="49"/>
      <c r="BJ242" s="48"/>
      <c r="BK242" s="49"/>
      <c r="BL242" s="48"/>
      <c r="BM242" s="49"/>
      <c r="BN242" s="48"/>
    </row>
    <row r="243" spans="1:66" ht="15">
      <c r="A243" s="65" t="s">
        <v>278</v>
      </c>
      <c r="B243" s="65" t="s">
        <v>333</v>
      </c>
      <c r="C243" s="66" t="s">
        <v>2628</v>
      </c>
      <c r="D243" s="67">
        <v>3</v>
      </c>
      <c r="E243" s="68" t="s">
        <v>132</v>
      </c>
      <c r="F243" s="69">
        <v>32</v>
      </c>
      <c r="G243" s="66"/>
      <c r="H243" s="70"/>
      <c r="I243" s="71"/>
      <c r="J243" s="71"/>
      <c r="K243" s="34" t="s">
        <v>65</v>
      </c>
      <c r="L243" s="78">
        <v>243</v>
      </c>
      <c r="M243" s="78"/>
      <c r="N243" s="73"/>
      <c r="O243" s="80" t="s">
        <v>355</v>
      </c>
      <c r="P243" s="82">
        <v>43699.31298611111</v>
      </c>
      <c r="Q243" s="80" t="s">
        <v>397</v>
      </c>
      <c r="R243" s="80"/>
      <c r="S243" s="80"/>
      <c r="T243" s="80"/>
      <c r="U243" s="80"/>
      <c r="V243" s="83" t="s">
        <v>528</v>
      </c>
      <c r="W243" s="82">
        <v>43699.31298611111</v>
      </c>
      <c r="X243" s="86">
        <v>43699</v>
      </c>
      <c r="Y243" s="88" t="s">
        <v>608</v>
      </c>
      <c r="Z243" s="83" t="s">
        <v>742</v>
      </c>
      <c r="AA243" s="80"/>
      <c r="AB243" s="80"/>
      <c r="AC243" s="88" t="s">
        <v>877</v>
      </c>
      <c r="AD243" s="80"/>
      <c r="AE243" s="80" t="b">
        <v>0</v>
      </c>
      <c r="AF243" s="80">
        <v>9</v>
      </c>
      <c r="AG243" s="88" t="s">
        <v>961</v>
      </c>
      <c r="AH243" s="80" t="b">
        <v>0</v>
      </c>
      <c r="AI243" s="80" t="s">
        <v>974</v>
      </c>
      <c r="AJ243" s="80"/>
      <c r="AK243" s="88" t="s">
        <v>961</v>
      </c>
      <c r="AL243" s="80" t="b">
        <v>0</v>
      </c>
      <c r="AM243" s="80">
        <v>3</v>
      </c>
      <c r="AN243" s="88" t="s">
        <v>961</v>
      </c>
      <c r="AO243" s="80" t="s">
        <v>984</v>
      </c>
      <c r="AP243" s="80" t="b">
        <v>0</v>
      </c>
      <c r="AQ243" s="88" t="s">
        <v>877</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5</v>
      </c>
      <c r="BE243" s="79" t="str">
        <f>REPLACE(INDEX(GroupVertices[Group],MATCH(Edges[[#This Row],[Vertex 2]],GroupVertices[Vertex],0)),1,1,"")</f>
        <v>5</v>
      </c>
      <c r="BF243" s="48"/>
      <c r="BG243" s="49"/>
      <c r="BH243" s="48"/>
      <c r="BI243" s="49"/>
      <c r="BJ243" s="48"/>
      <c r="BK243" s="49"/>
      <c r="BL243" s="48"/>
      <c r="BM243" s="49"/>
      <c r="BN243" s="48"/>
    </row>
    <row r="244" spans="1:66" ht="15">
      <c r="A244" s="65" t="s">
        <v>278</v>
      </c>
      <c r="B244" s="65" t="s">
        <v>334</v>
      </c>
      <c r="C244" s="66" t="s">
        <v>2628</v>
      </c>
      <c r="D244" s="67">
        <v>3</v>
      </c>
      <c r="E244" s="68" t="s">
        <v>132</v>
      </c>
      <c r="F244" s="69">
        <v>32</v>
      </c>
      <c r="G244" s="66"/>
      <c r="H244" s="70"/>
      <c r="I244" s="71"/>
      <c r="J244" s="71"/>
      <c r="K244" s="34" t="s">
        <v>65</v>
      </c>
      <c r="L244" s="78">
        <v>244</v>
      </c>
      <c r="M244" s="78"/>
      <c r="N244" s="73"/>
      <c r="O244" s="80" t="s">
        <v>355</v>
      </c>
      <c r="P244" s="82">
        <v>43699.31298611111</v>
      </c>
      <c r="Q244" s="80" t="s">
        <v>397</v>
      </c>
      <c r="R244" s="80"/>
      <c r="S244" s="80"/>
      <c r="T244" s="80"/>
      <c r="U244" s="80"/>
      <c r="V244" s="83" t="s">
        <v>528</v>
      </c>
      <c r="W244" s="82">
        <v>43699.31298611111</v>
      </c>
      <c r="X244" s="86">
        <v>43699</v>
      </c>
      <c r="Y244" s="88" t="s">
        <v>608</v>
      </c>
      <c r="Z244" s="83" t="s">
        <v>742</v>
      </c>
      <c r="AA244" s="80"/>
      <c r="AB244" s="80"/>
      <c r="AC244" s="88" t="s">
        <v>877</v>
      </c>
      <c r="AD244" s="80"/>
      <c r="AE244" s="80" t="b">
        <v>0</v>
      </c>
      <c r="AF244" s="80">
        <v>9</v>
      </c>
      <c r="AG244" s="88" t="s">
        <v>961</v>
      </c>
      <c r="AH244" s="80" t="b">
        <v>0</v>
      </c>
      <c r="AI244" s="80" t="s">
        <v>974</v>
      </c>
      <c r="AJ244" s="80"/>
      <c r="AK244" s="88" t="s">
        <v>961</v>
      </c>
      <c r="AL244" s="80" t="b">
        <v>0</v>
      </c>
      <c r="AM244" s="80">
        <v>3</v>
      </c>
      <c r="AN244" s="88" t="s">
        <v>961</v>
      </c>
      <c r="AO244" s="80" t="s">
        <v>984</v>
      </c>
      <c r="AP244" s="80" t="b">
        <v>0</v>
      </c>
      <c r="AQ244" s="88" t="s">
        <v>877</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5</v>
      </c>
      <c r="BE244" s="79" t="str">
        <f>REPLACE(INDEX(GroupVertices[Group],MATCH(Edges[[#This Row],[Vertex 2]],GroupVertices[Vertex],0)),1,1,"")</f>
        <v>5</v>
      </c>
      <c r="BF244" s="48">
        <v>2</v>
      </c>
      <c r="BG244" s="49">
        <v>8.333333333333334</v>
      </c>
      <c r="BH244" s="48">
        <v>0</v>
      </c>
      <c r="BI244" s="49">
        <v>0</v>
      </c>
      <c r="BJ244" s="48">
        <v>0</v>
      </c>
      <c r="BK244" s="49">
        <v>0</v>
      </c>
      <c r="BL244" s="48">
        <v>22</v>
      </c>
      <c r="BM244" s="49">
        <v>91.66666666666667</v>
      </c>
      <c r="BN244" s="48">
        <v>24</v>
      </c>
    </row>
    <row r="245" spans="1:66" ht="15">
      <c r="A245" s="65" t="s">
        <v>279</v>
      </c>
      <c r="B245" s="65" t="s">
        <v>278</v>
      </c>
      <c r="C245" s="66" t="s">
        <v>2628</v>
      </c>
      <c r="D245" s="67">
        <v>3</v>
      </c>
      <c r="E245" s="68" t="s">
        <v>132</v>
      </c>
      <c r="F245" s="69">
        <v>32</v>
      </c>
      <c r="G245" s="66"/>
      <c r="H245" s="70"/>
      <c r="I245" s="71"/>
      <c r="J245" s="71"/>
      <c r="K245" s="34" t="s">
        <v>66</v>
      </c>
      <c r="L245" s="78">
        <v>245</v>
      </c>
      <c r="M245" s="78"/>
      <c r="N245" s="73"/>
      <c r="O245" s="80" t="s">
        <v>357</v>
      </c>
      <c r="P245" s="82">
        <v>43699.31815972222</v>
      </c>
      <c r="Q245" s="80" t="s">
        <v>397</v>
      </c>
      <c r="R245" s="80"/>
      <c r="S245" s="80"/>
      <c r="T245" s="80"/>
      <c r="U245" s="80"/>
      <c r="V245" s="83" t="s">
        <v>529</v>
      </c>
      <c r="W245" s="82">
        <v>43699.31815972222</v>
      </c>
      <c r="X245" s="86">
        <v>43699</v>
      </c>
      <c r="Y245" s="88" t="s">
        <v>609</v>
      </c>
      <c r="Z245" s="83" t="s">
        <v>743</v>
      </c>
      <c r="AA245" s="80"/>
      <c r="AB245" s="80"/>
      <c r="AC245" s="88" t="s">
        <v>878</v>
      </c>
      <c r="AD245" s="80"/>
      <c r="AE245" s="80" t="b">
        <v>0</v>
      </c>
      <c r="AF245" s="80">
        <v>0</v>
      </c>
      <c r="AG245" s="88" t="s">
        <v>961</v>
      </c>
      <c r="AH245" s="80" t="b">
        <v>0</v>
      </c>
      <c r="AI245" s="80" t="s">
        <v>974</v>
      </c>
      <c r="AJ245" s="80"/>
      <c r="AK245" s="88" t="s">
        <v>961</v>
      </c>
      <c r="AL245" s="80" t="b">
        <v>0</v>
      </c>
      <c r="AM245" s="80">
        <v>3</v>
      </c>
      <c r="AN245" s="88" t="s">
        <v>877</v>
      </c>
      <c r="AO245" s="80" t="s">
        <v>984</v>
      </c>
      <c r="AP245" s="80" t="b">
        <v>0</v>
      </c>
      <c r="AQ245" s="88" t="s">
        <v>877</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5</v>
      </c>
      <c r="BE245" s="79" t="str">
        <f>REPLACE(INDEX(GroupVertices[Group],MATCH(Edges[[#This Row],[Vertex 2]],GroupVertices[Vertex],0)),1,1,"")</f>
        <v>5</v>
      </c>
      <c r="BF245" s="48"/>
      <c r="BG245" s="49"/>
      <c r="BH245" s="48"/>
      <c r="BI245" s="49"/>
      <c r="BJ245" s="48"/>
      <c r="BK245" s="49"/>
      <c r="BL245" s="48"/>
      <c r="BM245" s="49"/>
      <c r="BN245" s="48"/>
    </row>
    <row r="246" spans="1:66" ht="15">
      <c r="A246" s="65" t="s">
        <v>280</v>
      </c>
      <c r="B246" s="65" t="s">
        <v>278</v>
      </c>
      <c r="C246" s="66" t="s">
        <v>2628</v>
      </c>
      <c r="D246" s="67">
        <v>3</v>
      </c>
      <c r="E246" s="68" t="s">
        <v>132</v>
      </c>
      <c r="F246" s="69">
        <v>32</v>
      </c>
      <c r="G246" s="66"/>
      <c r="H246" s="70"/>
      <c r="I246" s="71"/>
      <c r="J246" s="71"/>
      <c r="K246" s="34" t="s">
        <v>66</v>
      </c>
      <c r="L246" s="78">
        <v>246</v>
      </c>
      <c r="M246" s="78"/>
      <c r="N246" s="73"/>
      <c r="O246" s="80" t="s">
        <v>356</v>
      </c>
      <c r="P246" s="82">
        <v>43699.33423611111</v>
      </c>
      <c r="Q246" s="80" t="s">
        <v>398</v>
      </c>
      <c r="R246" s="80"/>
      <c r="S246" s="80"/>
      <c r="T246" s="80"/>
      <c r="U246" s="80"/>
      <c r="V246" s="83" t="s">
        <v>530</v>
      </c>
      <c r="W246" s="82">
        <v>43699.33423611111</v>
      </c>
      <c r="X246" s="86">
        <v>43699</v>
      </c>
      <c r="Y246" s="88" t="s">
        <v>610</v>
      </c>
      <c r="Z246" s="83" t="s">
        <v>744</v>
      </c>
      <c r="AA246" s="80"/>
      <c r="AB246" s="80"/>
      <c r="AC246" s="88" t="s">
        <v>879</v>
      </c>
      <c r="AD246" s="88" t="s">
        <v>877</v>
      </c>
      <c r="AE246" s="80" t="b">
        <v>0</v>
      </c>
      <c r="AF246" s="80">
        <v>5</v>
      </c>
      <c r="AG246" s="88" t="s">
        <v>969</v>
      </c>
      <c r="AH246" s="80" t="b">
        <v>0</v>
      </c>
      <c r="AI246" s="80" t="s">
        <v>974</v>
      </c>
      <c r="AJ246" s="80"/>
      <c r="AK246" s="88" t="s">
        <v>961</v>
      </c>
      <c r="AL246" s="80" t="b">
        <v>0</v>
      </c>
      <c r="AM246" s="80">
        <v>0</v>
      </c>
      <c r="AN246" s="88" t="s">
        <v>961</v>
      </c>
      <c r="AO246" s="80" t="s">
        <v>986</v>
      </c>
      <c r="AP246" s="80" t="b">
        <v>0</v>
      </c>
      <c r="AQ246" s="88" t="s">
        <v>877</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5</v>
      </c>
      <c r="BE246" s="79" t="str">
        <f>REPLACE(INDEX(GroupVertices[Group],MATCH(Edges[[#This Row],[Vertex 2]],GroupVertices[Vertex],0)),1,1,"")</f>
        <v>5</v>
      </c>
      <c r="BF246" s="48"/>
      <c r="BG246" s="49"/>
      <c r="BH246" s="48"/>
      <c r="BI246" s="49"/>
      <c r="BJ246" s="48"/>
      <c r="BK246" s="49"/>
      <c r="BL246" s="48"/>
      <c r="BM246" s="49"/>
      <c r="BN246" s="48"/>
    </row>
    <row r="247" spans="1:66" ht="15">
      <c r="A247" s="65" t="s">
        <v>281</v>
      </c>
      <c r="B247" s="65" t="s">
        <v>278</v>
      </c>
      <c r="C247" s="66" t="s">
        <v>2628</v>
      </c>
      <c r="D247" s="67">
        <v>3</v>
      </c>
      <c r="E247" s="68" t="s">
        <v>132</v>
      </c>
      <c r="F247" s="69">
        <v>32</v>
      </c>
      <c r="G247" s="66"/>
      <c r="H247" s="70"/>
      <c r="I247" s="71"/>
      <c r="J247" s="71"/>
      <c r="K247" s="34" t="s">
        <v>66</v>
      </c>
      <c r="L247" s="78">
        <v>247</v>
      </c>
      <c r="M247" s="78"/>
      <c r="N247" s="73"/>
      <c r="O247" s="80" t="s">
        <v>356</v>
      </c>
      <c r="P247" s="82">
        <v>43699.38195601852</v>
      </c>
      <c r="Q247" s="80" t="s">
        <v>399</v>
      </c>
      <c r="R247" s="80"/>
      <c r="S247" s="80"/>
      <c r="T247" s="80"/>
      <c r="U247" s="80"/>
      <c r="V247" s="83" t="s">
        <v>531</v>
      </c>
      <c r="W247" s="82">
        <v>43699.38195601852</v>
      </c>
      <c r="X247" s="86">
        <v>43699</v>
      </c>
      <c r="Y247" s="88" t="s">
        <v>611</v>
      </c>
      <c r="Z247" s="83" t="s">
        <v>745</v>
      </c>
      <c r="AA247" s="80"/>
      <c r="AB247" s="80"/>
      <c r="AC247" s="88" t="s">
        <v>880</v>
      </c>
      <c r="AD247" s="88" t="s">
        <v>877</v>
      </c>
      <c r="AE247" s="80" t="b">
        <v>0</v>
      </c>
      <c r="AF247" s="80">
        <v>5</v>
      </c>
      <c r="AG247" s="88" t="s">
        <v>969</v>
      </c>
      <c r="AH247" s="80" t="b">
        <v>0</v>
      </c>
      <c r="AI247" s="80" t="s">
        <v>974</v>
      </c>
      <c r="AJ247" s="80"/>
      <c r="AK247" s="88" t="s">
        <v>961</v>
      </c>
      <c r="AL247" s="80" t="b">
        <v>0</v>
      </c>
      <c r="AM247" s="80">
        <v>0</v>
      </c>
      <c r="AN247" s="88" t="s">
        <v>961</v>
      </c>
      <c r="AO247" s="80" t="s">
        <v>984</v>
      </c>
      <c r="AP247" s="80" t="b">
        <v>0</v>
      </c>
      <c r="AQ247" s="88" t="s">
        <v>877</v>
      </c>
      <c r="AR247" s="80" t="s">
        <v>196</v>
      </c>
      <c r="AS247" s="80">
        <v>0</v>
      </c>
      <c r="AT247" s="80">
        <v>0</v>
      </c>
      <c r="AU247" s="80"/>
      <c r="AV247" s="80"/>
      <c r="AW247" s="80"/>
      <c r="AX247" s="80"/>
      <c r="AY247" s="80"/>
      <c r="AZ247" s="80"/>
      <c r="BA247" s="80"/>
      <c r="BB247" s="80"/>
      <c r="BC247">
        <v>1</v>
      </c>
      <c r="BD247" s="79" t="str">
        <f>REPLACE(INDEX(GroupVertices[Group],MATCH(Edges[[#This Row],[Vertex 1]],GroupVertices[Vertex],0)),1,1,"")</f>
        <v>5</v>
      </c>
      <c r="BE247" s="79" t="str">
        <f>REPLACE(INDEX(GroupVertices[Group],MATCH(Edges[[#This Row],[Vertex 2]],GroupVertices[Vertex],0)),1,1,"")</f>
        <v>5</v>
      </c>
      <c r="BF247" s="48"/>
      <c r="BG247" s="49"/>
      <c r="BH247" s="48"/>
      <c r="BI247" s="49"/>
      <c r="BJ247" s="48"/>
      <c r="BK247" s="49"/>
      <c r="BL247" s="48"/>
      <c r="BM247" s="49"/>
      <c r="BN247" s="48"/>
    </row>
    <row r="248" spans="1:66" ht="15">
      <c r="A248" s="65" t="s">
        <v>282</v>
      </c>
      <c r="B248" s="65" t="s">
        <v>278</v>
      </c>
      <c r="C248" s="66" t="s">
        <v>2628</v>
      </c>
      <c r="D248" s="67">
        <v>3</v>
      </c>
      <c r="E248" s="68" t="s">
        <v>132</v>
      </c>
      <c r="F248" s="69">
        <v>32</v>
      </c>
      <c r="G248" s="66"/>
      <c r="H248" s="70"/>
      <c r="I248" s="71"/>
      <c r="J248" s="71"/>
      <c r="K248" s="34" t="s">
        <v>66</v>
      </c>
      <c r="L248" s="78">
        <v>248</v>
      </c>
      <c r="M248" s="78"/>
      <c r="N248" s="73"/>
      <c r="O248" s="80" t="s">
        <v>357</v>
      </c>
      <c r="P248" s="82">
        <v>43699.453935185185</v>
      </c>
      <c r="Q248" s="80" t="s">
        <v>397</v>
      </c>
      <c r="R248" s="80"/>
      <c r="S248" s="80"/>
      <c r="T248" s="80"/>
      <c r="U248" s="80"/>
      <c r="V248" s="83" t="s">
        <v>532</v>
      </c>
      <c r="W248" s="82">
        <v>43699.453935185185</v>
      </c>
      <c r="X248" s="86">
        <v>43699</v>
      </c>
      <c r="Y248" s="88" t="s">
        <v>612</v>
      </c>
      <c r="Z248" s="83" t="s">
        <v>746</v>
      </c>
      <c r="AA248" s="80"/>
      <c r="AB248" s="80"/>
      <c r="AC248" s="88" t="s">
        <v>881</v>
      </c>
      <c r="AD248" s="80"/>
      <c r="AE248" s="80" t="b">
        <v>0</v>
      </c>
      <c r="AF248" s="80">
        <v>0</v>
      </c>
      <c r="AG248" s="88" t="s">
        <v>961</v>
      </c>
      <c r="AH248" s="80" t="b">
        <v>0</v>
      </c>
      <c r="AI248" s="80" t="s">
        <v>974</v>
      </c>
      <c r="AJ248" s="80"/>
      <c r="AK248" s="88" t="s">
        <v>961</v>
      </c>
      <c r="AL248" s="80" t="b">
        <v>0</v>
      </c>
      <c r="AM248" s="80">
        <v>3</v>
      </c>
      <c r="AN248" s="88" t="s">
        <v>877</v>
      </c>
      <c r="AO248" s="80" t="s">
        <v>985</v>
      </c>
      <c r="AP248" s="80" t="b">
        <v>0</v>
      </c>
      <c r="AQ248" s="88" t="s">
        <v>877</v>
      </c>
      <c r="AR248" s="80" t="s">
        <v>196</v>
      </c>
      <c r="AS248" s="80">
        <v>0</v>
      </c>
      <c r="AT248" s="80">
        <v>0</v>
      </c>
      <c r="AU248" s="80"/>
      <c r="AV248" s="80"/>
      <c r="AW248" s="80"/>
      <c r="AX248" s="80"/>
      <c r="AY248" s="80"/>
      <c r="AZ248" s="80"/>
      <c r="BA248" s="80"/>
      <c r="BB248" s="80"/>
      <c r="BC248">
        <v>1</v>
      </c>
      <c r="BD248" s="79" t="str">
        <f>REPLACE(INDEX(GroupVertices[Group],MATCH(Edges[[#This Row],[Vertex 1]],GroupVertices[Vertex],0)),1,1,"")</f>
        <v>5</v>
      </c>
      <c r="BE248" s="79" t="str">
        <f>REPLACE(INDEX(GroupVertices[Group],MATCH(Edges[[#This Row],[Vertex 2]],GroupVertices[Vertex],0)),1,1,"")</f>
        <v>5</v>
      </c>
      <c r="BF248" s="48"/>
      <c r="BG248" s="49"/>
      <c r="BH248" s="48"/>
      <c r="BI248" s="49"/>
      <c r="BJ248" s="48"/>
      <c r="BK248" s="49"/>
      <c r="BL248" s="48"/>
      <c r="BM248" s="49"/>
      <c r="BN248" s="48"/>
    </row>
    <row r="249" spans="1:66" ht="15">
      <c r="A249" s="65" t="s">
        <v>283</v>
      </c>
      <c r="B249" s="65" t="s">
        <v>278</v>
      </c>
      <c r="C249" s="66" t="s">
        <v>2628</v>
      </c>
      <c r="D249" s="67">
        <v>3</v>
      </c>
      <c r="E249" s="68" t="s">
        <v>132</v>
      </c>
      <c r="F249" s="69">
        <v>32</v>
      </c>
      <c r="G249" s="66"/>
      <c r="H249" s="70"/>
      <c r="I249" s="71"/>
      <c r="J249" s="71"/>
      <c r="K249" s="34" t="s">
        <v>66</v>
      </c>
      <c r="L249" s="78">
        <v>249</v>
      </c>
      <c r="M249" s="78"/>
      <c r="N249" s="73"/>
      <c r="O249" s="80" t="s">
        <v>357</v>
      </c>
      <c r="P249" s="82">
        <v>43699.455034722225</v>
      </c>
      <c r="Q249" s="80" t="s">
        <v>397</v>
      </c>
      <c r="R249" s="80"/>
      <c r="S249" s="80"/>
      <c r="T249" s="80"/>
      <c r="U249" s="80"/>
      <c r="V249" s="83" t="s">
        <v>533</v>
      </c>
      <c r="W249" s="82">
        <v>43699.455034722225</v>
      </c>
      <c r="X249" s="86">
        <v>43699</v>
      </c>
      <c r="Y249" s="88" t="s">
        <v>613</v>
      </c>
      <c r="Z249" s="83" t="s">
        <v>747</v>
      </c>
      <c r="AA249" s="80"/>
      <c r="AB249" s="80"/>
      <c r="AC249" s="88" t="s">
        <v>882</v>
      </c>
      <c r="AD249" s="80"/>
      <c r="AE249" s="80" t="b">
        <v>0</v>
      </c>
      <c r="AF249" s="80">
        <v>0</v>
      </c>
      <c r="AG249" s="88" t="s">
        <v>961</v>
      </c>
      <c r="AH249" s="80" t="b">
        <v>0</v>
      </c>
      <c r="AI249" s="80" t="s">
        <v>974</v>
      </c>
      <c r="AJ249" s="80"/>
      <c r="AK249" s="88" t="s">
        <v>961</v>
      </c>
      <c r="AL249" s="80" t="b">
        <v>0</v>
      </c>
      <c r="AM249" s="80">
        <v>3</v>
      </c>
      <c r="AN249" s="88" t="s">
        <v>877</v>
      </c>
      <c r="AO249" s="80" t="s">
        <v>985</v>
      </c>
      <c r="AP249" s="80" t="b">
        <v>0</v>
      </c>
      <c r="AQ249" s="88" t="s">
        <v>877</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5</v>
      </c>
      <c r="BE249" s="79" t="str">
        <f>REPLACE(INDEX(GroupVertices[Group],MATCH(Edges[[#This Row],[Vertex 2]],GroupVertices[Vertex],0)),1,1,"")</f>
        <v>5</v>
      </c>
      <c r="BF249" s="48"/>
      <c r="BG249" s="49"/>
      <c r="BH249" s="48"/>
      <c r="BI249" s="49"/>
      <c r="BJ249" s="48"/>
      <c r="BK249" s="49"/>
      <c r="BL249" s="48"/>
      <c r="BM249" s="49"/>
      <c r="BN249" s="48"/>
    </row>
    <row r="250" spans="1:66" ht="15">
      <c r="A250" s="65" t="s">
        <v>279</v>
      </c>
      <c r="B250" s="65" t="s">
        <v>327</v>
      </c>
      <c r="C250" s="66" t="s">
        <v>2628</v>
      </c>
      <c r="D250" s="67">
        <v>3</v>
      </c>
      <c r="E250" s="68" t="s">
        <v>132</v>
      </c>
      <c r="F250" s="69">
        <v>32</v>
      </c>
      <c r="G250" s="66"/>
      <c r="H250" s="70"/>
      <c r="I250" s="71"/>
      <c r="J250" s="71"/>
      <c r="K250" s="34" t="s">
        <v>65</v>
      </c>
      <c r="L250" s="78">
        <v>250</v>
      </c>
      <c r="M250" s="78"/>
      <c r="N250" s="73"/>
      <c r="O250" s="80" t="s">
        <v>355</v>
      </c>
      <c r="P250" s="82">
        <v>43699.31815972222</v>
      </c>
      <c r="Q250" s="80" t="s">
        <v>397</v>
      </c>
      <c r="R250" s="80"/>
      <c r="S250" s="80"/>
      <c r="T250" s="80"/>
      <c r="U250" s="80"/>
      <c r="V250" s="83" t="s">
        <v>529</v>
      </c>
      <c r="W250" s="82">
        <v>43699.31815972222</v>
      </c>
      <c r="X250" s="86">
        <v>43699</v>
      </c>
      <c r="Y250" s="88" t="s">
        <v>609</v>
      </c>
      <c r="Z250" s="83" t="s">
        <v>743</v>
      </c>
      <c r="AA250" s="80"/>
      <c r="AB250" s="80"/>
      <c r="AC250" s="88" t="s">
        <v>878</v>
      </c>
      <c r="AD250" s="80"/>
      <c r="AE250" s="80" t="b">
        <v>0</v>
      </c>
      <c r="AF250" s="80">
        <v>0</v>
      </c>
      <c r="AG250" s="88" t="s">
        <v>961</v>
      </c>
      <c r="AH250" s="80" t="b">
        <v>0</v>
      </c>
      <c r="AI250" s="80" t="s">
        <v>974</v>
      </c>
      <c r="AJ250" s="80"/>
      <c r="AK250" s="88" t="s">
        <v>961</v>
      </c>
      <c r="AL250" s="80" t="b">
        <v>0</v>
      </c>
      <c r="AM250" s="80">
        <v>3</v>
      </c>
      <c r="AN250" s="88" t="s">
        <v>877</v>
      </c>
      <c r="AO250" s="80" t="s">
        <v>984</v>
      </c>
      <c r="AP250" s="80" t="b">
        <v>0</v>
      </c>
      <c r="AQ250" s="88" t="s">
        <v>877</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5</v>
      </c>
      <c r="BE250" s="79" t="str">
        <f>REPLACE(INDEX(GroupVertices[Group],MATCH(Edges[[#This Row],[Vertex 2]],GroupVertices[Vertex],0)),1,1,"")</f>
        <v>5</v>
      </c>
      <c r="BF250" s="48"/>
      <c r="BG250" s="49"/>
      <c r="BH250" s="48"/>
      <c r="BI250" s="49"/>
      <c r="BJ250" s="48"/>
      <c r="BK250" s="49"/>
      <c r="BL250" s="48"/>
      <c r="BM250" s="49"/>
      <c r="BN250" s="48"/>
    </row>
    <row r="251" spans="1:66" ht="15">
      <c r="A251" s="65" t="s">
        <v>280</v>
      </c>
      <c r="B251" s="65" t="s">
        <v>327</v>
      </c>
      <c r="C251" s="66" t="s">
        <v>2628</v>
      </c>
      <c r="D251" s="67">
        <v>3</v>
      </c>
      <c r="E251" s="68" t="s">
        <v>132</v>
      </c>
      <c r="F251" s="69">
        <v>32</v>
      </c>
      <c r="G251" s="66"/>
      <c r="H251" s="70"/>
      <c r="I251" s="71"/>
      <c r="J251" s="71"/>
      <c r="K251" s="34" t="s">
        <v>65</v>
      </c>
      <c r="L251" s="78">
        <v>251</v>
      </c>
      <c r="M251" s="78"/>
      <c r="N251" s="73"/>
      <c r="O251" s="80" t="s">
        <v>355</v>
      </c>
      <c r="P251" s="82">
        <v>43699.33423611111</v>
      </c>
      <c r="Q251" s="80" t="s">
        <v>398</v>
      </c>
      <c r="R251" s="80"/>
      <c r="S251" s="80"/>
      <c r="T251" s="80"/>
      <c r="U251" s="80"/>
      <c r="V251" s="83" t="s">
        <v>530</v>
      </c>
      <c r="W251" s="82">
        <v>43699.33423611111</v>
      </c>
      <c r="X251" s="86">
        <v>43699</v>
      </c>
      <c r="Y251" s="88" t="s">
        <v>610</v>
      </c>
      <c r="Z251" s="83" t="s">
        <v>744</v>
      </c>
      <c r="AA251" s="80"/>
      <c r="AB251" s="80"/>
      <c r="AC251" s="88" t="s">
        <v>879</v>
      </c>
      <c r="AD251" s="88" t="s">
        <v>877</v>
      </c>
      <c r="AE251" s="80" t="b">
        <v>0</v>
      </c>
      <c r="AF251" s="80">
        <v>5</v>
      </c>
      <c r="AG251" s="88" t="s">
        <v>969</v>
      </c>
      <c r="AH251" s="80" t="b">
        <v>0</v>
      </c>
      <c r="AI251" s="80" t="s">
        <v>974</v>
      </c>
      <c r="AJ251" s="80"/>
      <c r="AK251" s="88" t="s">
        <v>961</v>
      </c>
      <c r="AL251" s="80" t="b">
        <v>0</v>
      </c>
      <c r="AM251" s="80">
        <v>0</v>
      </c>
      <c r="AN251" s="88" t="s">
        <v>961</v>
      </c>
      <c r="AO251" s="80" t="s">
        <v>986</v>
      </c>
      <c r="AP251" s="80" t="b">
        <v>0</v>
      </c>
      <c r="AQ251" s="88" t="s">
        <v>877</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5</v>
      </c>
      <c r="BE251" s="79" t="str">
        <f>REPLACE(INDEX(GroupVertices[Group],MATCH(Edges[[#This Row],[Vertex 2]],GroupVertices[Vertex],0)),1,1,"")</f>
        <v>5</v>
      </c>
      <c r="BF251" s="48"/>
      <c r="BG251" s="49"/>
      <c r="BH251" s="48"/>
      <c r="BI251" s="49"/>
      <c r="BJ251" s="48"/>
      <c r="BK251" s="49"/>
      <c r="BL251" s="48"/>
      <c r="BM251" s="49"/>
      <c r="BN251" s="48"/>
    </row>
    <row r="252" spans="1:66" ht="15">
      <c r="A252" s="65" t="s">
        <v>281</v>
      </c>
      <c r="B252" s="65" t="s">
        <v>327</v>
      </c>
      <c r="C252" s="66" t="s">
        <v>2628</v>
      </c>
      <c r="D252" s="67">
        <v>3</v>
      </c>
      <c r="E252" s="68" t="s">
        <v>132</v>
      </c>
      <c r="F252" s="69">
        <v>32</v>
      </c>
      <c r="G252" s="66"/>
      <c r="H252" s="70"/>
      <c r="I252" s="71"/>
      <c r="J252" s="71"/>
      <c r="K252" s="34" t="s">
        <v>65</v>
      </c>
      <c r="L252" s="78">
        <v>252</v>
      </c>
      <c r="M252" s="78"/>
      <c r="N252" s="73"/>
      <c r="O252" s="80" t="s">
        <v>355</v>
      </c>
      <c r="P252" s="82">
        <v>43699.38195601852</v>
      </c>
      <c r="Q252" s="80" t="s">
        <v>399</v>
      </c>
      <c r="R252" s="80"/>
      <c r="S252" s="80"/>
      <c r="T252" s="80"/>
      <c r="U252" s="80"/>
      <c r="V252" s="83" t="s">
        <v>531</v>
      </c>
      <c r="W252" s="82">
        <v>43699.38195601852</v>
      </c>
      <c r="X252" s="86">
        <v>43699</v>
      </c>
      <c r="Y252" s="88" t="s">
        <v>611</v>
      </c>
      <c r="Z252" s="83" t="s">
        <v>745</v>
      </c>
      <c r="AA252" s="80"/>
      <c r="AB252" s="80"/>
      <c r="AC252" s="88" t="s">
        <v>880</v>
      </c>
      <c r="AD252" s="88" t="s">
        <v>877</v>
      </c>
      <c r="AE252" s="80" t="b">
        <v>0</v>
      </c>
      <c r="AF252" s="80">
        <v>5</v>
      </c>
      <c r="AG252" s="88" t="s">
        <v>969</v>
      </c>
      <c r="AH252" s="80" t="b">
        <v>0</v>
      </c>
      <c r="AI252" s="80" t="s">
        <v>974</v>
      </c>
      <c r="AJ252" s="80"/>
      <c r="AK252" s="88" t="s">
        <v>961</v>
      </c>
      <c r="AL252" s="80" t="b">
        <v>0</v>
      </c>
      <c r="AM252" s="80">
        <v>0</v>
      </c>
      <c r="AN252" s="88" t="s">
        <v>961</v>
      </c>
      <c r="AO252" s="80" t="s">
        <v>984</v>
      </c>
      <c r="AP252" s="80" t="b">
        <v>0</v>
      </c>
      <c r="AQ252" s="88" t="s">
        <v>877</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5</v>
      </c>
      <c r="BE252" s="79" t="str">
        <f>REPLACE(INDEX(GroupVertices[Group],MATCH(Edges[[#This Row],[Vertex 2]],GroupVertices[Vertex],0)),1,1,"")</f>
        <v>5</v>
      </c>
      <c r="BF252" s="48"/>
      <c r="BG252" s="49"/>
      <c r="BH252" s="48"/>
      <c r="BI252" s="49"/>
      <c r="BJ252" s="48"/>
      <c r="BK252" s="49"/>
      <c r="BL252" s="48"/>
      <c r="BM252" s="49"/>
      <c r="BN252" s="48"/>
    </row>
    <row r="253" spans="1:66" ht="15">
      <c r="A253" s="65" t="s">
        <v>282</v>
      </c>
      <c r="B253" s="65" t="s">
        <v>327</v>
      </c>
      <c r="C253" s="66" t="s">
        <v>2628</v>
      </c>
      <c r="D253" s="67">
        <v>3</v>
      </c>
      <c r="E253" s="68" t="s">
        <v>132</v>
      </c>
      <c r="F253" s="69">
        <v>32</v>
      </c>
      <c r="G253" s="66"/>
      <c r="H253" s="70"/>
      <c r="I253" s="71"/>
      <c r="J253" s="71"/>
      <c r="K253" s="34" t="s">
        <v>65</v>
      </c>
      <c r="L253" s="78">
        <v>253</v>
      </c>
      <c r="M253" s="78"/>
      <c r="N253" s="73"/>
      <c r="O253" s="80" t="s">
        <v>355</v>
      </c>
      <c r="P253" s="82">
        <v>43699.453935185185</v>
      </c>
      <c r="Q253" s="80" t="s">
        <v>397</v>
      </c>
      <c r="R253" s="80"/>
      <c r="S253" s="80"/>
      <c r="T253" s="80"/>
      <c r="U253" s="80"/>
      <c r="V253" s="83" t="s">
        <v>532</v>
      </c>
      <c r="W253" s="82">
        <v>43699.453935185185</v>
      </c>
      <c r="X253" s="86">
        <v>43699</v>
      </c>
      <c r="Y253" s="88" t="s">
        <v>612</v>
      </c>
      <c r="Z253" s="83" t="s">
        <v>746</v>
      </c>
      <c r="AA253" s="80"/>
      <c r="AB253" s="80"/>
      <c r="AC253" s="88" t="s">
        <v>881</v>
      </c>
      <c r="AD253" s="80"/>
      <c r="AE253" s="80" t="b">
        <v>0</v>
      </c>
      <c r="AF253" s="80">
        <v>0</v>
      </c>
      <c r="AG253" s="88" t="s">
        <v>961</v>
      </c>
      <c r="AH253" s="80" t="b">
        <v>0</v>
      </c>
      <c r="AI253" s="80" t="s">
        <v>974</v>
      </c>
      <c r="AJ253" s="80"/>
      <c r="AK253" s="88" t="s">
        <v>961</v>
      </c>
      <c r="AL253" s="80" t="b">
        <v>0</v>
      </c>
      <c r="AM253" s="80">
        <v>3</v>
      </c>
      <c r="AN253" s="88" t="s">
        <v>877</v>
      </c>
      <c r="AO253" s="80" t="s">
        <v>985</v>
      </c>
      <c r="AP253" s="80" t="b">
        <v>0</v>
      </c>
      <c r="AQ253" s="88" t="s">
        <v>877</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5</v>
      </c>
      <c r="BE253" s="79" t="str">
        <f>REPLACE(INDEX(GroupVertices[Group],MATCH(Edges[[#This Row],[Vertex 2]],GroupVertices[Vertex],0)),1,1,"")</f>
        <v>5</v>
      </c>
      <c r="BF253" s="48"/>
      <c r="BG253" s="49"/>
      <c r="BH253" s="48"/>
      <c r="BI253" s="49"/>
      <c r="BJ253" s="48"/>
      <c r="BK253" s="49"/>
      <c r="BL253" s="48"/>
      <c r="BM253" s="49"/>
      <c r="BN253" s="48"/>
    </row>
    <row r="254" spans="1:66" ht="15">
      <c r="A254" s="65" t="s">
        <v>283</v>
      </c>
      <c r="B254" s="65" t="s">
        <v>327</v>
      </c>
      <c r="C254" s="66" t="s">
        <v>2628</v>
      </c>
      <c r="D254" s="67">
        <v>3</v>
      </c>
      <c r="E254" s="68" t="s">
        <v>132</v>
      </c>
      <c r="F254" s="69">
        <v>32</v>
      </c>
      <c r="G254" s="66"/>
      <c r="H254" s="70"/>
      <c r="I254" s="71"/>
      <c r="J254" s="71"/>
      <c r="K254" s="34" t="s">
        <v>65</v>
      </c>
      <c r="L254" s="78">
        <v>254</v>
      </c>
      <c r="M254" s="78"/>
      <c r="N254" s="73"/>
      <c r="O254" s="80" t="s">
        <v>355</v>
      </c>
      <c r="P254" s="82">
        <v>43699.455034722225</v>
      </c>
      <c r="Q254" s="80" t="s">
        <v>397</v>
      </c>
      <c r="R254" s="80"/>
      <c r="S254" s="80"/>
      <c r="T254" s="80"/>
      <c r="U254" s="80"/>
      <c r="V254" s="83" t="s">
        <v>533</v>
      </c>
      <c r="W254" s="82">
        <v>43699.455034722225</v>
      </c>
      <c r="X254" s="86">
        <v>43699</v>
      </c>
      <c r="Y254" s="88" t="s">
        <v>613</v>
      </c>
      <c r="Z254" s="83" t="s">
        <v>747</v>
      </c>
      <c r="AA254" s="80"/>
      <c r="AB254" s="80"/>
      <c r="AC254" s="88" t="s">
        <v>882</v>
      </c>
      <c r="AD254" s="80"/>
      <c r="AE254" s="80" t="b">
        <v>0</v>
      </c>
      <c r="AF254" s="80">
        <v>0</v>
      </c>
      <c r="AG254" s="88" t="s">
        <v>961</v>
      </c>
      <c r="AH254" s="80" t="b">
        <v>0</v>
      </c>
      <c r="AI254" s="80" t="s">
        <v>974</v>
      </c>
      <c r="AJ254" s="80"/>
      <c r="AK254" s="88" t="s">
        <v>961</v>
      </c>
      <c r="AL254" s="80" t="b">
        <v>0</v>
      </c>
      <c r="AM254" s="80">
        <v>3</v>
      </c>
      <c r="AN254" s="88" t="s">
        <v>877</v>
      </c>
      <c r="AO254" s="80" t="s">
        <v>985</v>
      </c>
      <c r="AP254" s="80" t="b">
        <v>0</v>
      </c>
      <c r="AQ254" s="88" t="s">
        <v>877</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5</v>
      </c>
      <c r="BE254" s="79" t="str">
        <f>REPLACE(INDEX(GroupVertices[Group],MATCH(Edges[[#This Row],[Vertex 2]],GroupVertices[Vertex],0)),1,1,"")</f>
        <v>5</v>
      </c>
      <c r="BF254" s="48"/>
      <c r="BG254" s="49"/>
      <c r="BH254" s="48"/>
      <c r="BI254" s="49"/>
      <c r="BJ254" s="48"/>
      <c r="BK254" s="49"/>
      <c r="BL254" s="48"/>
      <c r="BM254" s="49"/>
      <c r="BN254" s="48"/>
    </row>
    <row r="255" spans="1:66" ht="15">
      <c r="A255" s="65" t="s">
        <v>279</v>
      </c>
      <c r="B255" s="65" t="s">
        <v>328</v>
      </c>
      <c r="C255" s="66" t="s">
        <v>2628</v>
      </c>
      <c r="D255" s="67">
        <v>3</v>
      </c>
      <c r="E255" s="68" t="s">
        <v>132</v>
      </c>
      <c r="F255" s="69">
        <v>32</v>
      </c>
      <c r="G255" s="66"/>
      <c r="H255" s="70"/>
      <c r="I255" s="71"/>
      <c r="J255" s="71"/>
      <c r="K255" s="34" t="s">
        <v>65</v>
      </c>
      <c r="L255" s="78">
        <v>255</v>
      </c>
      <c r="M255" s="78"/>
      <c r="N255" s="73"/>
      <c r="O255" s="80" t="s">
        <v>355</v>
      </c>
      <c r="P255" s="82">
        <v>43699.31815972222</v>
      </c>
      <c r="Q255" s="80" t="s">
        <v>397</v>
      </c>
      <c r="R255" s="80"/>
      <c r="S255" s="80"/>
      <c r="T255" s="80"/>
      <c r="U255" s="80"/>
      <c r="V255" s="83" t="s">
        <v>529</v>
      </c>
      <c r="W255" s="82">
        <v>43699.31815972222</v>
      </c>
      <c r="X255" s="86">
        <v>43699</v>
      </c>
      <c r="Y255" s="88" t="s">
        <v>609</v>
      </c>
      <c r="Z255" s="83" t="s">
        <v>743</v>
      </c>
      <c r="AA255" s="80"/>
      <c r="AB255" s="80"/>
      <c r="AC255" s="88" t="s">
        <v>878</v>
      </c>
      <c r="AD255" s="80"/>
      <c r="AE255" s="80" t="b">
        <v>0</v>
      </c>
      <c r="AF255" s="80">
        <v>0</v>
      </c>
      <c r="AG255" s="88" t="s">
        <v>961</v>
      </c>
      <c r="AH255" s="80" t="b">
        <v>0</v>
      </c>
      <c r="AI255" s="80" t="s">
        <v>974</v>
      </c>
      <c r="AJ255" s="80"/>
      <c r="AK255" s="88" t="s">
        <v>961</v>
      </c>
      <c r="AL255" s="80" t="b">
        <v>0</v>
      </c>
      <c r="AM255" s="80">
        <v>3</v>
      </c>
      <c r="AN255" s="88" t="s">
        <v>877</v>
      </c>
      <c r="AO255" s="80" t="s">
        <v>984</v>
      </c>
      <c r="AP255" s="80" t="b">
        <v>0</v>
      </c>
      <c r="AQ255" s="88" t="s">
        <v>877</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5</v>
      </c>
      <c r="BE255" s="79" t="str">
        <f>REPLACE(INDEX(GroupVertices[Group],MATCH(Edges[[#This Row],[Vertex 2]],GroupVertices[Vertex],0)),1,1,"")</f>
        <v>5</v>
      </c>
      <c r="BF255" s="48"/>
      <c r="BG255" s="49"/>
      <c r="BH255" s="48"/>
      <c r="BI255" s="49"/>
      <c r="BJ255" s="48"/>
      <c r="BK255" s="49"/>
      <c r="BL255" s="48"/>
      <c r="BM255" s="49"/>
      <c r="BN255" s="48"/>
    </row>
    <row r="256" spans="1:66" ht="15">
      <c r="A256" s="65" t="s">
        <v>280</v>
      </c>
      <c r="B256" s="65" t="s">
        <v>328</v>
      </c>
      <c r="C256" s="66" t="s">
        <v>2628</v>
      </c>
      <c r="D256" s="67">
        <v>3</v>
      </c>
      <c r="E256" s="68" t="s">
        <v>132</v>
      </c>
      <c r="F256" s="69">
        <v>32</v>
      </c>
      <c r="G256" s="66"/>
      <c r="H256" s="70"/>
      <c r="I256" s="71"/>
      <c r="J256" s="71"/>
      <c r="K256" s="34" t="s">
        <v>65</v>
      </c>
      <c r="L256" s="78">
        <v>256</v>
      </c>
      <c r="M256" s="78"/>
      <c r="N256" s="73"/>
      <c r="O256" s="80" t="s">
        <v>355</v>
      </c>
      <c r="P256" s="82">
        <v>43699.33423611111</v>
      </c>
      <c r="Q256" s="80" t="s">
        <v>398</v>
      </c>
      <c r="R256" s="80"/>
      <c r="S256" s="80"/>
      <c r="T256" s="80"/>
      <c r="U256" s="80"/>
      <c r="V256" s="83" t="s">
        <v>530</v>
      </c>
      <c r="W256" s="82">
        <v>43699.33423611111</v>
      </c>
      <c r="X256" s="86">
        <v>43699</v>
      </c>
      <c r="Y256" s="88" t="s">
        <v>610</v>
      </c>
      <c r="Z256" s="83" t="s">
        <v>744</v>
      </c>
      <c r="AA256" s="80"/>
      <c r="AB256" s="80"/>
      <c r="AC256" s="88" t="s">
        <v>879</v>
      </c>
      <c r="AD256" s="88" t="s">
        <v>877</v>
      </c>
      <c r="AE256" s="80" t="b">
        <v>0</v>
      </c>
      <c r="AF256" s="80">
        <v>5</v>
      </c>
      <c r="AG256" s="88" t="s">
        <v>969</v>
      </c>
      <c r="AH256" s="80" t="b">
        <v>0</v>
      </c>
      <c r="AI256" s="80" t="s">
        <v>974</v>
      </c>
      <c r="AJ256" s="80"/>
      <c r="AK256" s="88" t="s">
        <v>961</v>
      </c>
      <c r="AL256" s="80" t="b">
        <v>0</v>
      </c>
      <c r="AM256" s="80">
        <v>0</v>
      </c>
      <c r="AN256" s="88" t="s">
        <v>961</v>
      </c>
      <c r="AO256" s="80" t="s">
        <v>986</v>
      </c>
      <c r="AP256" s="80" t="b">
        <v>0</v>
      </c>
      <c r="AQ256" s="88" t="s">
        <v>877</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5</v>
      </c>
      <c r="BE256" s="79" t="str">
        <f>REPLACE(INDEX(GroupVertices[Group],MATCH(Edges[[#This Row],[Vertex 2]],GroupVertices[Vertex],0)),1,1,"")</f>
        <v>5</v>
      </c>
      <c r="BF256" s="48"/>
      <c r="BG256" s="49"/>
      <c r="BH256" s="48"/>
      <c r="BI256" s="49"/>
      <c r="BJ256" s="48"/>
      <c r="BK256" s="49"/>
      <c r="BL256" s="48"/>
      <c r="BM256" s="49"/>
      <c r="BN256" s="48"/>
    </row>
    <row r="257" spans="1:66" ht="15">
      <c r="A257" s="65" t="s">
        <v>281</v>
      </c>
      <c r="B257" s="65" t="s">
        <v>328</v>
      </c>
      <c r="C257" s="66" t="s">
        <v>2628</v>
      </c>
      <c r="D257" s="67">
        <v>3</v>
      </c>
      <c r="E257" s="68" t="s">
        <v>132</v>
      </c>
      <c r="F257" s="69">
        <v>32</v>
      </c>
      <c r="G257" s="66"/>
      <c r="H257" s="70"/>
      <c r="I257" s="71"/>
      <c r="J257" s="71"/>
      <c r="K257" s="34" t="s">
        <v>65</v>
      </c>
      <c r="L257" s="78">
        <v>257</v>
      </c>
      <c r="M257" s="78"/>
      <c r="N257" s="73"/>
      <c r="O257" s="80" t="s">
        <v>355</v>
      </c>
      <c r="P257" s="82">
        <v>43699.38195601852</v>
      </c>
      <c r="Q257" s="80" t="s">
        <v>399</v>
      </c>
      <c r="R257" s="80"/>
      <c r="S257" s="80"/>
      <c r="T257" s="80"/>
      <c r="U257" s="80"/>
      <c r="V257" s="83" t="s">
        <v>531</v>
      </c>
      <c r="W257" s="82">
        <v>43699.38195601852</v>
      </c>
      <c r="X257" s="86">
        <v>43699</v>
      </c>
      <c r="Y257" s="88" t="s">
        <v>611</v>
      </c>
      <c r="Z257" s="83" t="s">
        <v>745</v>
      </c>
      <c r="AA257" s="80"/>
      <c r="AB257" s="80"/>
      <c r="AC257" s="88" t="s">
        <v>880</v>
      </c>
      <c r="AD257" s="88" t="s">
        <v>877</v>
      </c>
      <c r="AE257" s="80" t="b">
        <v>0</v>
      </c>
      <c r="AF257" s="80">
        <v>5</v>
      </c>
      <c r="AG257" s="88" t="s">
        <v>969</v>
      </c>
      <c r="AH257" s="80" t="b">
        <v>0</v>
      </c>
      <c r="AI257" s="80" t="s">
        <v>974</v>
      </c>
      <c r="AJ257" s="80"/>
      <c r="AK257" s="88" t="s">
        <v>961</v>
      </c>
      <c r="AL257" s="80" t="b">
        <v>0</v>
      </c>
      <c r="AM257" s="80">
        <v>0</v>
      </c>
      <c r="AN257" s="88" t="s">
        <v>961</v>
      </c>
      <c r="AO257" s="80" t="s">
        <v>984</v>
      </c>
      <c r="AP257" s="80" t="b">
        <v>0</v>
      </c>
      <c r="AQ257" s="88" t="s">
        <v>877</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5</v>
      </c>
      <c r="BE257" s="79" t="str">
        <f>REPLACE(INDEX(GroupVertices[Group],MATCH(Edges[[#This Row],[Vertex 2]],GroupVertices[Vertex],0)),1,1,"")</f>
        <v>5</v>
      </c>
      <c r="BF257" s="48"/>
      <c r="BG257" s="49"/>
      <c r="BH257" s="48"/>
      <c r="BI257" s="49"/>
      <c r="BJ257" s="48"/>
      <c r="BK257" s="49"/>
      <c r="BL257" s="48"/>
      <c r="BM257" s="49"/>
      <c r="BN257" s="48"/>
    </row>
    <row r="258" spans="1:66" ht="15">
      <c r="A258" s="65" t="s">
        <v>282</v>
      </c>
      <c r="B258" s="65" t="s">
        <v>328</v>
      </c>
      <c r="C258" s="66" t="s">
        <v>2628</v>
      </c>
      <c r="D258" s="67">
        <v>3</v>
      </c>
      <c r="E258" s="68" t="s">
        <v>132</v>
      </c>
      <c r="F258" s="69">
        <v>32</v>
      </c>
      <c r="G258" s="66"/>
      <c r="H258" s="70"/>
      <c r="I258" s="71"/>
      <c r="J258" s="71"/>
      <c r="K258" s="34" t="s">
        <v>65</v>
      </c>
      <c r="L258" s="78">
        <v>258</v>
      </c>
      <c r="M258" s="78"/>
      <c r="N258" s="73"/>
      <c r="O258" s="80" t="s">
        <v>355</v>
      </c>
      <c r="P258" s="82">
        <v>43699.453935185185</v>
      </c>
      <c r="Q258" s="80" t="s">
        <v>397</v>
      </c>
      <c r="R258" s="80"/>
      <c r="S258" s="80"/>
      <c r="T258" s="80"/>
      <c r="U258" s="80"/>
      <c r="V258" s="83" t="s">
        <v>532</v>
      </c>
      <c r="W258" s="82">
        <v>43699.453935185185</v>
      </c>
      <c r="X258" s="86">
        <v>43699</v>
      </c>
      <c r="Y258" s="88" t="s">
        <v>612</v>
      </c>
      <c r="Z258" s="83" t="s">
        <v>746</v>
      </c>
      <c r="AA258" s="80"/>
      <c r="AB258" s="80"/>
      <c r="AC258" s="88" t="s">
        <v>881</v>
      </c>
      <c r="AD258" s="80"/>
      <c r="AE258" s="80" t="b">
        <v>0</v>
      </c>
      <c r="AF258" s="80">
        <v>0</v>
      </c>
      <c r="AG258" s="88" t="s">
        <v>961</v>
      </c>
      <c r="AH258" s="80" t="b">
        <v>0</v>
      </c>
      <c r="AI258" s="80" t="s">
        <v>974</v>
      </c>
      <c r="AJ258" s="80"/>
      <c r="AK258" s="88" t="s">
        <v>961</v>
      </c>
      <c r="AL258" s="80" t="b">
        <v>0</v>
      </c>
      <c r="AM258" s="80">
        <v>3</v>
      </c>
      <c r="AN258" s="88" t="s">
        <v>877</v>
      </c>
      <c r="AO258" s="80" t="s">
        <v>985</v>
      </c>
      <c r="AP258" s="80" t="b">
        <v>0</v>
      </c>
      <c r="AQ258" s="88" t="s">
        <v>877</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5</v>
      </c>
      <c r="BE258" s="79" t="str">
        <f>REPLACE(INDEX(GroupVertices[Group],MATCH(Edges[[#This Row],[Vertex 2]],GroupVertices[Vertex],0)),1,1,"")</f>
        <v>5</v>
      </c>
      <c r="BF258" s="48"/>
      <c r="BG258" s="49"/>
      <c r="BH258" s="48"/>
      <c r="BI258" s="49"/>
      <c r="BJ258" s="48"/>
      <c r="BK258" s="49"/>
      <c r="BL258" s="48"/>
      <c r="BM258" s="49"/>
      <c r="BN258" s="48"/>
    </row>
    <row r="259" spans="1:66" ht="15">
      <c r="A259" s="65" t="s">
        <v>283</v>
      </c>
      <c r="B259" s="65" t="s">
        <v>328</v>
      </c>
      <c r="C259" s="66" t="s">
        <v>2628</v>
      </c>
      <c r="D259" s="67">
        <v>3</v>
      </c>
      <c r="E259" s="68" t="s">
        <v>132</v>
      </c>
      <c r="F259" s="69">
        <v>32</v>
      </c>
      <c r="G259" s="66"/>
      <c r="H259" s="70"/>
      <c r="I259" s="71"/>
      <c r="J259" s="71"/>
      <c r="K259" s="34" t="s">
        <v>65</v>
      </c>
      <c r="L259" s="78">
        <v>259</v>
      </c>
      <c r="M259" s="78"/>
      <c r="N259" s="73"/>
      <c r="O259" s="80" t="s">
        <v>355</v>
      </c>
      <c r="P259" s="82">
        <v>43699.455034722225</v>
      </c>
      <c r="Q259" s="80" t="s">
        <v>397</v>
      </c>
      <c r="R259" s="80"/>
      <c r="S259" s="80"/>
      <c r="T259" s="80"/>
      <c r="U259" s="80"/>
      <c r="V259" s="83" t="s">
        <v>533</v>
      </c>
      <c r="W259" s="82">
        <v>43699.455034722225</v>
      </c>
      <c r="X259" s="86">
        <v>43699</v>
      </c>
      <c r="Y259" s="88" t="s">
        <v>613</v>
      </c>
      <c r="Z259" s="83" t="s">
        <v>747</v>
      </c>
      <c r="AA259" s="80"/>
      <c r="AB259" s="80"/>
      <c r="AC259" s="88" t="s">
        <v>882</v>
      </c>
      <c r="AD259" s="80"/>
      <c r="AE259" s="80" t="b">
        <v>0</v>
      </c>
      <c r="AF259" s="80">
        <v>0</v>
      </c>
      <c r="AG259" s="88" t="s">
        <v>961</v>
      </c>
      <c r="AH259" s="80" t="b">
        <v>0</v>
      </c>
      <c r="AI259" s="80" t="s">
        <v>974</v>
      </c>
      <c r="AJ259" s="80"/>
      <c r="AK259" s="88" t="s">
        <v>961</v>
      </c>
      <c r="AL259" s="80" t="b">
        <v>0</v>
      </c>
      <c r="AM259" s="80">
        <v>3</v>
      </c>
      <c r="AN259" s="88" t="s">
        <v>877</v>
      </c>
      <c r="AO259" s="80" t="s">
        <v>985</v>
      </c>
      <c r="AP259" s="80" t="b">
        <v>0</v>
      </c>
      <c r="AQ259" s="88" t="s">
        <v>877</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5</v>
      </c>
      <c r="BE259" s="79" t="str">
        <f>REPLACE(INDEX(GroupVertices[Group],MATCH(Edges[[#This Row],[Vertex 2]],GroupVertices[Vertex],0)),1,1,"")</f>
        <v>5</v>
      </c>
      <c r="BF259" s="48"/>
      <c r="BG259" s="49"/>
      <c r="BH259" s="48"/>
      <c r="BI259" s="49"/>
      <c r="BJ259" s="48"/>
      <c r="BK259" s="49"/>
      <c r="BL259" s="48"/>
      <c r="BM259" s="49"/>
      <c r="BN259" s="48"/>
    </row>
    <row r="260" spans="1:66" ht="15">
      <c r="A260" s="65" t="s">
        <v>279</v>
      </c>
      <c r="B260" s="65" t="s">
        <v>329</v>
      </c>
      <c r="C260" s="66" t="s">
        <v>2628</v>
      </c>
      <c r="D260" s="67">
        <v>3</v>
      </c>
      <c r="E260" s="68" t="s">
        <v>132</v>
      </c>
      <c r="F260" s="69">
        <v>32</v>
      </c>
      <c r="G260" s="66"/>
      <c r="H260" s="70"/>
      <c r="I260" s="71"/>
      <c r="J260" s="71"/>
      <c r="K260" s="34" t="s">
        <v>65</v>
      </c>
      <c r="L260" s="78">
        <v>260</v>
      </c>
      <c r="M260" s="78"/>
      <c r="N260" s="73"/>
      <c r="O260" s="80" t="s">
        <v>355</v>
      </c>
      <c r="P260" s="82">
        <v>43699.31815972222</v>
      </c>
      <c r="Q260" s="80" t="s">
        <v>397</v>
      </c>
      <c r="R260" s="80"/>
      <c r="S260" s="80"/>
      <c r="T260" s="80"/>
      <c r="U260" s="80"/>
      <c r="V260" s="83" t="s">
        <v>529</v>
      </c>
      <c r="W260" s="82">
        <v>43699.31815972222</v>
      </c>
      <c r="X260" s="86">
        <v>43699</v>
      </c>
      <c r="Y260" s="88" t="s">
        <v>609</v>
      </c>
      <c r="Z260" s="83" t="s">
        <v>743</v>
      </c>
      <c r="AA260" s="80"/>
      <c r="AB260" s="80"/>
      <c r="AC260" s="88" t="s">
        <v>878</v>
      </c>
      <c r="AD260" s="80"/>
      <c r="AE260" s="80" t="b">
        <v>0</v>
      </c>
      <c r="AF260" s="80">
        <v>0</v>
      </c>
      <c r="AG260" s="88" t="s">
        <v>961</v>
      </c>
      <c r="AH260" s="80" t="b">
        <v>0</v>
      </c>
      <c r="AI260" s="80" t="s">
        <v>974</v>
      </c>
      <c r="AJ260" s="80"/>
      <c r="AK260" s="88" t="s">
        <v>961</v>
      </c>
      <c r="AL260" s="80" t="b">
        <v>0</v>
      </c>
      <c r="AM260" s="80">
        <v>3</v>
      </c>
      <c r="AN260" s="88" t="s">
        <v>877</v>
      </c>
      <c r="AO260" s="80" t="s">
        <v>984</v>
      </c>
      <c r="AP260" s="80" t="b">
        <v>0</v>
      </c>
      <c r="AQ260" s="88" t="s">
        <v>877</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5</v>
      </c>
      <c r="BE260" s="79" t="str">
        <f>REPLACE(INDEX(GroupVertices[Group],MATCH(Edges[[#This Row],[Vertex 2]],GroupVertices[Vertex],0)),1,1,"")</f>
        <v>5</v>
      </c>
      <c r="BF260" s="48"/>
      <c r="BG260" s="49"/>
      <c r="BH260" s="48"/>
      <c r="BI260" s="49"/>
      <c r="BJ260" s="48"/>
      <c r="BK260" s="49"/>
      <c r="BL260" s="48"/>
      <c r="BM260" s="49"/>
      <c r="BN260" s="48"/>
    </row>
    <row r="261" spans="1:66" ht="15">
      <c r="A261" s="65" t="s">
        <v>280</v>
      </c>
      <c r="B261" s="65" t="s">
        <v>329</v>
      </c>
      <c r="C261" s="66" t="s">
        <v>2628</v>
      </c>
      <c r="D261" s="67">
        <v>3</v>
      </c>
      <c r="E261" s="68" t="s">
        <v>132</v>
      </c>
      <c r="F261" s="69">
        <v>32</v>
      </c>
      <c r="G261" s="66"/>
      <c r="H261" s="70"/>
      <c r="I261" s="71"/>
      <c r="J261" s="71"/>
      <c r="K261" s="34" t="s">
        <v>65</v>
      </c>
      <c r="L261" s="78">
        <v>261</v>
      </c>
      <c r="M261" s="78"/>
      <c r="N261" s="73"/>
      <c r="O261" s="80" t="s">
        <v>355</v>
      </c>
      <c r="P261" s="82">
        <v>43699.33423611111</v>
      </c>
      <c r="Q261" s="80" t="s">
        <v>398</v>
      </c>
      <c r="R261" s="80"/>
      <c r="S261" s="80"/>
      <c r="T261" s="80"/>
      <c r="U261" s="80"/>
      <c r="V261" s="83" t="s">
        <v>530</v>
      </c>
      <c r="W261" s="82">
        <v>43699.33423611111</v>
      </c>
      <c r="X261" s="86">
        <v>43699</v>
      </c>
      <c r="Y261" s="88" t="s">
        <v>610</v>
      </c>
      <c r="Z261" s="83" t="s">
        <v>744</v>
      </c>
      <c r="AA261" s="80"/>
      <c r="AB261" s="80"/>
      <c r="AC261" s="88" t="s">
        <v>879</v>
      </c>
      <c r="AD261" s="88" t="s">
        <v>877</v>
      </c>
      <c r="AE261" s="80" t="b">
        <v>0</v>
      </c>
      <c r="AF261" s="80">
        <v>5</v>
      </c>
      <c r="AG261" s="88" t="s">
        <v>969</v>
      </c>
      <c r="AH261" s="80" t="b">
        <v>0</v>
      </c>
      <c r="AI261" s="80" t="s">
        <v>974</v>
      </c>
      <c r="AJ261" s="80"/>
      <c r="AK261" s="88" t="s">
        <v>961</v>
      </c>
      <c r="AL261" s="80" t="b">
        <v>0</v>
      </c>
      <c r="AM261" s="80">
        <v>0</v>
      </c>
      <c r="AN261" s="88" t="s">
        <v>961</v>
      </c>
      <c r="AO261" s="80" t="s">
        <v>986</v>
      </c>
      <c r="AP261" s="80" t="b">
        <v>0</v>
      </c>
      <c r="AQ261" s="88" t="s">
        <v>877</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5</v>
      </c>
      <c r="BE261" s="79" t="str">
        <f>REPLACE(INDEX(GroupVertices[Group],MATCH(Edges[[#This Row],[Vertex 2]],GroupVertices[Vertex],0)),1,1,"")</f>
        <v>5</v>
      </c>
      <c r="BF261" s="48"/>
      <c r="BG261" s="49"/>
      <c r="BH261" s="48"/>
      <c r="BI261" s="49"/>
      <c r="BJ261" s="48"/>
      <c r="BK261" s="49"/>
      <c r="BL261" s="48"/>
      <c r="BM261" s="49"/>
      <c r="BN261" s="48"/>
    </row>
    <row r="262" spans="1:66" ht="15">
      <c r="A262" s="65" t="s">
        <v>281</v>
      </c>
      <c r="B262" s="65" t="s">
        <v>329</v>
      </c>
      <c r="C262" s="66" t="s">
        <v>2628</v>
      </c>
      <c r="D262" s="67">
        <v>3</v>
      </c>
      <c r="E262" s="68" t="s">
        <v>132</v>
      </c>
      <c r="F262" s="69">
        <v>32</v>
      </c>
      <c r="G262" s="66"/>
      <c r="H262" s="70"/>
      <c r="I262" s="71"/>
      <c r="J262" s="71"/>
      <c r="K262" s="34" t="s">
        <v>65</v>
      </c>
      <c r="L262" s="78">
        <v>262</v>
      </c>
      <c r="M262" s="78"/>
      <c r="N262" s="73"/>
      <c r="O262" s="80" t="s">
        <v>355</v>
      </c>
      <c r="P262" s="82">
        <v>43699.38195601852</v>
      </c>
      <c r="Q262" s="80" t="s">
        <v>399</v>
      </c>
      <c r="R262" s="80"/>
      <c r="S262" s="80"/>
      <c r="T262" s="80"/>
      <c r="U262" s="80"/>
      <c r="V262" s="83" t="s">
        <v>531</v>
      </c>
      <c r="W262" s="82">
        <v>43699.38195601852</v>
      </c>
      <c r="X262" s="86">
        <v>43699</v>
      </c>
      <c r="Y262" s="88" t="s">
        <v>611</v>
      </c>
      <c r="Z262" s="83" t="s">
        <v>745</v>
      </c>
      <c r="AA262" s="80"/>
      <c r="AB262" s="80"/>
      <c r="AC262" s="88" t="s">
        <v>880</v>
      </c>
      <c r="AD262" s="88" t="s">
        <v>877</v>
      </c>
      <c r="AE262" s="80" t="b">
        <v>0</v>
      </c>
      <c r="AF262" s="80">
        <v>5</v>
      </c>
      <c r="AG262" s="88" t="s">
        <v>969</v>
      </c>
      <c r="AH262" s="80" t="b">
        <v>0</v>
      </c>
      <c r="AI262" s="80" t="s">
        <v>974</v>
      </c>
      <c r="AJ262" s="80"/>
      <c r="AK262" s="88" t="s">
        <v>961</v>
      </c>
      <c r="AL262" s="80" t="b">
        <v>0</v>
      </c>
      <c r="AM262" s="80">
        <v>0</v>
      </c>
      <c r="AN262" s="88" t="s">
        <v>961</v>
      </c>
      <c r="AO262" s="80" t="s">
        <v>984</v>
      </c>
      <c r="AP262" s="80" t="b">
        <v>0</v>
      </c>
      <c r="AQ262" s="88" t="s">
        <v>877</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5</v>
      </c>
      <c r="BE262" s="79" t="str">
        <f>REPLACE(INDEX(GroupVertices[Group],MATCH(Edges[[#This Row],[Vertex 2]],GroupVertices[Vertex],0)),1,1,"")</f>
        <v>5</v>
      </c>
      <c r="BF262" s="48"/>
      <c r="BG262" s="49"/>
      <c r="BH262" s="48"/>
      <c r="BI262" s="49"/>
      <c r="BJ262" s="48"/>
      <c r="BK262" s="49"/>
      <c r="BL262" s="48"/>
      <c r="BM262" s="49"/>
      <c r="BN262" s="48"/>
    </row>
    <row r="263" spans="1:66" ht="15">
      <c r="A263" s="65" t="s">
        <v>282</v>
      </c>
      <c r="B263" s="65" t="s">
        <v>329</v>
      </c>
      <c r="C263" s="66" t="s">
        <v>2628</v>
      </c>
      <c r="D263" s="67">
        <v>3</v>
      </c>
      <c r="E263" s="68" t="s">
        <v>132</v>
      </c>
      <c r="F263" s="69">
        <v>32</v>
      </c>
      <c r="G263" s="66"/>
      <c r="H263" s="70"/>
      <c r="I263" s="71"/>
      <c r="J263" s="71"/>
      <c r="K263" s="34" t="s">
        <v>65</v>
      </c>
      <c r="L263" s="78">
        <v>263</v>
      </c>
      <c r="M263" s="78"/>
      <c r="N263" s="73"/>
      <c r="O263" s="80" t="s">
        <v>355</v>
      </c>
      <c r="P263" s="82">
        <v>43699.453935185185</v>
      </c>
      <c r="Q263" s="80" t="s">
        <v>397</v>
      </c>
      <c r="R263" s="80"/>
      <c r="S263" s="80"/>
      <c r="T263" s="80"/>
      <c r="U263" s="80"/>
      <c r="V263" s="83" t="s">
        <v>532</v>
      </c>
      <c r="W263" s="82">
        <v>43699.453935185185</v>
      </c>
      <c r="X263" s="86">
        <v>43699</v>
      </c>
      <c r="Y263" s="88" t="s">
        <v>612</v>
      </c>
      <c r="Z263" s="83" t="s">
        <v>746</v>
      </c>
      <c r="AA263" s="80"/>
      <c r="AB263" s="80"/>
      <c r="AC263" s="88" t="s">
        <v>881</v>
      </c>
      <c r="AD263" s="80"/>
      <c r="AE263" s="80" t="b">
        <v>0</v>
      </c>
      <c r="AF263" s="80">
        <v>0</v>
      </c>
      <c r="AG263" s="88" t="s">
        <v>961</v>
      </c>
      <c r="AH263" s="80" t="b">
        <v>0</v>
      </c>
      <c r="AI263" s="80" t="s">
        <v>974</v>
      </c>
      <c r="AJ263" s="80"/>
      <c r="AK263" s="88" t="s">
        <v>961</v>
      </c>
      <c r="AL263" s="80" t="b">
        <v>0</v>
      </c>
      <c r="AM263" s="80">
        <v>3</v>
      </c>
      <c r="AN263" s="88" t="s">
        <v>877</v>
      </c>
      <c r="AO263" s="80" t="s">
        <v>985</v>
      </c>
      <c r="AP263" s="80" t="b">
        <v>0</v>
      </c>
      <c r="AQ263" s="88" t="s">
        <v>877</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5</v>
      </c>
      <c r="BE263" s="79" t="str">
        <f>REPLACE(INDEX(GroupVertices[Group],MATCH(Edges[[#This Row],[Vertex 2]],GroupVertices[Vertex],0)),1,1,"")</f>
        <v>5</v>
      </c>
      <c r="BF263" s="48"/>
      <c r="BG263" s="49"/>
      <c r="BH263" s="48"/>
      <c r="BI263" s="49"/>
      <c r="BJ263" s="48"/>
      <c r="BK263" s="49"/>
      <c r="BL263" s="48"/>
      <c r="BM263" s="49"/>
      <c r="BN263" s="48"/>
    </row>
    <row r="264" spans="1:66" ht="15">
      <c r="A264" s="65" t="s">
        <v>283</v>
      </c>
      <c r="B264" s="65" t="s">
        <v>329</v>
      </c>
      <c r="C264" s="66" t="s">
        <v>2628</v>
      </c>
      <c r="D264" s="67">
        <v>3</v>
      </c>
      <c r="E264" s="68" t="s">
        <v>132</v>
      </c>
      <c r="F264" s="69">
        <v>32</v>
      </c>
      <c r="G264" s="66"/>
      <c r="H264" s="70"/>
      <c r="I264" s="71"/>
      <c r="J264" s="71"/>
      <c r="K264" s="34" t="s">
        <v>65</v>
      </c>
      <c r="L264" s="78">
        <v>264</v>
      </c>
      <c r="M264" s="78"/>
      <c r="N264" s="73"/>
      <c r="O264" s="80" t="s">
        <v>355</v>
      </c>
      <c r="P264" s="82">
        <v>43699.455034722225</v>
      </c>
      <c r="Q264" s="80" t="s">
        <v>397</v>
      </c>
      <c r="R264" s="80"/>
      <c r="S264" s="80"/>
      <c r="T264" s="80"/>
      <c r="U264" s="80"/>
      <c r="V264" s="83" t="s">
        <v>533</v>
      </c>
      <c r="W264" s="82">
        <v>43699.455034722225</v>
      </c>
      <c r="X264" s="86">
        <v>43699</v>
      </c>
      <c r="Y264" s="88" t="s">
        <v>613</v>
      </c>
      <c r="Z264" s="83" t="s">
        <v>747</v>
      </c>
      <c r="AA264" s="80"/>
      <c r="AB264" s="80"/>
      <c r="AC264" s="88" t="s">
        <v>882</v>
      </c>
      <c r="AD264" s="80"/>
      <c r="AE264" s="80" t="b">
        <v>0</v>
      </c>
      <c r="AF264" s="80">
        <v>0</v>
      </c>
      <c r="AG264" s="88" t="s">
        <v>961</v>
      </c>
      <c r="AH264" s="80" t="b">
        <v>0</v>
      </c>
      <c r="AI264" s="80" t="s">
        <v>974</v>
      </c>
      <c r="AJ264" s="80"/>
      <c r="AK264" s="88" t="s">
        <v>961</v>
      </c>
      <c r="AL264" s="80" t="b">
        <v>0</v>
      </c>
      <c r="AM264" s="80">
        <v>3</v>
      </c>
      <c r="AN264" s="88" t="s">
        <v>877</v>
      </c>
      <c r="AO264" s="80" t="s">
        <v>985</v>
      </c>
      <c r="AP264" s="80" t="b">
        <v>0</v>
      </c>
      <c r="AQ264" s="88" t="s">
        <v>877</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5</v>
      </c>
      <c r="BE264" s="79" t="str">
        <f>REPLACE(INDEX(GroupVertices[Group],MATCH(Edges[[#This Row],[Vertex 2]],GroupVertices[Vertex],0)),1,1,"")</f>
        <v>5</v>
      </c>
      <c r="BF264" s="48"/>
      <c r="BG264" s="49"/>
      <c r="BH264" s="48"/>
      <c r="BI264" s="49"/>
      <c r="BJ264" s="48"/>
      <c r="BK264" s="49"/>
      <c r="BL264" s="48"/>
      <c r="BM264" s="49"/>
      <c r="BN264" s="48"/>
    </row>
    <row r="265" spans="1:66" ht="15">
      <c r="A265" s="65" t="s">
        <v>279</v>
      </c>
      <c r="B265" s="65" t="s">
        <v>282</v>
      </c>
      <c r="C265" s="66" t="s">
        <v>2628</v>
      </c>
      <c r="D265" s="67">
        <v>3</v>
      </c>
      <c r="E265" s="68" t="s">
        <v>132</v>
      </c>
      <c r="F265" s="69">
        <v>32</v>
      </c>
      <c r="G265" s="66"/>
      <c r="H265" s="70"/>
      <c r="I265" s="71"/>
      <c r="J265" s="71"/>
      <c r="K265" s="34" t="s">
        <v>66</v>
      </c>
      <c r="L265" s="78">
        <v>265</v>
      </c>
      <c r="M265" s="78"/>
      <c r="N265" s="73"/>
      <c r="O265" s="80" t="s">
        <v>355</v>
      </c>
      <c r="P265" s="82">
        <v>43699.31815972222</v>
      </c>
      <c r="Q265" s="80" t="s">
        <v>397</v>
      </c>
      <c r="R265" s="80"/>
      <c r="S265" s="80"/>
      <c r="T265" s="80"/>
      <c r="U265" s="80"/>
      <c r="V265" s="83" t="s">
        <v>529</v>
      </c>
      <c r="W265" s="82">
        <v>43699.31815972222</v>
      </c>
      <c r="X265" s="86">
        <v>43699</v>
      </c>
      <c r="Y265" s="88" t="s">
        <v>609</v>
      </c>
      <c r="Z265" s="83" t="s">
        <v>743</v>
      </c>
      <c r="AA265" s="80"/>
      <c r="AB265" s="80"/>
      <c r="AC265" s="88" t="s">
        <v>878</v>
      </c>
      <c r="AD265" s="80"/>
      <c r="AE265" s="80" t="b">
        <v>0</v>
      </c>
      <c r="AF265" s="80">
        <v>0</v>
      </c>
      <c r="AG265" s="88" t="s">
        <v>961</v>
      </c>
      <c r="AH265" s="80" t="b">
        <v>0</v>
      </c>
      <c r="AI265" s="80" t="s">
        <v>974</v>
      </c>
      <c r="AJ265" s="80"/>
      <c r="AK265" s="88" t="s">
        <v>961</v>
      </c>
      <c r="AL265" s="80" t="b">
        <v>0</v>
      </c>
      <c r="AM265" s="80">
        <v>3</v>
      </c>
      <c r="AN265" s="88" t="s">
        <v>877</v>
      </c>
      <c r="AO265" s="80" t="s">
        <v>984</v>
      </c>
      <c r="AP265" s="80" t="b">
        <v>0</v>
      </c>
      <c r="AQ265" s="88" t="s">
        <v>877</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5</v>
      </c>
      <c r="BE265" s="79" t="str">
        <f>REPLACE(INDEX(GroupVertices[Group],MATCH(Edges[[#This Row],[Vertex 2]],GroupVertices[Vertex],0)),1,1,"")</f>
        <v>5</v>
      </c>
      <c r="BF265" s="48"/>
      <c r="BG265" s="49"/>
      <c r="BH265" s="48"/>
      <c r="BI265" s="49"/>
      <c r="BJ265" s="48"/>
      <c r="BK265" s="49"/>
      <c r="BL265" s="48"/>
      <c r="BM265" s="49"/>
      <c r="BN265" s="48"/>
    </row>
    <row r="266" spans="1:66" ht="15">
      <c r="A266" s="65" t="s">
        <v>280</v>
      </c>
      <c r="B266" s="65" t="s">
        <v>282</v>
      </c>
      <c r="C266" s="66" t="s">
        <v>2628</v>
      </c>
      <c r="D266" s="67">
        <v>3</v>
      </c>
      <c r="E266" s="68" t="s">
        <v>132</v>
      </c>
      <c r="F266" s="69">
        <v>32</v>
      </c>
      <c r="G266" s="66"/>
      <c r="H266" s="70"/>
      <c r="I266" s="71"/>
      <c r="J266" s="71"/>
      <c r="K266" s="34" t="s">
        <v>66</v>
      </c>
      <c r="L266" s="78">
        <v>266</v>
      </c>
      <c r="M266" s="78"/>
      <c r="N266" s="73"/>
      <c r="O266" s="80" t="s">
        <v>355</v>
      </c>
      <c r="P266" s="82">
        <v>43699.33423611111</v>
      </c>
      <c r="Q266" s="80" t="s">
        <v>398</v>
      </c>
      <c r="R266" s="80"/>
      <c r="S266" s="80"/>
      <c r="T266" s="80"/>
      <c r="U266" s="80"/>
      <c r="V266" s="83" t="s">
        <v>530</v>
      </c>
      <c r="W266" s="82">
        <v>43699.33423611111</v>
      </c>
      <c r="X266" s="86">
        <v>43699</v>
      </c>
      <c r="Y266" s="88" t="s">
        <v>610</v>
      </c>
      <c r="Z266" s="83" t="s">
        <v>744</v>
      </c>
      <c r="AA266" s="80"/>
      <c r="AB266" s="80"/>
      <c r="AC266" s="88" t="s">
        <v>879</v>
      </c>
      <c r="AD266" s="88" t="s">
        <v>877</v>
      </c>
      <c r="AE266" s="80" t="b">
        <v>0</v>
      </c>
      <c r="AF266" s="80">
        <v>5</v>
      </c>
      <c r="AG266" s="88" t="s">
        <v>969</v>
      </c>
      <c r="AH266" s="80" t="b">
        <v>0</v>
      </c>
      <c r="AI266" s="80" t="s">
        <v>974</v>
      </c>
      <c r="AJ266" s="80"/>
      <c r="AK266" s="88" t="s">
        <v>961</v>
      </c>
      <c r="AL266" s="80" t="b">
        <v>0</v>
      </c>
      <c r="AM266" s="80">
        <v>0</v>
      </c>
      <c r="AN266" s="88" t="s">
        <v>961</v>
      </c>
      <c r="AO266" s="80" t="s">
        <v>986</v>
      </c>
      <c r="AP266" s="80" t="b">
        <v>0</v>
      </c>
      <c r="AQ266" s="88" t="s">
        <v>877</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5</v>
      </c>
      <c r="BE266" s="79" t="str">
        <f>REPLACE(INDEX(GroupVertices[Group],MATCH(Edges[[#This Row],[Vertex 2]],GroupVertices[Vertex],0)),1,1,"")</f>
        <v>5</v>
      </c>
      <c r="BF266" s="48"/>
      <c r="BG266" s="49"/>
      <c r="BH266" s="48"/>
      <c r="BI266" s="49"/>
      <c r="BJ266" s="48"/>
      <c r="BK266" s="49"/>
      <c r="BL266" s="48"/>
      <c r="BM266" s="49"/>
      <c r="BN266" s="48"/>
    </row>
    <row r="267" spans="1:66" ht="15">
      <c r="A267" s="65" t="s">
        <v>281</v>
      </c>
      <c r="B267" s="65" t="s">
        <v>282</v>
      </c>
      <c r="C267" s="66" t="s">
        <v>2628</v>
      </c>
      <c r="D267" s="67">
        <v>3</v>
      </c>
      <c r="E267" s="68" t="s">
        <v>132</v>
      </c>
      <c r="F267" s="69">
        <v>32</v>
      </c>
      <c r="G267" s="66"/>
      <c r="H267" s="70"/>
      <c r="I267" s="71"/>
      <c r="J267" s="71"/>
      <c r="K267" s="34" t="s">
        <v>66</v>
      </c>
      <c r="L267" s="78">
        <v>267</v>
      </c>
      <c r="M267" s="78"/>
      <c r="N267" s="73"/>
      <c r="O267" s="80" t="s">
        <v>355</v>
      </c>
      <c r="P267" s="82">
        <v>43699.38195601852</v>
      </c>
      <c r="Q267" s="80" t="s">
        <v>399</v>
      </c>
      <c r="R267" s="80"/>
      <c r="S267" s="80"/>
      <c r="T267" s="80"/>
      <c r="U267" s="80"/>
      <c r="V267" s="83" t="s">
        <v>531</v>
      </c>
      <c r="W267" s="82">
        <v>43699.38195601852</v>
      </c>
      <c r="X267" s="86">
        <v>43699</v>
      </c>
      <c r="Y267" s="88" t="s">
        <v>611</v>
      </c>
      <c r="Z267" s="83" t="s">
        <v>745</v>
      </c>
      <c r="AA267" s="80"/>
      <c r="AB267" s="80"/>
      <c r="AC267" s="88" t="s">
        <v>880</v>
      </c>
      <c r="AD267" s="88" t="s">
        <v>877</v>
      </c>
      <c r="AE267" s="80" t="b">
        <v>0</v>
      </c>
      <c r="AF267" s="80">
        <v>5</v>
      </c>
      <c r="AG267" s="88" t="s">
        <v>969</v>
      </c>
      <c r="AH267" s="80" t="b">
        <v>0</v>
      </c>
      <c r="AI267" s="80" t="s">
        <v>974</v>
      </c>
      <c r="AJ267" s="80"/>
      <c r="AK267" s="88" t="s">
        <v>961</v>
      </c>
      <c r="AL267" s="80" t="b">
        <v>0</v>
      </c>
      <c r="AM267" s="80">
        <v>0</v>
      </c>
      <c r="AN267" s="88" t="s">
        <v>961</v>
      </c>
      <c r="AO267" s="80" t="s">
        <v>984</v>
      </c>
      <c r="AP267" s="80" t="b">
        <v>0</v>
      </c>
      <c r="AQ267" s="88" t="s">
        <v>877</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5</v>
      </c>
      <c r="BE267" s="79" t="str">
        <f>REPLACE(INDEX(GroupVertices[Group],MATCH(Edges[[#This Row],[Vertex 2]],GroupVertices[Vertex],0)),1,1,"")</f>
        <v>5</v>
      </c>
      <c r="BF267" s="48"/>
      <c r="BG267" s="49"/>
      <c r="BH267" s="48"/>
      <c r="BI267" s="49"/>
      <c r="BJ267" s="48"/>
      <c r="BK267" s="49"/>
      <c r="BL267" s="48"/>
      <c r="BM267" s="49"/>
      <c r="BN267" s="48"/>
    </row>
    <row r="268" spans="1:66" ht="15">
      <c r="A268" s="65" t="s">
        <v>282</v>
      </c>
      <c r="B268" s="65" t="s">
        <v>286</v>
      </c>
      <c r="C268" s="66" t="s">
        <v>2628</v>
      </c>
      <c r="D268" s="67">
        <v>3</v>
      </c>
      <c r="E268" s="68" t="s">
        <v>132</v>
      </c>
      <c r="F268" s="69">
        <v>32</v>
      </c>
      <c r="G268" s="66"/>
      <c r="H268" s="70"/>
      <c r="I268" s="71"/>
      <c r="J268" s="71"/>
      <c r="K268" s="34" t="s">
        <v>65</v>
      </c>
      <c r="L268" s="78">
        <v>268</v>
      </c>
      <c r="M268" s="78"/>
      <c r="N268" s="73"/>
      <c r="O268" s="80" t="s">
        <v>355</v>
      </c>
      <c r="P268" s="82">
        <v>43699.453935185185</v>
      </c>
      <c r="Q268" s="80" t="s">
        <v>397</v>
      </c>
      <c r="R268" s="80"/>
      <c r="S268" s="80"/>
      <c r="T268" s="80"/>
      <c r="U268" s="80"/>
      <c r="V268" s="83" t="s">
        <v>532</v>
      </c>
      <c r="W268" s="82">
        <v>43699.453935185185</v>
      </c>
      <c r="X268" s="86">
        <v>43699</v>
      </c>
      <c r="Y268" s="88" t="s">
        <v>612</v>
      </c>
      <c r="Z268" s="83" t="s">
        <v>746</v>
      </c>
      <c r="AA268" s="80"/>
      <c r="AB268" s="80"/>
      <c r="AC268" s="88" t="s">
        <v>881</v>
      </c>
      <c r="AD268" s="80"/>
      <c r="AE268" s="80" t="b">
        <v>0</v>
      </c>
      <c r="AF268" s="80">
        <v>0</v>
      </c>
      <c r="AG268" s="88" t="s">
        <v>961</v>
      </c>
      <c r="AH268" s="80" t="b">
        <v>0</v>
      </c>
      <c r="AI268" s="80" t="s">
        <v>974</v>
      </c>
      <c r="AJ268" s="80"/>
      <c r="AK268" s="88" t="s">
        <v>961</v>
      </c>
      <c r="AL268" s="80" t="b">
        <v>0</v>
      </c>
      <c r="AM268" s="80">
        <v>3</v>
      </c>
      <c r="AN268" s="88" t="s">
        <v>877</v>
      </c>
      <c r="AO268" s="80" t="s">
        <v>985</v>
      </c>
      <c r="AP268" s="80" t="b">
        <v>0</v>
      </c>
      <c r="AQ268" s="88" t="s">
        <v>877</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5</v>
      </c>
      <c r="BE268" s="79" t="str">
        <f>REPLACE(INDEX(GroupVertices[Group],MATCH(Edges[[#This Row],[Vertex 2]],GroupVertices[Vertex],0)),1,1,"")</f>
        <v>1</v>
      </c>
      <c r="BF268" s="48"/>
      <c r="BG268" s="49"/>
      <c r="BH268" s="48"/>
      <c r="BI268" s="49"/>
      <c r="BJ268" s="48"/>
      <c r="BK268" s="49"/>
      <c r="BL268" s="48"/>
      <c r="BM268" s="49"/>
      <c r="BN268" s="48"/>
    </row>
    <row r="269" spans="1:66" ht="15">
      <c r="A269" s="65" t="s">
        <v>282</v>
      </c>
      <c r="B269" s="65" t="s">
        <v>279</v>
      </c>
      <c r="C269" s="66" t="s">
        <v>2628</v>
      </c>
      <c r="D269" s="67">
        <v>3</v>
      </c>
      <c r="E269" s="68" t="s">
        <v>132</v>
      </c>
      <c r="F269" s="69">
        <v>32</v>
      </c>
      <c r="G269" s="66"/>
      <c r="H269" s="70"/>
      <c r="I269" s="71"/>
      <c r="J269" s="71"/>
      <c r="K269" s="34" t="s">
        <v>66</v>
      </c>
      <c r="L269" s="78">
        <v>269</v>
      </c>
      <c r="M269" s="78"/>
      <c r="N269" s="73"/>
      <c r="O269" s="80" t="s">
        <v>355</v>
      </c>
      <c r="P269" s="82">
        <v>43699.453935185185</v>
      </c>
      <c r="Q269" s="80" t="s">
        <v>397</v>
      </c>
      <c r="R269" s="80"/>
      <c r="S269" s="80"/>
      <c r="T269" s="80"/>
      <c r="U269" s="80"/>
      <c r="V269" s="83" t="s">
        <v>532</v>
      </c>
      <c r="W269" s="82">
        <v>43699.453935185185</v>
      </c>
      <c r="X269" s="86">
        <v>43699</v>
      </c>
      <c r="Y269" s="88" t="s">
        <v>612</v>
      </c>
      <c r="Z269" s="83" t="s">
        <v>746</v>
      </c>
      <c r="AA269" s="80"/>
      <c r="AB269" s="80"/>
      <c r="AC269" s="88" t="s">
        <v>881</v>
      </c>
      <c r="AD269" s="80"/>
      <c r="AE269" s="80" t="b">
        <v>0</v>
      </c>
      <c r="AF269" s="80">
        <v>0</v>
      </c>
      <c r="AG269" s="88" t="s">
        <v>961</v>
      </c>
      <c r="AH269" s="80" t="b">
        <v>0</v>
      </c>
      <c r="AI269" s="80" t="s">
        <v>974</v>
      </c>
      <c r="AJ269" s="80"/>
      <c r="AK269" s="88" t="s">
        <v>961</v>
      </c>
      <c r="AL269" s="80" t="b">
        <v>0</v>
      </c>
      <c r="AM269" s="80">
        <v>3</v>
      </c>
      <c r="AN269" s="88" t="s">
        <v>877</v>
      </c>
      <c r="AO269" s="80" t="s">
        <v>985</v>
      </c>
      <c r="AP269" s="80" t="b">
        <v>0</v>
      </c>
      <c r="AQ269" s="88" t="s">
        <v>877</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5</v>
      </c>
      <c r="BE269" s="79" t="str">
        <f>REPLACE(INDEX(GroupVertices[Group],MATCH(Edges[[#This Row],[Vertex 2]],GroupVertices[Vertex],0)),1,1,"")</f>
        <v>5</v>
      </c>
      <c r="BF269" s="48"/>
      <c r="BG269" s="49"/>
      <c r="BH269" s="48"/>
      <c r="BI269" s="49"/>
      <c r="BJ269" s="48"/>
      <c r="BK269" s="49"/>
      <c r="BL269" s="48"/>
      <c r="BM269" s="49"/>
      <c r="BN269" s="48"/>
    </row>
    <row r="270" spans="1:66" ht="15">
      <c r="A270" s="65" t="s">
        <v>282</v>
      </c>
      <c r="B270" s="65" t="s">
        <v>281</v>
      </c>
      <c r="C270" s="66" t="s">
        <v>2628</v>
      </c>
      <c r="D270" s="67">
        <v>3</v>
      </c>
      <c r="E270" s="68" t="s">
        <v>132</v>
      </c>
      <c r="F270" s="69">
        <v>32</v>
      </c>
      <c r="G270" s="66"/>
      <c r="H270" s="70"/>
      <c r="I270" s="71"/>
      <c r="J270" s="71"/>
      <c r="K270" s="34" t="s">
        <v>66</v>
      </c>
      <c r="L270" s="78">
        <v>270</v>
      </c>
      <c r="M270" s="78"/>
      <c r="N270" s="73"/>
      <c r="O270" s="80" t="s">
        <v>355</v>
      </c>
      <c r="P270" s="82">
        <v>43699.453935185185</v>
      </c>
      <c r="Q270" s="80" t="s">
        <v>397</v>
      </c>
      <c r="R270" s="80"/>
      <c r="S270" s="80"/>
      <c r="T270" s="80"/>
      <c r="U270" s="80"/>
      <c r="V270" s="83" t="s">
        <v>532</v>
      </c>
      <c r="W270" s="82">
        <v>43699.453935185185</v>
      </c>
      <c r="X270" s="86">
        <v>43699</v>
      </c>
      <c r="Y270" s="88" t="s">
        <v>612</v>
      </c>
      <c r="Z270" s="83" t="s">
        <v>746</v>
      </c>
      <c r="AA270" s="80"/>
      <c r="AB270" s="80"/>
      <c r="AC270" s="88" t="s">
        <v>881</v>
      </c>
      <c r="AD270" s="80"/>
      <c r="AE270" s="80" t="b">
        <v>0</v>
      </c>
      <c r="AF270" s="80">
        <v>0</v>
      </c>
      <c r="AG270" s="88" t="s">
        <v>961</v>
      </c>
      <c r="AH270" s="80" t="b">
        <v>0</v>
      </c>
      <c r="AI270" s="80" t="s">
        <v>974</v>
      </c>
      <c r="AJ270" s="80"/>
      <c r="AK270" s="88" t="s">
        <v>961</v>
      </c>
      <c r="AL270" s="80" t="b">
        <v>0</v>
      </c>
      <c r="AM270" s="80">
        <v>3</v>
      </c>
      <c r="AN270" s="88" t="s">
        <v>877</v>
      </c>
      <c r="AO270" s="80" t="s">
        <v>985</v>
      </c>
      <c r="AP270" s="80" t="b">
        <v>0</v>
      </c>
      <c r="AQ270" s="88" t="s">
        <v>877</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5</v>
      </c>
      <c r="BE270" s="79" t="str">
        <f>REPLACE(INDEX(GroupVertices[Group],MATCH(Edges[[#This Row],[Vertex 2]],GroupVertices[Vertex],0)),1,1,"")</f>
        <v>5</v>
      </c>
      <c r="BF270" s="48"/>
      <c r="BG270" s="49"/>
      <c r="BH270" s="48"/>
      <c r="BI270" s="49"/>
      <c r="BJ270" s="48"/>
      <c r="BK270" s="49"/>
      <c r="BL270" s="48"/>
      <c r="BM270" s="49"/>
      <c r="BN270" s="48"/>
    </row>
    <row r="271" spans="1:66" ht="15">
      <c r="A271" s="65" t="s">
        <v>282</v>
      </c>
      <c r="B271" s="65" t="s">
        <v>330</v>
      </c>
      <c r="C271" s="66" t="s">
        <v>2628</v>
      </c>
      <c r="D271" s="67">
        <v>3</v>
      </c>
      <c r="E271" s="68" t="s">
        <v>132</v>
      </c>
      <c r="F271" s="69">
        <v>32</v>
      </c>
      <c r="G271" s="66"/>
      <c r="H271" s="70"/>
      <c r="I271" s="71"/>
      <c r="J271" s="71"/>
      <c r="K271" s="34" t="s">
        <v>65</v>
      </c>
      <c r="L271" s="78">
        <v>271</v>
      </c>
      <c r="M271" s="78"/>
      <c r="N271" s="73"/>
      <c r="O271" s="80" t="s">
        <v>355</v>
      </c>
      <c r="P271" s="82">
        <v>43699.453935185185</v>
      </c>
      <c r="Q271" s="80" t="s">
        <v>397</v>
      </c>
      <c r="R271" s="80"/>
      <c r="S271" s="80"/>
      <c r="T271" s="80"/>
      <c r="U271" s="80"/>
      <c r="V271" s="83" t="s">
        <v>532</v>
      </c>
      <c r="W271" s="82">
        <v>43699.453935185185</v>
      </c>
      <c r="X271" s="86">
        <v>43699</v>
      </c>
      <c r="Y271" s="88" t="s">
        <v>612</v>
      </c>
      <c r="Z271" s="83" t="s">
        <v>746</v>
      </c>
      <c r="AA271" s="80"/>
      <c r="AB271" s="80"/>
      <c r="AC271" s="88" t="s">
        <v>881</v>
      </c>
      <c r="AD271" s="80"/>
      <c r="AE271" s="80" t="b">
        <v>0</v>
      </c>
      <c r="AF271" s="80">
        <v>0</v>
      </c>
      <c r="AG271" s="88" t="s">
        <v>961</v>
      </c>
      <c r="AH271" s="80" t="b">
        <v>0</v>
      </c>
      <c r="AI271" s="80" t="s">
        <v>974</v>
      </c>
      <c r="AJ271" s="80"/>
      <c r="AK271" s="88" t="s">
        <v>961</v>
      </c>
      <c r="AL271" s="80" t="b">
        <v>0</v>
      </c>
      <c r="AM271" s="80">
        <v>3</v>
      </c>
      <c r="AN271" s="88" t="s">
        <v>877</v>
      </c>
      <c r="AO271" s="80" t="s">
        <v>985</v>
      </c>
      <c r="AP271" s="80" t="b">
        <v>0</v>
      </c>
      <c r="AQ271" s="88" t="s">
        <v>877</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5</v>
      </c>
      <c r="BE271" s="79" t="str">
        <f>REPLACE(INDEX(GroupVertices[Group],MATCH(Edges[[#This Row],[Vertex 2]],GroupVertices[Vertex],0)),1,1,"")</f>
        <v>5</v>
      </c>
      <c r="BF271" s="48"/>
      <c r="BG271" s="49"/>
      <c r="BH271" s="48"/>
      <c r="BI271" s="49"/>
      <c r="BJ271" s="48"/>
      <c r="BK271" s="49"/>
      <c r="BL271" s="48"/>
      <c r="BM271" s="49"/>
      <c r="BN271" s="48"/>
    </row>
    <row r="272" spans="1:66" ht="15">
      <c r="A272" s="65" t="s">
        <v>282</v>
      </c>
      <c r="B272" s="65" t="s">
        <v>331</v>
      </c>
      <c r="C272" s="66" t="s">
        <v>2628</v>
      </c>
      <c r="D272" s="67">
        <v>3</v>
      </c>
      <c r="E272" s="68" t="s">
        <v>132</v>
      </c>
      <c r="F272" s="69">
        <v>32</v>
      </c>
      <c r="G272" s="66"/>
      <c r="H272" s="70"/>
      <c r="I272" s="71"/>
      <c r="J272" s="71"/>
      <c r="K272" s="34" t="s">
        <v>65</v>
      </c>
      <c r="L272" s="78">
        <v>272</v>
      </c>
      <c r="M272" s="78"/>
      <c r="N272" s="73"/>
      <c r="O272" s="80" t="s">
        <v>355</v>
      </c>
      <c r="P272" s="82">
        <v>43699.453935185185</v>
      </c>
      <c r="Q272" s="80" t="s">
        <v>397</v>
      </c>
      <c r="R272" s="80"/>
      <c r="S272" s="80"/>
      <c r="T272" s="80"/>
      <c r="U272" s="80"/>
      <c r="V272" s="83" t="s">
        <v>532</v>
      </c>
      <c r="W272" s="82">
        <v>43699.453935185185</v>
      </c>
      <c r="X272" s="86">
        <v>43699</v>
      </c>
      <c r="Y272" s="88" t="s">
        <v>612</v>
      </c>
      <c r="Z272" s="83" t="s">
        <v>746</v>
      </c>
      <c r="AA272" s="80"/>
      <c r="AB272" s="80"/>
      <c r="AC272" s="88" t="s">
        <v>881</v>
      </c>
      <c r="AD272" s="80"/>
      <c r="AE272" s="80" t="b">
        <v>0</v>
      </c>
      <c r="AF272" s="80">
        <v>0</v>
      </c>
      <c r="AG272" s="88" t="s">
        <v>961</v>
      </c>
      <c r="AH272" s="80" t="b">
        <v>0</v>
      </c>
      <c r="AI272" s="80" t="s">
        <v>974</v>
      </c>
      <c r="AJ272" s="80"/>
      <c r="AK272" s="88" t="s">
        <v>961</v>
      </c>
      <c r="AL272" s="80" t="b">
        <v>0</v>
      </c>
      <c r="AM272" s="80">
        <v>3</v>
      </c>
      <c r="AN272" s="88" t="s">
        <v>877</v>
      </c>
      <c r="AO272" s="80" t="s">
        <v>985</v>
      </c>
      <c r="AP272" s="80" t="b">
        <v>0</v>
      </c>
      <c r="AQ272" s="88" t="s">
        <v>877</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5</v>
      </c>
      <c r="BE272" s="79" t="str">
        <f>REPLACE(INDEX(GroupVertices[Group],MATCH(Edges[[#This Row],[Vertex 2]],GroupVertices[Vertex],0)),1,1,"")</f>
        <v>5</v>
      </c>
      <c r="BF272" s="48"/>
      <c r="BG272" s="49"/>
      <c r="BH272" s="48"/>
      <c r="BI272" s="49"/>
      <c r="BJ272" s="48"/>
      <c r="BK272" s="49"/>
      <c r="BL272" s="48"/>
      <c r="BM272" s="49"/>
      <c r="BN272" s="48"/>
    </row>
    <row r="273" spans="1:66" ht="15">
      <c r="A273" s="65" t="s">
        <v>282</v>
      </c>
      <c r="B273" s="65" t="s">
        <v>283</v>
      </c>
      <c r="C273" s="66" t="s">
        <v>2628</v>
      </c>
      <c r="D273" s="67">
        <v>3</v>
      </c>
      <c r="E273" s="68" t="s">
        <v>132</v>
      </c>
      <c r="F273" s="69">
        <v>32</v>
      </c>
      <c r="G273" s="66"/>
      <c r="H273" s="70"/>
      <c r="I273" s="71"/>
      <c r="J273" s="71"/>
      <c r="K273" s="34" t="s">
        <v>66</v>
      </c>
      <c r="L273" s="78">
        <v>273</v>
      </c>
      <c r="M273" s="78"/>
      <c r="N273" s="73"/>
      <c r="O273" s="80" t="s">
        <v>355</v>
      </c>
      <c r="P273" s="82">
        <v>43699.453935185185</v>
      </c>
      <c r="Q273" s="80" t="s">
        <v>397</v>
      </c>
      <c r="R273" s="80"/>
      <c r="S273" s="80"/>
      <c r="T273" s="80"/>
      <c r="U273" s="80"/>
      <c r="V273" s="83" t="s">
        <v>532</v>
      </c>
      <c r="W273" s="82">
        <v>43699.453935185185</v>
      </c>
      <c r="X273" s="86">
        <v>43699</v>
      </c>
      <c r="Y273" s="88" t="s">
        <v>612</v>
      </c>
      <c r="Z273" s="83" t="s">
        <v>746</v>
      </c>
      <c r="AA273" s="80"/>
      <c r="AB273" s="80"/>
      <c r="AC273" s="88" t="s">
        <v>881</v>
      </c>
      <c r="AD273" s="80"/>
      <c r="AE273" s="80" t="b">
        <v>0</v>
      </c>
      <c r="AF273" s="80">
        <v>0</v>
      </c>
      <c r="AG273" s="88" t="s">
        <v>961</v>
      </c>
      <c r="AH273" s="80" t="b">
        <v>0</v>
      </c>
      <c r="AI273" s="80" t="s">
        <v>974</v>
      </c>
      <c r="AJ273" s="80"/>
      <c r="AK273" s="88" t="s">
        <v>961</v>
      </c>
      <c r="AL273" s="80" t="b">
        <v>0</v>
      </c>
      <c r="AM273" s="80">
        <v>3</v>
      </c>
      <c r="AN273" s="88" t="s">
        <v>877</v>
      </c>
      <c r="AO273" s="80" t="s">
        <v>985</v>
      </c>
      <c r="AP273" s="80" t="b">
        <v>0</v>
      </c>
      <c r="AQ273" s="88" t="s">
        <v>877</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5</v>
      </c>
      <c r="BE273" s="79" t="str">
        <f>REPLACE(INDEX(GroupVertices[Group],MATCH(Edges[[#This Row],[Vertex 2]],GroupVertices[Vertex],0)),1,1,"")</f>
        <v>5</v>
      </c>
      <c r="BF273" s="48"/>
      <c r="BG273" s="49"/>
      <c r="BH273" s="48"/>
      <c r="BI273" s="49"/>
      <c r="BJ273" s="48"/>
      <c r="BK273" s="49"/>
      <c r="BL273" s="48"/>
      <c r="BM273" s="49"/>
      <c r="BN273" s="48"/>
    </row>
    <row r="274" spans="1:66" ht="15">
      <c r="A274" s="65" t="s">
        <v>282</v>
      </c>
      <c r="B274" s="65" t="s">
        <v>332</v>
      </c>
      <c r="C274" s="66" t="s">
        <v>2628</v>
      </c>
      <c r="D274" s="67">
        <v>3</v>
      </c>
      <c r="E274" s="68" t="s">
        <v>132</v>
      </c>
      <c r="F274" s="69">
        <v>32</v>
      </c>
      <c r="G274" s="66"/>
      <c r="H274" s="70"/>
      <c r="I274" s="71"/>
      <c r="J274" s="71"/>
      <c r="K274" s="34" t="s">
        <v>65</v>
      </c>
      <c r="L274" s="78">
        <v>274</v>
      </c>
      <c r="M274" s="78"/>
      <c r="N274" s="73"/>
      <c r="O274" s="80" t="s">
        <v>355</v>
      </c>
      <c r="P274" s="82">
        <v>43699.453935185185</v>
      </c>
      <c r="Q274" s="80" t="s">
        <v>397</v>
      </c>
      <c r="R274" s="80"/>
      <c r="S274" s="80"/>
      <c r="T274" s="80"/>
      <c r="U274" s="80"/>
      <c r="V274" s="83" t="s">
        <v>532</v>
      </c>
      <c r="W274" s="82">
        <v>43699.453935185185</v>
      </c>
      <c r="X274" s="86">
        <v>43699</v>
      </c>
      <c r="Y274" s="88" t="s">
        <v>612</v>
      </c>
      <c r="Z274" s="83" t="s">
        <v>746</v>
      </c>
      <c r="AA274" s="80"/>
      <c r="AB274" s="80"/>
      <c r="AC274" s="88" t="s">
        <v>881</v>
      </c>
      <c r="AD274" s="80"/>
      <c r="AE274" s="80" t="b">
        <v>0</v>
      </c>
      <c r="AF274" s="80">
        <v>0</v>
      </c>
      <c r="AG274" s="88" t="s">
        <v>961</v>
      </c>
      <c r="AH274" s="80" t="b">
        <v>0</v>
      </c>
      <c r="AI274" s="80" t="s">
        <v>974</v>
      </c>
      <c r="AJ274" s="80"/>
      <c r="AK274" s="88" t="s">
        <v>961</v>
      </c>
      <c r="AL274" s="80" t="b">
        <v>0</v>
      </c>
      <c r="AM274" s="80">
        <v>3</v>
      </c>
      <c r="AN274" s="88" t="s">
        <v>877</v>
      </c>
      <c r="AO274" s="80" t="s">
        <v>985</v>
      </c>
      <c r="AP274" s="80" t="b">
        <v>0</v>
      </c>
      <c r="AQ274" s="88" t="s">
        <v>877</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5</v>
      </c>
      <c r="BE274" s="79" t="str">
        <f>REPLACE(INDEX(GroupVertices[Group],MATCH(Edges[[#This Row],[Vertex 2]],GroupVertices[Vertex],0)),1,1,"")</f>
        <v>5</v>
      </c>
      <c r="BF274" s="48"/>
      <c r="BG274" s="49"/>
      <c r="BH274" s="48"/>
      <c r="BI274" s="49"/>
      <c r="BJ274" s="48"/>
      <c r="BK274" s="49"/>
      <c r="BL274" s="48"/>
      <c r="BM274" s="49"/>
      <c r="BN274" s="48"/>
    </row>
    <row r="275" spans="1:66" ht="15">
      <c r="A275" s="65" t="s">
        <v>282</v>
      </c>
      <c r="B275" s="65" t="s">
        <v>280</v>
      </c>
      <c r="C275" s="66" t="s">
        <v>2628</v>
      </c>
      <c r="D275" s="67">
        <v>3</v>
      </c>
      <c r="E275" s="68" t="s">
        <v>132</v>
      </c>
      <c r="F275" s="69">
        <v>32</v>
      </c>
      <c r="G275" s="66"/>
      <c r="H275" s="70"/>
      <c r="I275" s="71"/>
      <c r="J275" s="71"/>
      <c r="K275" s="34" t="s">
        <v>66</v>
      </c>
      <c r="L275" s="78">
        <v>275</v>
      </c>
      <c r="M275" s="78"/>
      <c r="N275" s="73"/>
      <c r="O275" s="80" t="s">
        <v>355</v>
      </c>
      <c r="P275" s="82">
        <v>43699.453935185185</v>
      </c>
      <c r="Q275" s="80" t="s">
        <v>397</v>
      </c>
      <c r="R275" s="80"/>
      <c r="S275" s="80"/>
      <c r="T275" s="80"/>
      <c r="U275" s="80"/>
      <c r="V275" s="83" t="s">
        <v>532</v>
      </c>
      <c r="W275" s="82">
        <v>43699.453935185185</v>
      </c>
      <c r="X275" s="86">
        <v>43699</v>
      </c>
      <c r="Y275" s="88" t="s">
        <v>612</v>
      </c>
      <c r="Z275" s="83" t="s">
        <v>746</v>
      </c>
      <c r="AA275" s="80"/>
      <c r="AB275" s="80"/>
      <c r="AC275" s="88" t="s">
        <v>881</v>
      </c>
      <c r="AD275" s="80"/>
      <c r="AE275" s="80" t="b">
        <v>0</v>
      </c>
      <c r="AF275" s="80">
        <v>0</v>
      </c>
      <c r="AG275" s="88" t="s">
        <v>961</v>
      </c>
      <c r="AH275" s="80" t="b">
        <v>0</v>
      </c>
      <c r="AI275" s="80" t="s">
        <v>974</v>
      </c>
      <c r="AJ275" s="80"/>
      <c r="AK275" s="88" t="s">
        <v>961</v>
      </c>
      <c r="AL275" s="80" t="b">
        <v>0</v>
      </c>
      <c r="AM275" s="80">
        <v>3</v>
      </c>
      <c r="AN275" s="88" t="s">
        <v>877</v>
      </c>
      <c r="AO275" s="80" t="s">
        <v>985</v>
      </c>
      <c r="AP275" s="80" t="b">
        <v>0</v>
      </c>
      <c r="AQ275" s="88" t="s">
        <v>877</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5</v>
      </c>
      <c r="BE275" s="79" t="str">
        <f>REPLACE(INDEX(GroupVertices[Group],MATCH(Edges[[#This Row],[Vertex 2]],GroupVertices[Vertex],0)),1,1,"")</f>
        <v>5</v>
      </c>
      <c r="BF275" s="48"/>
      <c r="BG275" s="49"/>
      <c r="BH275" s="48"/>
      <c r="BI275" s="49"/>
      <c r="BJ275" s="48"/>
      <c r="BK275" s="49"/>
      <c r="BL275" s="48"/>
      <c r="BM275" s="49"/>
      <c r="BN275" s="48"/>
    </row>
    <row r="276" spans="1:66" ht="15">
      <c r="A276" s="65" t="s">
        <v>282</v>
      </c>
      <c r="B276" s="65" t="s">
        <v>333</v>
      </c>
      <c r="C276" s="66" t="s">
        <v>2628</v>
      </c>
      <c r="D276" s="67">
        <v>3</v>
      </c>
      <c r="E276" s="68" t="s">
        <v>132</v>
      </c>
      <c r="F276" s="69">
        <v>32</v>
      </c>
      <c r="G276" s="66"/>
      <c r="H276" s="70"/>
      <c r="I276" s="71"/>
      <c r="J276" s="71"/>
      <c r="K276" s="34" t="s">
        <v>65</v>
      </c>
      <c r="L276" s="78">
        <v>276</v>
      </c>
      <c r="M276" s="78"/>
      <c r="N276" s="73"/>
      <c r="O276" s="80" t="s">
        <v>355</v>
      </c>
      <c r="P276" s="82">
        <v>43699.453935185185</v>
      </c>
      <c r="Q276" s="80" t="s">
        <v>397</v>
      </c>
      <c r="R276" s="80"/>
      <c r="S276" s="80"/>
      <c r="T276" s="80"/>
      <c r="U276" s="80"/>
      <c r="V276" s="83" t="s">
        <v>532</v>
      </c>
      <c r="W276" s="82">
        <v>43699.453935185185</v>
      </c>
      <c r="X276" s="86">
        <v>43699</v>
      </c>
      <c r="Y276" s="88" t="s">
        <v>612</v>
      </c>
      <c r="Z276" s="83" t="s">
        <v>746</v>
      </c>
      <c r="AA276" s="80"/>
      <c r="AB276" s="80"/>
      <c r="AC276" s="88" t="s">
        <v>881</v>
      </c>
      <c r="AD276" s="80"/>
      <c r="AE276" s="80" t="b">
        <v>0</v>
      </c>
      <c r="AF276" s="80">
        <v>0</v>
      </c>
      <c r="AG276" s="88" t="s">
        <v>961</v>
      </c>
      <c r="AH276" s="80" t="b">
        <v>0</v>
      </c>
      <c r="AI276" s="80" t="s">
        <v>974</v>
      </c>
      <c r="AJ276" s="80"/>
      <c r="AK276" s="88" t="s">
        <v>961</v>
      </c>
      <c r="AL276" s="80" t="b">
        <v>0</v>
      </c>
      <c r="AM276" s="80">
        <v>3</v>
      </c>
      <c r="AN276" s="88" t="s">
        <v>877</v>
      </c>
      <c r="AO276" s="80" t="s">
        <v>985</v>
      </c>
      <c r="AP276" s="80" t="b">
        <v>0</v>
      </c>
      <c r="AQ276" s="88" t="s">
        <v>877</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5</v>
      </c>
      <c r="BE276" s="79" t="str">
        <f>REPLACE(INDEX(GroupVertices[Group],MATCH(Edges[[#This Row],[Vertex 2]],GroupVertices[Vertex],0)),1,1,"")</f>
        <v>5</v>
      </c>
      <c r="BF276" s="48"/>
      <c r="BG276" s="49"/>
      <c r="BH276" s="48"/>
      <c r="BI276" s="49"/>
      <c r="BJ276" s="48"/>
      <c r="BK276" s="49"/>
      <c r="BL276" s="48"/>
      <c r="BM276" s="49"/>
      <c r="BN276" s="48"/>
    </row>
    <row r="277" spans="1:66" ht="15">
      <c r="A277" s="65" t="s">
        <v>282</v>
      </c>
      <c r="B277" s="65" t="s">
        <v>334</v>
      </c>
      <c r="C277" s="66" t="s">
        <v>2628</v>
      </c>
      <c r="D277" s="67">
        <v>3</v>
      </c>
      <c r="E277" s="68" t="s">
        <v>132</v>
      </c>
      <c r="F277" s="69">
        <v>32</v>
      </c>
      <c r="G277" s="66"/>
      <c r="H277" s="70"/>
      <c r="I277" s="71"/>
      <c r="J277" s="71"/>
      <c r="K277" s="34" t="s">
        <v>65</v>
      </c>
      <c r="L277" s="78">
        <v>277</v>
      </c>
      <c r="M277" s="78"/>
      <c r="N277" s="73"/>
      <c r="O277" s="80" t="s">
        <v>355</v>
      </c>
      <c r="P277" s="82">
        <v>43699.453935185185</v>
      </c>
      <c r="Q277" s="80" t="s">
        <v>397</v>
      </c>
      <c r="R277" s="80"/>
      <c r="S277" s="80"/>
      <c r="T277" s="80"/>
      <c r="U277" s="80"/>
      <c r="V277" s="83" t="s">
        <v>532</v>
      </c>
      <c r="W277" s="82">
        <v>43699.453935185185</v>
      </c>
      <c r="X277" s="86">
        <v>43699</v>
      </c>
      <c r="Y277" s="88" t="s">
        <v>612</v>
      </c>
      <c r="Z277" s="83" t="s">
        <v>746</v>
      </c>
      <c r="AA277" s="80"/>
      <c r="AB277" s="80"/>
      <c r="AC277" s="88" t="s">
        <v>881</v>
      </c>
      <c r="AD277" s="80"/>
      <c r="AE277" s="80" t="b">
        <v>0</v>
      </c>
      <c r="AF277" s="80">
        <v>0</v>
      </c>
      <c r="AG277" s="88" t="s">
        <v>961</v>
      </c>
      <c r="AH277" s="80" t="b">
        <v>0</v>
      </c>
      <c r="AI277" s="80" t="s">
        <v>974</v>
      </c>
      <c r="AJ277" s="80"/>
      <c r="AK277" s="88" t="s">
        <v>961</v>
      </c>
      <c r="AL277" s="80" t="b">
        <v>0</v>
      </c>
      <c r="AM277" s="80">
        <v>3</v>
      </c>
      <c r="AN277" s="88" t="s">
        <v>877</v>
      </c>
      <c r="AO277" s="80" t="s">
        <v>985</v>
      </c>
      <c r="AP277" s="80" t="b">
        <v>0</v>
      </c>
      <c r="AQ277" s="88" t="s">
        <v>877</v>
      </c>
      <c r="AR277" s="80" t="s">
        <v>196</v>
      </c>
      <c r="AS277" s="80">
        <v>0</v>
      </c>
      <c r="AT277" s="80">
        <v>0</v>
      </c>
      <c r="AU277" s="80"/>
      <c r="AV277" s="80"/>
      <c r="AW277" s="80"/>
      <c r="AX277" s="80"/>
      <c r="AY277" s="80"/>
      <c r="AZ277" s="80"/>
      <c r="BA277" s="80"/>
      <c r="BB277" s="80"/>
      <c r="BC277">
        <v>1</v>
      </c>
      <c r="BD277" s="79" t="str">
        <f>REPLACE(INDEX(GroupVertices[Group],MATCH(Edges[[#This Row],[Vertex 1]],GroupVertices[Vertex],0)),1,1,"")</f>
        <v>5</v>
      </c>
      <c r="BE277" s="79" t="str">
        <f>REPLACE(INDEX(GroupVertices[Group],MATCH(Edges[[#This Row],[Vertex 2]],GroupVertices[Vertex],0)),1,1,"")</f>
        <v>5</v>
      </c>
      <c r="BF277" s="48">
        <v>2</v>
      </c>
      <c r="BG277" s="49">
        <v>8.333333333333334</v>
      </c>
      <c r="BH277" s="48">
        <v>0</v>
      </c>
      <c r="BI277" s="49">
        <v>0</v>
      </c>
      <c r="BJ277" s="48">
        <v>0</v>
      </c>
      <c r="BK277" s="49">
        <v>0</v>
      </c>
      <c r="BL277" s="48">
        <v>22</v>
      </c>
      <c r="BM277" s="49">
        <v>91.66666666666667</v>
      </c>
      <c r="BN277" s="48">
        <v>24</v>
      </c>
    </row>
    <row r="278" spans="1:66" ht="15">
      <c r="A278" s="65" t="s">
        <v>283</v>
      </c>
      <c r="B278" s="65" t="s">
        <v>282</v>
      </c>
      <c r="C278" s="66" t="s">
        <v>2628</v>
      </c>
      <c r="D278" s="67">
        <v>3</v>
      </c>
      <c r="E278" s="68" t="s">
        <v>132</v>
      </c>
      <c r="F278" s="69">
        <v>32</v>
      </c>
      <c r="G278" s="66"/>
      <c r="H278" s="70"/>
      <c r="I278" s="71"/>
      <c r="J278" s="71"/>
      <c r="K278" s="34" t="s">
        <v>66</v>
      </c>
      <c r="L278" s="78">
        <v>278</v>
      </c>
      <c r="M278" s="78"/>
      <c r="N278" s="73"/>
      <c r="O278" s="80" t="s">
        <v>355</v>
      </c>
      <c r="P278" s="82">
        <v>43699.455034722225</v>
      </c>
      <c r="Q278" s="80" t="s">
        <v>397</v>
      </c>
      <c r="R278" s="80"/>
      <c r="S278" s="80"/>
      <c r="T278" s="80"/>
      <c r="U278" s="80"/>
      <c r="V278" s="83" t="s">
        <v>533</v>
      </c>
      <c r="W278" s="82">
        <v>43699.455034722225</v>
      </c>
      <c r="X278" s="86">
        <v>43699</v>
      </c>
      <c r="Y278" s="88" t="s">
        <v>613</v>
      </c>
      <c r="Z278" s="83" t="s">
        <v>747</v>
      </c>
      <c r="AA278" s="80"/>
      <c r="AB278" s="80"/>
      <c r="AC278" s="88" t="s">
        <v>882</v>
      </c>
      <c r="AD278" s="80"/>
      <c r="AE278" s="80" t="b">
        <v>0</v>
      </c>
      <c r="AF278" s="80">
        <v>0</v>
      </c>
      <c r="AG278" s="88" t="s">
        <v>961</v>
      </c>
      <c r="AH278" s="80" t="b">
        <v>0</v>
      </c>
      <c r="AI278" s="80" t="s">
        <v>974</v>
      </c>
      <c r="AJ278" s="80"/>
      <c r="AK278" s="88" t="s">
        <v>961</v>
      </c>
      <c r="AL278" s="80" t="b">
        <v>0</v>
      </c>
      <c r="AM278" s="80">
        <v>3</v>
      </c>
      <c r="AN278" s="88" t="s">
        <v>877</v>
      </c>
      <c r="AO278" s="80" t="s">
        <v>985</v>
      </c>
      <c r="AP278" s="80" t="b">
        <v>0</v>
      </c>
      <c r="AQ278" s="88" t="s">
        <v>877</v>
      </c>
      <c r="AR278" s="80" t="s">
        <v>196</v>
      </c>
      <c r="AS278" s="80">
        <v>0</v>
      </c>
      <c r="AT278" s="80">
        <v>0</v>
      </c>
      <c r="AU278" s="80"/>
      <c r="AV278" s="80"/>
      <c r="AW278" s="80"/>
      <c r="AX278" s="80"/>
      <c r="AY278" s="80"/>
      <c r="AZ278" s="80"/>
      <c r="BA278" s="80"/>
      <c r="BB278" s="80"/>
      <c r="BC278">
        <v>1</v>
      </c>
      <c r="BD278" s="79" t="str">
        <f>REPLACE(INDEX(GroupVertices[Group],MATCH(Edges[[#This Row],[Vertex 1]],GroupVertices[Vertex],0)),1,1,"")</f>
        <v>5</v>
      </c>
      <c r="BE278" s="79" t="str">
        <f>REPLACE(INDEX(GroupVertices[Group],MATCH(Edges[[#This Row],[Vertex 2]],GroupVertices[Vertex],0)),1,1,"")</f>
        <v>5</v>
      </c>
      <c r="BF278" s="48"/>
      <c r="BG278" s="49"/>
      <c r="BH278" s="48"/>
      <c r="BI278" s="49"/>
      <c r="BJ278" s="48"/>
      <c r="BK278" s="49"/>
      <c r="BL278" s="48"/>
      <c r="BM278" s="49"/>
      <c r="BN278" s="48"/>
    </row>
    <row r="279" spans="1:66" ht="15">
      <c r="A279" s="65" t="s">
        <v>279</v>
      </c>
      <c r="B279" s="65" t="s">
        <v>286</v>
      </c>
      <c r="C279" s="66" t="s">
        <v>2628</v>
      </c>
      <c r="D279" s="67">
        <v>3</v>
      </c>
      <c r="E279" s="68" t="s">
        <v>132</v>
      </c>
      <c r="F279" s="69">
        <v>32</v>
      </c>
      <c r="G279" s="66"/>
      <c r="H279" s="70"/>
      <c r="I279" s="71"/>
      <c r="J279" s="71"/>
      <c r="K279" s="34" t="s">
        <v>65</v>
      </c>
      <c r="L279" s="78">
        <v>279</v>
      </c>
      <c r="M279" s="78"/>
      <c r="N279" s="73"/>
      <c r="O279" s="80" t="s">
        <v>355</v>
      </c>
      <c r="P279" s="82">
        <v>43699.31815972222</v>
      </c>
      <c r="Q279" s="80" t="s">
        <v>397</v>
      </c>
      <c r="R279" s="80"/>
      <c r="S279" s="80"/>
      <c r="T279" s="80"/>
      <c r="U279" s="80"/>
      <c r="V279" s="83" t="s">
        <v>529</v>
      </c>
      <c r="W279" s="82">
        <v>43699.31815972222</v>
      </c>
      <c r="X279" s="86">
        <v>43699</v>
      </c>
      <c r="Y279" s="88" t="s">
        <v>609</v>
      </c>
      <c r="Z279" s="83" t="s">
        <v>743</v>
      </c>
      <c r="AA279" s="80"/>
      <c r="AB279" s="80"/>
      <c r="AC279" s="88" t="s">
        <v>878</v>
      </c>
      <c r="AD279" s="80"/>
      <c r="AE279" s="80" t="b">
        <v>0</v>
      </c>
      <c r="AF279" s="80">
        <v>0</v>
      </c>
      <c r="AG279" s="88" t="s">
        <v>961</v>
      </c>
      <c r="AH279" s="80" t="b">
        <v>0</v>
      </c>
      <c r="AI279" s="80" t="s">
        <v>974</v>
      </c>
      <c r="AJ279" s="80"/>
      <c r="AK279" s="88" t="s">
        <v>961</v>
      </c>
      <c r="AL279" s="80" t="b">
        <v>0</v>
      </c>
      <c r="AM279" s="80">
        <v>3</v>
      </c>
      <c r="AN279" s="88" t="s">
        <v>877</v>
      </c>
      <c r="AO279" s="80" t="s">
        <v>984</v>
      </c>
      <c r="AP279" s="80" t="b">
        <v>0</v>
      </c>
      <c r="AQ279" s="88" t="s">
        <v>877</v>
      </c>
      <c r="AR279" s="80" t="s">
        <v>196</v>
      </c>
      <c r="AS279" s="80">
        <v>0</v>
      </c>
      <c r="AT279" s="80">
        <v>0</v>
      </c>
      <c r="AU279" s="80"/>
      <c r="AV279" s="80"/>
      <c r="AW279" s="80"/>
      <c r="AX279" s="80"/>
      <c r="AY279" s="80"/>
      <c r="AZ279" s="80"/>
      <c r="BA279" s="80"/>
      <c r="BB279" s="80"/>
      <c r="BC279">
        <v>1</v>
      </c>
      <c r="BD279" s="79" t="str">
        <f>REPLACE(INDEX(GroupVertices[Group],MATCH(Edges[[#This Row],[Vertex 1]],GroupVertices[Vertex],0)),1,1,"")</f>
        <v>5</v>
      </c>
      <c r="BE279" s="79" t="str">
        <f>REPLACE(INDEX(GroupVertices[Group],MATCH(Edges[[#This Row],[Vertex 2]],GroupVertices[Vertex],0)),1,1,"")</f>
        <v>1</v>
      </c>
      <c r="BF279" s="48"/>
      <c r="BG279" s="49"/>
      <c r="BH279" s="48"/>
      <c r="BI279" s="49"/>
      <c r="BJ279" s="48"/>
      <c r="BK279" s="49"/>
      <c r="BL279" s="48"/>
      <c r="BM279" s="49"/>
      <c r="BN279" s="48"/>
    </row>
    <row r="280" spans="1:66" ht="15">
      <c r="A280" s="65" t="s">
        <v>279</v>
      </c>
      <c r="B280" s="65" t="s">
        <v>281</v>
      </c>
      <c r="C280" s="66" t="s">
        <v>2628</v>
      </c>
      <c r="D280" s="67">
        <v>3</v>
      </c>
      <c r="E280" s="68" t="s">
        <v>132</v>
      </c>
      <c r="F280" s="69">
        <v>32</v>
      </c>
      <c r="G280" s="66"/>
      <c r="H280" s="70"/>
      <c r="I280" s="71"/>
      <c r="J280" s="71"/>
      <c r="K280" s="34" t="s">
        <v>66</v>
      </c>
      <c r="L280" s="78">
        <v>280</v>
      </c>
      <c r="M280" s="78"/>
      <c r="N280" s="73"/>
      <c r="O280" s="80" t="s">
        <v>355</v>
      </c>
      <c r="P280" s="82">
        <v>43699.31815972222</v>
      </c>
      <c r="Q280" s="80" t="s">
        <v>397</v>
      </c>
      <c r="R280" s="80"/>
      <c r="S280" s="80"/>
      <c r="T280" s="80"/>
      <c r="U280" s="80"/>
      <c r="V280" s="83" t="s">
        <v>529</v>
      </c>
      <c r="W280" s="82">
        <v>43699.31815972222</v>
      </c>
      <c r="X280" s="86">
        <v>43699</v>
      </c>
      <c r="Y280" s="88" t="s">
        <v>609</v>
      </c>
      <c r="Z280" s="83" t="s">
        <v>743</v>
      </c>
      <c r="AA280" s="80"/>
      <c r="AB280" s="80"/>
      <c r="AC280" s="88" t="s">
        <v>878</v>
      </c>
      <c r="AD280" s="80"/>
      <c r="AE280" s="80" t="b">
        <v>0</v>
      </c>
      <c r="AF280" s="80">
        <v>0</v>
      </c>
      <c r="AG280" s="88" t="s">
        <v>961</v>
      </c>
      <c r="AH280" s="80" t="b">
        <v>0</v>
      </c>
      <c r="AI280" s="80" t="s">
        <v>974</v>
      </c>
      <c r="AJ280" s="80"/>
      <c r="AK280" s="88" t="s">
        <v>961</v>
      </c>
      <c r="AL280" s="80" t="b">
        <v>0</v>
      </c>
      <c r="AM280" s="80">
        <v>3</v>
      </c>
      <c r="AN280" s="88" t="s">
        <v>877</v>
      </c>
      <c r="AO280" s="80" t="s">
        <v>984</v>
      </c>
      <c r="AP280" s="80" t="b">
        <v>0</v>
      </c>
      <c r="AQ280" s="88" t="s">
        <v>877</v>
      </c>
      <c r="AR280" s="80" t="s">
        <v>196</v>
      </c>
      <c r="AS280" s="80">
        <v>0</v>
      </c>
      <c r="AT280" s="80">
        <v>0</v>
      </c>
      <c r="AU280" s="80"/>
      <c r="AV280" s="80"/>
      <c r="AW280" s="80"/>
      <c r="AX280" s="80"/>
      <c r="AY280" s="80"/>
      <c r="AZ280" s="80"/>
      <c r="BA280" s="80"/>
      <c r="BB280" s="80"/>
      <c r="BC280">
        <v>1</v>
      </c>
      <c r="BD280" s="79" t="str">
        <f>REPLACE(INDEX(GroupVertices[Group],MATCH(Edges[[#This Row],[Vertex 1]],GroupVertices[Vertex],0)),1,1,"")</f>
        <v>5</v>
      </c>
      <c r="BE280" s="79" t="str">
        <f>REPLACE(INDEX(GroupVertices[Group],MATCH(Edges[[#This Row],[Vertex 2]],GroupVertices[Vertex],0)),1,1,"")</f>
        <v>5</v>
      </c>
      <c r="BF280" s="48"/>
      <c r="BG280" s="49"/>
      <c r="BH280" s="48"/>
      <c r="BI280" s="49"/>
      <c r="BJ280" s="48"/>
      <c r="BK280" s="49"/>
      <c r="BL280" s="48"/>
      <c r="BM280" s="49"/>
      <c r="BN280" s="48"/>
    </row>
    <row r="281" spans="1:66" ht="15">
      <c r="A281" s="65" t="s">
        <v>279</v>
      </c>
      <c r="B281" s="65" t="s">
        <v>330</v>
      </c>
      <c r="C281" s="66" t="s">
        <v>2628</v>
      </c>
      <c r="D281" s="67">
        <v>3</v>
      </c>
      <c r="E281" s="68" t="s">
        <v>132</v>
      </c>
      <c r="F281" s="69">
        <v>32</v>
      </c>
      <c r="G281" s="66"/>
      <c r="H281" s="70"/>
      <c r="I281" s="71"/>
      <c r="J281" s="71"/>
      <c r="K281" s="34" t="s">
        <v>65</v>
      </c>
      <c r="L281" s="78">
        <v>281</v>
      </c>
      <c r="M281" s="78"/>
      <c r="N281" s="73"/>
      <c r="O281" s="80" t="s">
        <v>355</v>
      </c>
      <c r="P281" s="82">
        <v>43699.31815972222</v>
      </c>
      <c r="Q281" s="80" t="s">
        <v>397</v>
      </c>
      <c r="R281" s="80"/>
      <c r="S281" s="80"/>
      <c r="T281" s="80"/>
      <c r="U281" s="80"/>
      <c r="V281" s="83" t="s">
        <v>529</v>
      </c>
      <c r="W281" s="82">
        <v>43699.31815972222</v>
      </c>
      <c r="X281" s="86">
        <v>43699</v>
      </c>
      <c r="Y281" s="88" t="s">
        <v>609</v>
      </c>
      <c r="Z281" s="83" t="s">
        <v>743</v>
      </c>
      <c r="AA281" s="80"/>
      <c r="AB281" s="80"/>
      <c r="AC281" s="88" t="s">
        <v>878</v>
      </c>
      <c r="AD281" s="80"/>
      <c r="AE281" s="80" t="b">
        <v>0</v>
      </c>
      <c r="AF281" s="80">
        <v>0</v>
      </c>
      <c r="AG281" s="88" t="s">
        <v>961</v>
      </c>
      <c r="AH281" s="80" t="b">
        <v>0</v>
      </c>
      <c r="AI281" s="80" t="s">
        <v>974</v>
      </c>
      <c r="AJ281" s="80"/>
      <c r="AK281" s="88" t="s">
        <v>961</v>
      </c>
      <c r="AL281" s="80" t="b">
        <v>0</v>
      </c>
      <c r="AM281" s="80">
        <v>3</v>
      </c>
      <c r="AN281" s="88" t="s">
        <v>877</v>
      </c>
      <c r="AO281" s="80" t="s">
        <v>984</v>
      </c>
      <c r="AP281" s="80" t="b">
        <v>0</v>
      </c>
      <c r="AQ281" s="88" t="s">
        <v>877</v>
      </c>
      <c r="AR281" s="80" t="s">
        <v>196</v>
      </c>
      <c r="AS281" s="80">
        <v>0</v>
      </c>
      <c r="AT281" s="80">
        <v>0</v>
      </c>
      <c r="AU281" s="80"/>
      <c r="AV281" s="80"/>
      <c r="AW281" s="80"/>
      <c r="AX281" s="80"/>
      <c r="AY281" s="80"/>
      <c r="AZ281" s="80"/>
      <c r="BA281" s="80"/>
      <c r="BB281" s="80"/>
      <c r="BC281">
        <v>1</v>
      </c>
      <c r="BD281" s="79" t="str">
        <f>REPLACE(INDEX(GroupVertices[Group],MATCH(Edges[[#This Row],[Vertex 1]],GroupVertices[Vertex],0)),1,1,"")</f>
        <v>5</v>
      </c>
      <c r="BE281" s="79" t="str">
        <f>REPLACE(INDEX(GroupVertices[Group],MATCH(Edges[[#This Row],[Vertex 2]],GroupVertices[Vertex],0)),1,1,"")</f>
        <v>5</v>
      </c>
      <c r="BF281" s="48"/>
      <c r="BG281" s="49"/>
      <c r="BH281" s="48"/>
      <c r="BI281" s="49"/>
      <c r="BJ281" s="48"/>
      <c r="BK281" s="49"/>
      <c r="BL281" s="48"/>
      <c r="BM281" s="49"/>
      <c r="BN281" s="48"/>
    </row>
    <row r="282" spans="1:66" ht="15">
      <c r="A282" s="65" t="s">
        <v>279</v>
      </c>
      <c r="B282" s="65" t="s">
        <v>331</v>
      </c>
      <c r="C282" s="66" t="s">
        <v>2628</v>
      </c>
      <c r="D282" s="67">
        <v>3</v>
      </c>
      <c r="E282" s="68" t="s">
        <v>132</v>
      </c>
      <c r="F282" s="69">
        <v>32</v>
      </c>
      <c r="G282" s="66"/>
      <c r="H282" s="70"/>
      <c r="I282" s="71"/>
      <c r="J282" s="71"/>
      <c r="K282" s="34" t="s">
        <v>65</v>
      </c>
      <c r="L282" s="78">
        <v>282</v>
      </c>
      <c r="M282" s="78"/>
      <c r="N282" s="73"/>
      <c r="O282" s="80" t="s">
        <v>355</v>
      </c>
      <c r="P282" s="82">
        <v>43699.31815972222</v>
      </c>
      <c r="Q282" s="80" t="s">
        <v>397</v>
      </c>
      <c r="R282" s="80"/>
      <c r="S282" s="80"/>
      <c r="T282" s="80"/>
      <c r="U282" s="80"/>
      <c r="V282" s="83" t="s">
        <v>529</v>
      </c>
      <c r="W282" s="82">
        <v>43699.31815972222</v>
      </c>
      <c r="X282" s="86">
        <v>43699</v>
      </c>
      <c r="Y282" s="88" t="s">
        <v>609</v>
      </c>
      <c r="Z282" s="83" t="s">
        <v>743</v>
      </c>
      <c r="AA282" s="80"/>
      <c r="AB282" s="80"/>
      <c r="AC282" s="88" t="s">
        <v>878</v>
      </c>
      <c r="AD282" s="80"/>
      <c r="AE282" s="80" t="b">
        <v>0</v>
      </c>
      <c r="AF282" s="80">
        <v>0</v>
      </c>
      <c r="AG282" s="88" t="s">
        <v>961</v>
      </c>
      <c r="AH282" s="80" t="b">
        <v>0</v>
      </c>
      <c r="AI282" s="80" t="s">
        <v>974</v>
      </c>
      <c r="AJ282" s="80"/>
      <c r="AK282" s="88" t="s">
        <v>961</v>
      </c>
      <c r="AL282" s="80" t="b">
        <v>0</v>
      </c>
      <c r="AM282" s="80">
        <v>3</v>
      </c>
      <c r="AN282" s="88" t="s">
        <v>877</v>
      </c>
      <c r="AO282" s="80" t="s">
        <v>984</v>
      </c>
      <c r="AP282" s="80" t="b">
        <v>0</v>
      </c>
      <c r="AQ282" s="88" t="s">
        <v>877</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5</v>
      </c>
      <c r="BE282" s="79" t="str">
        <f>REPLACE(INDEX(GroupVertices[Group],MATCH(Edges[[#This Row],[Vertex 2]],GroupVertices[Vertex],0)),1,1,"")</f>
        <v>5</v>
      </c>
      <c r="BF282" s="48"/>
      <c r="BG282" s="49"/>
      <c r="BH282" s="48"/>
      <c r="BI282" s="49"/>
      <c r="BJ282" s="48"/>
      <c r="BK282" s="49"/>
      <c r="BL282" s="48"/>
      <c r="BM282" s="49"/>
      <c r="BN282" s="48"/>
    </row>
    <row r="283" spans="1:66" ht="15">
      <c r="A283" s="65" t="s">
        <v>279</v>
      </c>
      <c r="B283" s="65" t="s">
        <v>283</v>
      </c>
      <c r="C283" s="66" t="s">
        <v>2628</v>
      </c>
      <c r="D283" s="67">
        <v>3</v>
      </c>
      <c r="E283" s="68" t="s">
        <v>132</v>
      </c>
      <c r="F283" s="69">
        <v>32</v>
      </c>
      <c r="G283" s="66"/>
      <c r="H283" s="70"/>
      <c r="I283" s="71"/>
      <c r="J283" s="71"/>
      <c r="K283" s="34" t="s">
        <v>66</v>
      </c>
      <c r="L283" s="78">
        <v>283</v>
      </c>
      <c r="M283" s="78"/>
      <c r="N283" s="73"/>
      <c r="O283" s="80" t="s">
        <v>355</v>
      </c>
      <c r="P283" s="82">
        <v>43699.31815972222</v>
      </c>
      <c r="Q283" s="80" t="s">
        <v>397</v>
      </c>
      <c r="R283" s="80"/>
      <c r="S283" s="80"/>
      <c r="T283" s="80"/>
      <c r="U283" s="80"/>
      <c r="V283" s="83" t="s">
        <v>529</v>
      </c>
      <c r="W283" s="82">
        <v>43699.31815972222</v>
      </c>
      <c r="X283" s="86">
        <v>43699</v>
      </c>
      <c r="Y283" s="88" t="s">
        <v>609</v>
      </c>
      <c r="Z283" s="83" t="s">
        <v>743</v>
      </c>
      <c r="AA283" s="80"/>
      <c r="AB283" s="80"/>
      <c r="AC283" s="88" t="s">
        <v>878</v>
      </c>
      <c r="AD283" s="80"/>
      <c r="AE283" s="80" t="b">
        <v>0</v>
      </c>
      <c r="AF283" s="80">
        <v>0</v>
      </c>
      <c r="AG283" s="88" t="s">
        <v>961</v>
      </c>
      <c r="AH283" s="80" t="b">
        <v>0</v>
      </c>
      <c r="AI283" s="80" t="s">
        <v>974</v>
      </c>
      <c r="AJ283" s="80"/>
      <c r="AK283" s="88" t="s">
        <v>961</v>
      </c>
      <c r="AL283" s="80" t="b">
        <v>0</v>
      </c>
      <c r="AM283" s="80">
        <v>3</v>
      </c>
      <c r="AN283" s="88" t="s">
        <v>877</v>
      </c>
      <c r="AO283" s="80" t="s">
        <v>984</v>
      </c>
      <c r="AP283" s="80" t="b">
        <v>0</v>
      </c>
      <c r="AQ283" s="88" t="s">
        <v>877</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5</v>
      </c>
      <c r="BE283" s="79" t="str">
        <f>REPLACE(INDEX(GroupVertices[Group],MATCH(Edges[[#This Row],[Vertex 2]],GroupVertices[Vertex],0)),1,1,"")</f>
        <v>5</v>
      </c>
      <c r="BF283" s="48"/>
      <c r="BG283" s="49"/>
      <c r="BH283" s="48"/>
      <c r="BI283" s="49"/>
      <c r="BJ283" s="48"/>
      <c r="BK283" s="49"/>
      <c r="BL283" s="48"/>
      <c r="BM283" s="49"/>
      <c r="BN283" s="48"/>
    </row>
    <row r="284" spans="1:66" ht="15">
      <c r="A284" s="65" t="s">
        <v>279</v>
      </c>
      <c r="B284" s="65" t="s">
        <v>332</v>
      </c>
      <c r="C284" s="66" t="s">
        <v>2628</v>
      </c>
      <c r="D284" s="67">
        <v>3</v>
      </c>
      <c r="E284" s="68" t="s">
        <v>132</v>
      </c>
      <c r="F284" s="69">
        <v>32</v>
      </c>
      <c r="G284" s="66"/>
      <c r="H284" s="70"/>
      <c r="I284" s="71"/>
      <c r="J284" s="71"/>
      <c r="K284" s="34" t="s">
        <v>65</v>
      </c>
      <c r="L284" s="78">
        <v>284</v>
      </c>
      <c r="M284" s="78"/>
      <c r="N284" s="73"/>
      <c r="O284" s="80" t="s">
        <v>355</v>
      </c>
      <c r="P284" s="82">
        <v>43699.31815972222</v>
      </c>
      <c r="Q284" s="80" t="s">
        <v>397</v>
      </c>
      <c r="R284" s="80"/>
      <c r="S284" s="80"/>
      <c r="T284" s="80"/>
      <c r="U284" s="80"/>
      <c r="V284" s="83" t="s">
        <v>529</v>
      </c>
      <c r="W284" s="82">
        <v>43699.31815972222</v>
      </c>
      <c r="X284" s="86">
        <v>43699</v>
      </c>
      <c r="Y284" s="88" t="s">
        <v>609</v>
      </c>
      <c r="Z284" s="83" t="s">
        <v>743</v>
      </c>
      <c r="AA284" s="80"/>
      <c r="AB284" s="80"/>
      <c r="AC284" s="88" t="s">
        <v>878</v>
      </c>
      <c r="AD284" s="80"/>
      <c r="AE284" s="80" t="b">
        <v>0</v>
      </c>
      <c r="AF284" s="80">
        <v>0</v>
      </c>
      <c r="AG284" s="88" t="s">
        <v>961</v>
      </c>
      <c r="AH284" s="80" t="b">
        <v>0</v>
      </c>
      <c r="AI284" s="80" t="s">
        <v>974</v>
      </c>
      <c r="AJ284" s="80"/>
      <c r="AK284" s="88" t="s">
        <v>961</v>
      </c>
      <c r="AL284" s="80" t="b">
        <v>0</v>
      </c>
      <c r="AM284" s="80">
        <v>3</v>
      </c>
      <c r="AN284" s="88" t="s">
        <v>877</v>
      </c>
      <c r="AO284" s="80" t="s">
        <v>984</v>
      </c>
      <c r="AP284" s="80" t="b">
        <v>0</v>
      </c>
      <c r="AQ284" s="88" t="s">
        <v>877</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5</v>
      </c>
      <c r="BE284" s="79" t="str">
        <f>REPLACE(INDEX(GroupVertices[Group],MATCH(Edges[[#This Row],[Vertex 2]],GroupVertices[Vertex],0)),1,1,"")</f>
        <v>5</v>
      </c>
      <c r="BF284" s="48"/>
      <c r="BG284" s="49"/>
      <c r="BH284" s="48"/>
      <c r="BI284" s="49"/>
      <c r="BJ284" s="48"/>
      <c r="BK284" s="49"/>
      <c r="BL284" s="48"/>
      <c r="BM284" s="49"/>
      <c r="BN284" s="48"/>
    </row>
    <row r="285" spans="1:66" ht="15">
      <c r="A285" s="65" t="s">
        <v>279</v>
      </c>
      <c r="B285" s="65" t="s">
        <v>280</v>
      </c>
      <c r="C285" s="66" t="s">
        <v>2628</v>
      </c>
      <c r="D285" s="67">
        <v>3</v>
      </c>
      <c r="E285" s="68" t="s">
        <v>132</v>
      </c>
      <c r="F285" s="69">
        <v>32</v>
      </c>
      <c r="G285" s="66"/>
      <c r="H285" s="70"/>
      <c r="I285" s="71"/>
      <c r="J285" s="71"/>
      <c r="K285" s="34" t="s">
        <v>66</v>
      </c>
      <c r="L285" s="78">
        <v>285</v>
      </c>
      <c r="M285" s="78"/>
      <c r="N285" s="73"/>
      <c r="O285" s="80" t="s">
        <v>355</v>
      </c>
      <c r="P285" s="82">
        <v>43699.31815972222</v>
      </c>
      <c r="Q285" s="80" t="s">
        <v>397</v>
      </c>
      <c r="R285" s="80"/>
      <c r="S285" s="80"/>
      <c r="T285" s="80"/>
      <c r="U285" s="80"/>
      <c r="V285" s="83" t="s">
        <v>529</v>
      </c>
      <c r="W285" s="82">
        <v>43699.31815972222</v>
      </c>
      <c r="X285" s="86">
        <v>43699</v>
      </c>
      <c r="Y285" s="88" t="s">
        <v>609</v>
      </c>
      <c r="Z285" s="83" t="s">
        <v>743</v>
      </c>
      <c r="AA285" s="80"/>
      <c r="AB285" s="80"/>
      <c r="AC285" s="88" t="s">
        <v>878</v>
      </c>
      <c r="AD285" s="80"/>
      <c r="AE285" s="80" t="b">
        <v>0</v>
      </c>
      <c r="AF285" s="80">
        <v>0</v>
      </c>
      <c r="AG285" s="88" t="s">
        <v>961</v>
      </c>
      <c r="AH285" s="80" t="b">
        <v>0</v>
      </c>
      <c r="AI285" s="80" t="s">
        <v>974</v>
      </c>
      <c r="AJ285" s="80"/>
      <c r="AK285" s="88" t="s">
        <v>961</v>
      </c>
      <c r="AL285" s="80" t="b">
        <v>0</v>
      </c>
      <c r="AM285" s="80">
        <v>3</v>
      </c>
      <c r="AN285" s="88" t="s">
        <v>877</v>
      </c>
      <c r="AO285" s="80" t="s">
        <v>984</v>
      </c>
      <c r="AP285" s="80" t="b">
        <v>0</v>
      </c>
      <c r="AQ285" s="88" t="s">
        <v>877</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5</v>
      </c>
      <c r="BE285" s="79" t="str">
        <f>REPLACE(INDEX(GroupVertices[Group],MATCH(Edges[[#This Row],[Vertex 2]],GroupVertices[Vertex],0)),1,1,"")</f>
        <v>5</v>
      </c>
      <c r="BF285" s="48"/>
      <c r="BG285" s="49"/>
      <c r="BH285" s="48"/>
      <c r="BI285" s="49"/>
      <c r="BJ285" s="48"/>
      <c r="BK285" s="49"/>
      <c r="BL285" s="48"/>
      <c r="BM285" s="49"/>
      <c r="BN285" s="48"/>
    </row>
    <row r="286" spans="1:66" ht="15">
      <c r="A286" s="65" t="s">
        <v>279</v>
      </c>
      <c r="B286" s="65" t="s">
        <v>333</v>
      </c>
      <c r="C286" s="66" t="s">
        <v>2628</v>
      </c>
      <c r="D286" s="67">
        <v>3</v>
      </c>
      <c r="E286" s="68" t="s">
        <v>132</v>
      </c>
      <c r="F286" s="69">
        <v>32</v>
      </c>
      <c r="G286" s="66"/>
      <c r="H286" s="70"/>
      <c r="I286" s="71"/>
      <c r="J286" s="71"/>
      <c r="K286" s="34" t="s">
        <v>65</v>
      </c>
      <c r="L286" s="78">
        <v>286</v>
      </c>
      <c r="M286" s="78"/>
      <c r="N286" s="73"/>
      <c r="O286" s="80" t="s">
        <v>355</v>
      </c>
      <c r="P286" s="82">
        <v>43699.31815972222</v>
      </c>
      <c r="Q286" s="80" t="s">
        <v>397</v>
      </c>
      <c r="R286" s="80"/>
      <c r="S286" s="80"/>
      <c r="T286" s="80"/>
      <c r="U286" s="80"/>
      <c r="V286" s="83" t="s">
        <v>529</v>
      </c>
      <c r="W286" s="82">
        <v>43699.31815972222</v>
      </c>
      <c r="X286" s="86">
        <v>43699</v>
      </c>
      <c r="Y286" s="88" t="s">
        <v>609</v>
      </c>
      <c r="Z286" s="83" t="s">
        <v>743</v>
      </c>
      <c r="AA286" s="80"/>
      <c r="AB286" s="80"/>
      <c r="AC286" s="88" t="s">
        <v>878</v>
      </c>
      <c r="AD286" s="80"/>
      <c r="AE286" s="80" t="b">
        <v>0</v>
      </c>
      <c r="AF286" s="80">
        <v>0</v>
      </c>
      <c r="AG286" s="88" t="s">
        <v>961</v>
      </c>
      <c r="AH286" s="80" t="b">
        <v>0</v>
      </c>
      <c r="AI286" s="80" t="s">
        <v>974</v>
      </c>
      <c r="AJ286" s="80"/>
      <c r="AK286" s="88" t="s">
        <v>961</v>
      </c>
      <c r="AL286" s="80" t="b">
        <v>0</v>
      </c>
      <c r="AM286" s="80">
        <v>3</v>
      </c>
      <c r="AN286" s="88" t="s">
        <v>877</v>
      </c>
      <c r="AO286" s="80" t="s">
        <v>984</v>
      </c>
      <c r="AP286" s="80" t="b">
        <v>0</v>
      </c>
      <c r="AQ286" s="88" t="s">
        <v>877</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5</v>
      </c>
      <c r="BE286" s="79" t="str">
        <f>REPLACE(INDEX(GroupVertices[Group],MATCH(Edges[[#This Row],[Vertex 2]],GroupVertices[Vertex],0)),1,1,"")</f>
        <v>5</v>
      </c>
      <c r="BF286" s="48"/>
      <c r="BG286" s="49"/>
      <c r="BH286" s="48"/>
      <c r="BI286" s="49"/>
      <c r="BJ286" s="48"/>
      <c r="BK286" s="49"/>
      <c r="BL286" s="48"/>
      <c r="BM286" s="49"/>
      <c r="BN286" s="48"/>
    </row>
    <row r="287" spans="1:66" ht="15">
      <c r="A287" s="65" t="s">
        <v>279</v>
      </c>
      <c r="B287" s="65" t="s">
        <v>334</v>
      </c>
      <c r="C287" s="66" t="s">
        <v>2628</v>
      </c>
      <c r="D287" s="67">
        <v>3</v>
      </c>
      <c r="E287" s="68" t="s">
        <v>132</v>
      </c>
      <c r="F287" s="69">
        <v>32</v>
      </c>
      <c r="G287" s="66"/>
      <c r="H287" s="70"/>
      <c r="I287" s="71"/>
      <c r="J287" s="71"/>
      <c r="K287" s="34" t="s">
        <v>65</v>
      </c>
      <c r="L287" s="78">
        <v>287</v>
      </c>
      <c r="M287" s="78"/>
      <c r="N287" s="73"/>
      <c r="O287" s="80" t="s">
        <v>355</v>
      </c>
      <c r="P287" s="82">
        <v>43699.31815972222</v>
      </c>
      <c r="Q287" s="80" t="s">
        <v>397</v>
      </c>
      <c r="R287" s="80"/>
      <c r="S287" s="80"/>
      <c r="T287" s="80"/>
      <c r="U287" s="80"/>
      <c r="V287" s="83" t="s">
        <v>529</v>
      </c>
      <c r="W287" s="82">
        <v>43699.31815972222</v>
      </c>
      <c r="X287" s="86">
        <v>43699</v>
      </c>
      <c r="Y287" s="88" t="s">
        <v>609</v>
      </c>
      <c r="Z287" s="83" t="s">
        <v>743</v>
      </c>
      <c r="AA287" s="80"/>
      <c r="AB287" s="80"/>
      <c r="AC287" s="88" t="s">
        <v>878</v>
      </c>
      <c r="AD287" s="80"/>
      <c r="AE287" s="80" t="b">
        <v>0</v>
      </c>
      <c r="AF287" s="80">
        <v>0</v>
      </c>
      <c r="AG287" s="88" t="s">
        <v>961</v>
      </c>
      <c r="AH287" s="80" t="b">
        <v>0</v>
      </c>
      <c r="AI287" s="80" t="s">
        <v>974</v>
      </c>
      <c r="AJ287" s="80"/>
      <c r="AK287" s="88" t="s">
        <v>961</v>
      </c>
      <c r="AL287" s="80" t="b">
        <v>0</v>
      </c>
      <c r="AM287" s="80">
        <v>3</v>
      </c>
      <c r="AN287" s="88" t="s">
        <v>877</v>
      </c>
      <c r="AO287" s="80" t="s">
        <v>984</v>
      </c>
      <c r="AP287" s="80" t="b">
        <v>0</v>
      </c>
      <c r="AQ287" s="88" t="s">
        <v>877</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5</v>
      </c>
      <c r="BE287" s="79" t="str">
        <f>REPLACE(INDEX(GroupVertices[Group],MATCH(Edges[[#This Row],[Vertex 2]],GroupVertices[Vertex],0)),1,1,"")</f>
        <v>5</v>
      </c>
      <c r="BF287" s="48">
        <v>2</v>
      </c>
      <c r="BG287" s="49">
        <v>8.333333333333334</v>
      </c>
      <c r="BH287" s="48">
        <v>0</v>
      </c>
      <c r="BI287" s="49">
        <v>0</v>
      </c>
      <c r="BJ287" s="48">
        <v>0</v>
      </c>
      <c r="BK287" s="49">
        <v>0</v>
      </c>
      <c r="BL287" s="48">
        <v>22</v>
      </c>
      <c r="BM287" s="49">
        <v>91.66666666666667</v>
      </c>
      <c r="BN287" s="48">
        <v>24</v>
      </c>
    </row>
    <row r="288" spans="1:66" ht="15">
      <c r="A288" s="65" t="s">
        <v>280</v>
      </c>
      <c r="B288" s="65" t="s">
        <v>279</v>
      </c>
      <c r="C288" s="66" t="s">
        <v>2628</v>
      </c>
      <c r="D288" s="67">
        <v>3</v>
      </c>
      <c r="E288" s="68" t="s">
        <v>132</v>
      </c>
      <c r="F288" s="69">
        <v>32</v>
      </c>
      <c r="G288" s="66"/>
      <c r="H288" s="70"/>
      <c r="I288" s="71"/>
      <c r="J288" s="71"/>
      <c r="K288" s="34" t="s">
        <v>66</v>
      </c>
      <c r="L288" s="78">
        <v>288</v>
      </c>
      <c r="M288" s="78"/>
      <c r="N288" s="73"/>
      <c r="O288" s="80" t="s">
        <v>355</v>
      </c>
      <c r="P288" s="82">
        <v>43699.33423611111</v>
      </c>
      <c r="Q288" s="80" t="s">
        <v>398</v>
      </c>
      <c r="R288" s="80"/>
      <c r="S288" s="80"/>
      <c r="T288" s="80"/>
      <c r="U288" s="80"/>
      <c r="V288" s="83" t="s">
        <v>530</v>
      </c>
      <c r="W288" s="82">
        <v>43699.33423611111</v>
      </c>
      <c r="X288" s="86">
        <v>43699</v>
      </c>
      <c r="Y288" s="88" t="s">
        <v>610</v>
      </c>
      <c r="Z288" s="83" t="s">
        <v>744</v>
      </c>
      <c r="AA288" s="80"/>
      <c r="AB288" s="80"/>
      <c r="AC288" s="88" t="s">
        <v>879</v>
      </c>
      <c r="AD288" s="88" t="s">
        <v>877</v>
      </c>
      <c r="AE288" s="80" t="b">
        <v>0</v>
      </c>
      <c r="AF288" s="80">
        <v>5</v>
      </c>
      <c r="AG288" s="88" t="s">
        <v>969</v>
      </c>
      <c r="AH288" s="80" t="b">
        <v>0</v>
      </c>
      <c r="AI288" s="80" t="s">
        <v>974</v>
      </c>
      <c r="AJ288" s="80"/>
      <c r="AK288" s="88" t="s">
        <v>961</v>
      </c>
      <c r="AL288" s="80" t="b">
        <v>0</v>
      </c>
      <c r="AM288" s="80">
        <v>0</v>
      </c>
      <c r="AN288" s="88" t="s">
        <v>961</v>
      </c>
      <c r="AO288" s="80" t="s">
        <v>986</v>
      </c>
      <c r="AP288" s="80" t="b">
        <v>0</v>
      </c>
      <c r="AQ288" s="88" t="s">
        <v>877</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5</v>
      </c>
      <c r="BE288" s="79" t="str">
        <f>REPLACE(INDEX(GroupVertices[Group],MATCH(Edges[[#This Row],[Vertex 2]],GroupVertices[Vertex],0)),1,1,"")</f>
        <v>5</v>
      </c>
      <c r="BF288" s="48"/>
      <c r="BG288" s="49"/>
      <c r="BH288" s="48"/>
      <c r="BI288" s="49"/>
      <c r="BJ288" s="48"/>
      <c r="BK288" s="49"/>
      <c r="BL288" s="48"/>
      <c r="BM288" s="49"/>
      <c r="BN288" s="48"/>
    </row>
    <row r="289" spans="1:66" ht="15">
      <c r="A289" s="65" t="s">
        <v>281</v>
      </c>
      <c r="B289" s="65" t="s">
        <v>279</v>
      </c>
      <c r="C289" s="66" t="s">
        <v>2628</v>
      </c>
      <c r="D289" s="67">
        <v>3</v>
      </c>
      <c r="E289" s="68" t="s">
        <v>132</v>
      </c>
      <c r="F289" s="69">
        <v>32</v>
      </c>
      <c r="G289" s="66"/>
      <c r="H289" s="70"/>
      <c r="I289" s="71"/>
      <c r="J289" s="71"/>
      <c r="K289" s="34" t="s">
        <v>66</v>
      </c>
      <c r="L289" s="78">
        <v>289</v>
      </c>
      <c r="M289" s="78"/>
      <c r="N289" s="73"/>
      <c r="O289" s="80" t="s">
        <v>355</v>
      </c>
      <c r="P289" s="82">
        <v>43699.38195601852</v>
      </c>
      <c r="Q289" s="80" t="s">
        <v>399</v>
      </c>
      <c r="R289" s="80"/>
      <c r="S289" s="80"/>
      <c r="T289" s="80"/>
      <c r="U289" s="80"/>
      <c r="V289" s="83" t="s">
        <v>531</v>
      </c>
      <c r="W289" s="82">
        <v>43699.38195601852</v>
      </c>
      <c r="X289" s="86">
        <v>43699</v>
      </c>
      <c r="Y289" s="88" t="s">
        <v>611</v>
      </c>
      <c r="Z289" s="83" t="s">
        <v>745</v>
      </c>
      <c r="AA289" s="80"/>
      <c r="AB289" s="80"/>
      <c r="AC289" s="88" t="s">
        <v>880</v>
      </c>
      <c r="AD289" s="88" t="s">
        <v>877</v>
      </c>
      <c r="AE289" s="80" t="b">
        <v>0</v>
      </c>
      <c r="AF289" s="80">
        <v>5</v>
      </c>
      <c r="AG289" s="88" t="s">
        <v>969</v>
      </c>
      <c r="AH289" s="80" t="b">
        <v>0</v>
      </c>
      <c r="AI289" s="80" t="s">
        <v>974</v>
      </c>
      <c r="AJ289" s="80"/>
      <c r="AK289" s="88" t="s">
        <v>961</v>
      </c>
      <c r="AL289" s="80" t="b">
        <v>0</v>
      </c>
      <c r="AM289" s="80">
        <v>0</v>
      </c>
      <c r="AN289" s="88" t="s">
        <v>961</v>
      </c>
      <c r="AO289" s="80" t="s">
        <v>984</v>
      </c>
      <c r="AP289" s="80" t="b">
        <v>0</v>
      </c>
      <c r="AQ289" s="88" t="s">
        <v>877</v>
      </c>
      <c r="AR289" s="80" t="s">
        <v>196</v>
      </c>
      <c r="AS289" s="80">
        <v>0</v>
      </c>
      <c r="AT289" s="80">
        <v>0</v>
      </c>
      <c r="AU289" s="80"/>
      <c r="AV289" s="80"/>
      <c r="AW289" s="80"/>
      <c r="AX289" s="80"/>
      <c r="AY289" s="80"/>
      <c r="AZ289" s="80"/>
      <c r="BA289" s="80"/>
      <c r="BB289" s="80"/>
      <c r="BC289">
        <v>1</v>
      </c>
      <c r="BD289" s="79" t="str">
        <f>REPLACE(INDEX(GroupVertices[Group],MATCH(Edges[[#This Row],[Vertex 1]],GroupVertices[Vertex],0)),1,1,"")</f>
        <v>5</v>
      </c>
      <c r="BE289" s="79" t="str">
        <f>REPLACE(INDEX(GroupVertices[Group],MATCH(Edges[[#This Row],[Vertex 2]],GroupVertices[Vertex],0)),1,1,"")</f>
        <v>5</v>
      </c>
      <c r="BF289" s="48"/>
      <c r="BG289" s="49"/>
      <c r="BH289" s="48"/>
      <c r="BI289" s="49"/>
      <c r="BJ289" s="48"/>
      <c r="BK289" s="49"/>
      <c r="BL289" s="48"/>
      <c r="BM289" s="49"/>
      <c r="BN289" s="48"/>
    </row>
    <row r="290" spans="1:66" ht="15">
      <c r="A290" s="65" t="s">
        <v>283</v>
      </c>
      <c r="B290" s="65" t="s">
        <v>279</v>
      </c>
      <c r="C290" s="66" t="s">
        <v>2628</v>
      </c>
      <c r="D290" s="67">
        <v>3</v>
      </c>
      <c r="E290" s="68" t="s">
        <v>132</v>
      </c>
      <c r="F290" s="69">
        <v>32</v>
      </c>
      <c r="G290" s="66"/>
      <c r="H290" s="70"/>
      <c r="I290" s="71"/>
      <c r="J290" s="71"/>
      <c r="K290" s="34" t="s">
        <v>66</v>
      </c>
      <c r="L290" s="78">
        <v>290</v>
      </c>
      <c r="M290" s="78"/>
      <c r="N290" s="73"/>
      <c r="O290" s="80" t="s">
        <v>355</v>
      </c>
      <c r="P290" s="82">
        <v>43699.455034722225</v>
      </c>
      <c r="Q290" s="80" t="s">
        <v>397</v>
      </c>
      <c r="R290" s="80"/>
      <c r="S290" s="80"/>
      <c r="T290" s="80"/>
      <c r="U290" s="80"/>
      <c r="V290" s="83" t="s">
        <v>533</v>
      </c>
      <c r="W290" s="82">
        <v>43699.455034722225</v>
      </c>
      <c r="X290" s="86">
        <v>43699</v>
      </c>
      <c r="Y290" s="88" t="s">
        <v>613</v>
      </c>
      <c r="Z290" s="83" t="s">
        <v>747</v>
      </c>
      <c r="AA290" s="80"/>
      <c r="AB290" s="80"/>
      <c r="AC290" s="88" t="s">
        <v>882</v>
      </c>
      <c r="AD290" s="80"/>
      <c r="AE290" s="80" t="b">
        <v>0</v>
      </c>
      <c r="AF290" s="80">
        <v>0</v>
      </c>
      <c r="AG290" s="88" t="s">
        <v>961</v>
      </c>
      <c r="AH290" s="80" t="b">
        <v>0</v>
      </c>
      <c r="AI290" s="80" t="s">
        <v>974</v>
      </c>
      <c r="AJ290" s="80"/>
      <c r="AK290" s="88" t="s">
        <v>961</v>
      </c>
      <c r="AL290" s="80" t="b">
        <v>0</v>
      </c>
      <c r="AM290" s="80">
        <v>3</v>
      </c>
      <c r="AN290" s="88" t="s">
        <v>877</v>
      </c>
      <c r="AO290" s="80" t="s">
        <v>985</v>
      </c>
      <c r="AP290" s="80" t="b">
        <v>0</v>
      </c>
      <c r="AQ290" s="88" t="s">
        <v>877</v>
      </c>
      <c r="AR290" s="80" t="s">
        <v>196</v>
      </c>
      <c r="AS290" s="80">
        <v>0</v>
      </c>
      <c r="AT290" s="80">
        <v>0</v>
      </c>
      <c r="AU290" s="80"/>
      <c r="AV290" s="80"/>
      <c r="AW290" s="80"/>
      <c r="AX290" s="80"/>
      <c r="AY290" s="80"/>
      <c r="AZ290" s="80"/>
      <c r="BA290" s="80"/>
      <c r="BB290" s="80"/>
      <c r="BC290">
        <v>1</v>
      </c>
      <c r="BD290" s="79" t="str">
        <f>REPLACE(INDEX(GroupVertices[Group],MATCH(Edges[[#This Row],[Vertex 1]],GroupVertices[Vertex],0)),1,1,"")</f>
        <v>5</v>
      </c>
      <c r="BE290" s="79" t="str">
        <f>REPLACE(INDEX(GroupVertices[Group],MATCH(Edges[[#This Row],[Vertex 2]],GroupVertices[Vertex],0)),1,1,"")</f>
        <v>5</v>
      </c>
      <c r="BF290" s="48"/>
      <c r="BG290" s="49"/>
      <c r="BH290" s="48"/>
      <c r="BI290" s="49"/>
      <c r="BJ290" s="48"/>
      <c r="BK290" s="49"/>
      <c r="BL290" s="48"/>
      <c r="BM290" s="49"/>
      <c r="BN290" s="48"/>
    </row>
    <row r="291" spans="1:66" ht="15">
      <c r="A291" s="65" t="s">
        <v>280</v>
      </c>
      <c r="B291" s="65" t="s">
        <v>281</v>
      </c>
      <c r="C291" s="66" t="s">
        <v>2628</v>
      </c>
      <c r="D291" s="67">
        <v>3</v>
      </c>
      <c r="E291" s="68" t="s">
        <v>132</v>
      </c>
      <c r="F291" s="69">
        <v>32</v>
      </c>
      <c r="G291" s="66"/>
      <c r="H291" s="70"/>
      <c r="I291" s="71"/>
      <c r="J291" s="71"/>
      <c r="K291" s="34" t="s">
        <v>66</v>
      </c>
      <c r="L291" s="78">
        <v>291</v>
      </c>
      <c r="M291" s="78"/>
      <c r="N291" s="73"/>
      <c r="O291" s="80" t="s">
        <v>355</v>
      </c>
      <c r="P291" s="82">
        <v>43699.33423611111</v>
      </c>
      <c r="Q291" s="80" t="s">
        <v>398</v>
      </c>
      <c r="R291" s="80"/>
      <c r="S291" s="80"/>
      <c r="T291" s="80"/>
      <c r="U291" s="80"/>
      <c r="V291" s="83" t="s">
        <v>530</v>
      </c>
      <c r="W291" s="82">
        <v>43699.33423611111</v>
      </c>
      <c r="X291" s="86">
        <v>43699</v>
      </c>
      <c r="Y291" s="88" t="s">
        <v>610</v>
      </c>
      <c r="Z291" s="83" t="s">
        <v>744</v>
      </c>
      <c r="AA291" s="80"/>
      <c r="AB291" s="80"/>
      <c r="AC291" s="88" t="s">
        <v>879</v>
      </c>
      <c r="AD291" s="88" t="s">
        <v>877</v>
      </c>
      <c r="AE291" s="80" t="b">
        <v>0</v>
      </c>
      <c r="AF291" s="80">
        <v>5</v>
      </c>
      <c r="AG291" s="88" t="s">
        <v>969</v>
      </c>
      <c r="AH291" s="80" t="b">
        <v>0</v>
      </c>
      <c r="AI291" s="80" t="s">
        <v>974</v>
      </c>
      <c r="AJ291" s="80"/>
      <c r="AK291" s="88" t="s">
        <v>961</v>
      </c>
      <c r="AL291" s="80" t="b">
        <v>0</v>
      </c>
      <c r="AM291" s="80">
        <v>0</v>
      </c>
      <c r="AN291" s="88" t="s">
        <v>961</v>
      </c>
      <c r="AO291" s="80" t="s">
        <v>986</v>
      </c>
      <c r="AP291" s="80" t="b">
        <v>0</v>
      </c>
      <c r="AQ291" s="88" t="s">
        <v>877</v>
      </c>
      <c r="AR291" s="80" t="s">
        <v>196</v>
      </c>
      <c r="AS291" s="80">
        <v>0</v>
      </c>
      <c r="AT291" s="80">
        <v>0</v>
      </c>
      <c r="AU291" s="80"/>
      <c r="AV291" s="80"/>
      <c r="AW291" s="80"/>
      <c r="AX291" s="80"/>
      <c r="AY291" s="80"/>
      <c r="AZ291" s="80"/>
      <c r="BA291" s="80"/>
      <c r="BB291" s="80"/>
      <c r="BC291">
        <v>1</v>
      </c>
      <c r="BD291" s="79" t="str">
        <f>REPLACE(INDEX(GroupVertices[Group],MATCH(Edges[[#This Row],[Vertex 1]],GroupVertices[Vertex],0)),1,1,"")</f>
        <v>5</v>
      </c>
      <c r="BE291" s="79" t="str">
        <f>REPLACE(INDEX(GroupVertices[Group],MATCH(Edges[[#This Row],[Vertex 2]],GroupVertices[Vertex],0)),1,1,"")</f>
        <v>5</v>
      </c>
      <c r="BF291" s="48"/>
      <c r="BG291" s="49"/>
      <c r="BH291" s="48"/>
      <c r="BI291" s="49"/>
      <c r="BJ291" s="48"/>
      <c r="BK291" s="49"/>
      <c r="BL291" s="48"/>
      <c r="BM291" s="49"/>
      <c r="BN291" s="48"/>
    </row>
    <row r="292" spans="1:66" ht="15">
      <c r="A292" s="65" t="s">
        <v>281</v>
      </c>
      <c r="B292" s="65" t="s">
        <v>286</v>
      </c>
      <c r="C292" s="66" t="s">
        <v>2628</v>
      </c>
      <c r="D292" s="67">
        <v>3</v>
      </c>
      <c r="E292" s="68" t="s">
        <v>132</v>
      </c>
      <c r="F292" s="69">
        <v>32</v>
      </c>
      <c r="G292" s="66"/>
      <c r="H292" s="70"/>
      <c r="I292" s="71"/>
      <c r="J292" s="71"/>
      <c r="K292" s="34" t="s">
        <v>65</v>
      </c>
      <c r="L292" s="78">
        <v>292</v>
      </c>
      <c r="M292" s="78"/>
      <c r="N292" s="73"/>
      <c r="O292" s="80" t="s">
        <v>355</v>
      </c>
      <c r="P292" s="82">
        <v>43699.38195601852</v>
      </c>
      <c r="Q292" s="80" t="s">
        <v>399</v>
      </c>
      <c r="R292" s="80"/>
      <c r="S292" s="80"/>
      <c r="T292" s="80"/>
      <c r="U292" s="80"/>
      <c r="V292" s="83" t="s">
        <v>531</v>
      </c>
      <c r="W292" s="82">
        <v>43699.38195601852</v>
      </c>
      <c r="X292" s="86">
        <v>43699</v>
      </c>
      <c r="Y292" s="88" t="s">
        <v>611</v>
      </c>
      <c r="Z292" s="83" t="s">
        <v>745</v>
      </c>
      <c r="AA292" s="80"/>
      <c r="AB292" s="80"/>
      <c r="AC292" s="88" t="s">
        <v>880</v>
      </c>
      <c r="AD292" s="88" t="s">
        <v>877</v>
      </c>
      <c r="AE292" s="80" t="b">
        <v>0</v>
      </c>
      <c r="AF292" s="80">
        <v>5</v>
      </c>
      <c r="AG292" s="88" t="s">
        <v>969</v>
      </c>
      <c r="AH292" s="80" t="b">
        <v>0</v>
      </c>
      <c r="AI292" s="80" t="s">
        <v>974</v>
      </c>
      <c r="AJ292" s="80"/>
      <c r="AK292" s="88" t="s">
        <v>961</v>
      </c>
      <c r="AL292" s="80" t="b">
        <v>0</v>
      </c>
      <c r="AM292" s="80">
        <v>0</v>
      </c>
      <c r="AN292" s="88" t="s">
        <v>961</v>
      </c>
      <c r="AO292" s="80" t="s">
        <v>984</v>
      </c>
      <c r="AP292" s="80" t="b">
        <v>0</v>
      </c>
      <c r="AQ292" s="88" t="s">
        <v>877</v>
      </c>
      <c r="AR292" s="80" t="s">
        <v>196</v>
      </c>
      <c r="AS292" s="80">
        <v>0</v>
      </c>
      <c r="AT292" s="80">
        <v>0</v>
      </c>
      <c r="AU292" s="80"/>
      <c r="AV292" s="80"/>
      <c r="AW292" s="80"/>
      <c r="AX292" s="80"/>
      <c r="AY292" s="80"/>
      <c r="AZ292" s="80"/>
      <c r="BA292" s="80"/>
      <c r="BB292" s="80"/>
      <c r="BC292">
        <v>1</v>
      </c>
      <c r="BD292" s="79" t="str">
        <f>REPLACE(INDEX(GroupVertices[Group],MATCH(Edges[[#This Row],[Vertex 1]],GroupVertices[Vertex],0)),1,1,"")</f>
        <v>5</v>
      </c>
      <c r="BE292" s="79" t="str">
        <f>REPLACE(INDEX(GroupVertices[Group],MATCH(Edges[[#This Row],[Vertex 2]],GroupVertices[Vertex],0)),1,1,"")</f>
        <v>1</v>
      </c>
      <c r="BF292" s="48"/>
      <c r="BG292" s="49"/>
      <c r="BH292" s="48"/>
      <c r="BI292" s="49"/>
      <c r="BJ292" s="48"/>
      <c r="BK292" s="49"/>
      <c r="BL292" s="48"/>
      <c r="BM292" s="49"/>
      <c r="BN292" s="48"/>
    </row>
    <row r="293" spans="1:66" ht="15">
      <c r="A293" s="65" t="s">
        <v>281</v>
      </c>
      <c r="B293" s="65" t="s">
        <v>330</v>
      </c>
      <c r="C293" s="66" t="s">
        <v>2628</v>
      </c>
      <c r="D293" s="67">
        <v>3</v>
      </c>
      <c r="E293" s="68" t="s">
        <v>132</v>
      </c>
      <c r="F293" s="69">
        <v>32</v>
      </c>
      <c r="G293" s="66"/>
      <c r="H293" s="70"/>
      <c r="I293" s="71"/>
      <c r="J293" s="71"/>
      <c r="K293" s="34" t="s">
        <v>65</v>
      </c>
      <c r="L293" s="78">
        <v>293</v>
      </c>
      <c r="M293" s="78"/>
      <c r="N293" s="73"/>
      <c r="O293" s="80" t="s">
        <v>355</v>
      </c>
      <c r="P293" s="82">
        <v>43699.38195601852</v>
      </c>
      <c r="Q293" s="80" t="s">
        <v>399</v>
      </c>
      <c r="R293" s="80"/>
      <c r="S293" s="80"/>
      <c r="T293" s="80"/>
      <c r="U293" s="80"/>
      <c r="V293" s="83" t="s">
        <v>531</v>
      </c>
      <c r="W293" s="82">
        <v>43699.38195601852</v>
      </c>
      <c r="X293" s="86">
        <v>43699</v>
      </c>
      <c r="Y293" s="88" t="s">
        <v>611</v>
      </c>
      <c r="Z293" s="83" t="s">
        <v>745</v>
      </c>
      <c r="AA293" s="80"/>
      <c r="AB293" s="80"/>
      <c r="AC293" s="88" t="s">
        <v>880</v>
      </c>
      <c r="AD293" s="88" t="s">
        <v>877</v>
      </c>
      <c r="AE293" s="80" t="b">
        <v>0</v>
      </c>
      <c r="AF293" s="80">
        <v>5</v>
      </c>
      <c r="AG293" s="88" t="s">
        <v>969</v>
      </c>
      <c r="AH293" s="80" t="b">
        <v>0</v>
      </c>
      <c r="AI293" s="80" t="s">
        <v>974</v>
      </c>
      <c r="AJ293" s="80"/>
      <c r="AK293" s="88" t="s">
        <v>961</v>
      </c>
      <c r="AL293" s="80" t="b">
        <v>0</v>
      </c>
      <c r="AM293" s="80">
        <v>0</v>
      </c>
      <c r="AN293" s="88" t="s">
        <v>961</v>
      </c>
      <c r="AO293" s="80" t="s">
        <v>984</v>
      </c>
      <c r="AP293" s="80" t="b">
        <v>0</v>
      </c>
      <c r="AQ293" s="88" t="s">
        <v>877</v>
      </c>
      <c r="AR293" s="80" t="s">
        <v>196</v>
      </c>
      <c r="AS293" s="80">
        <v>0</v>
      </c>
      <c r="AT293" s="80">
        <v>0</v>
      </c>
      <c r="AU293" s="80"/>
      <c r="AV293" s="80"/>
      <c r="AW293" s="80"/>
      <c r="AX293" s="80"/>
      <c r="AY293" s="80"/>
      <c r="AZ293" s="80"/>
      <c r="BA293" s="80"/>
      <c r="BB293" s="80"/>
      <c r="BC293">
        <v>1</v>
      </c>
      <c r="BD293" s="79" t="str">
        <f>REPLACE(INDEX(GroupVertices[Group],MATCH(Edges[[#This Row],[Vertex 1]],GroupVertices[Vertex],0)),1,1,"")</f>
        <v>5</v>
      </c>
      <c r="BE293" s="79" t="str">
        <f>REPLACE(INDEX(GroupVertices[Group],MATCH(Edges[[#This Row],[Vertex 2]],GroupVertices[Vertex],0)),1,1,"")</f>
        <v>5</v>
      </c>
      <c r="BF293" s="48"/>
      <c r="BG293" s="49"/>
      <c r="BH293" s="48"/>
      <c r="BI293" s="49"/>
      <c r="BJ293" s="48"/>
      <c r="BK293" s="49"/>
      <c r="BL293" s="48"/>
      <c r="BM293" s="49"/>
      <c r="BN293" s="48"/>
    </row>
    <row r="294" spans="1:66" ht="15">
      <c r="A294" s="65" t="s">
        <v>281</v>
      </c>
      <c r="B294" s="65" t="s">
        <v>331</v>
      </c>
      <c r="C294" s="66" t="s">
        <v>2628</v>
      </c>
      <c r="D294" s="67">
        <v>3</v>
      </c>
      <c r="E294" s="68" t="s">
        <v>132</v>
      </c>
      <c r="F294" s="69">
        <v>32</v>
      </c>
      <c r="G294" s="66"/>
      <c r="H294" s="70"/>
      <c r="I294" s="71"/>
      <c r="J294" s="71"/>
      <c r="K294" s="34" t="s">
        <v>65</v>
      </c>
      <c r="L294" s="78">
        <v>294</v>
      </c>
      <c r="M294" s="78"/>
      <c r="N294" s="73"/>
      <c r="O294" s="80" t="s">
        <v>355</v>
      </c>
      <c r="P294" s="82">
        <v>43699.38195601852</v>
      </c>
      <c r="Q294" s="80" t="s">
        <v>399</v>
      </c>
      <c r="R294" s="80"/>
      <c r="S294" s="80"/>
      <c r="T294" s="80"/>
      <c r="U294" s="80"/>
      <c r="V294" s="83" t="s">
        <v>531</v>
      </c>
      <c r="W294" s="82">
        <v>43699.38195601852</v>
      </c>
      <c r="X294" s="86">
        <v>43699</v>
      </c>
      <c r="Y294" s="88" t="s">
        <v>611</v>
      </c>
      <c r="Z294" s="83" t="s">
        <v>745</v>
      </c>
      <c r="AA294" s="80"/>
      <c r="AB294" s="80"/>
      <c r="AC294" s="88" t="s">
        <v>880</v>
      </c>
      <c r="AD294" s="88" t="s">
        <v>877</v>
      </c>
      <c r="AE294" s="80" t="b">
        <v>0</v>
      </c>
      <c r="AF294" s="80">
        <v>5</v>
      </c>
      <c r="AG294" s="88" t="s">
        <v>969</v>
      </c>
      <c r="AH294" s="80" t="b">
        <v>0</v>
      </c>
      <c r="AI294" s="80" t="s">
        <v>974</v>
      </c>
      <c r="AJ294" s="80"/>
      <c r="AK294" s="88" t="s">
        <v>961</v>
      </c>
      <c r="AL294" s="80" t="b">
        <v>0</v>
      </c>
      <c r="AM294" s="80">
        <v>0</v>
      </c>
      <c r="AN294" s="88" t="s">
        <v>961</v>
      </c>
      <c r="AO294" s="80" t="s">
        <v>984</v>
      </c>
      <c r="AP294" s="80" t="b">
        <v>0</v>
      </c>
      <c r="AQ294" s="88" t="s">
        <v>877</v>
      </c>
      <c r="AR294" s="80" t="s">
        <v>196</v>
      </c>
      <c r="AS294" s="80">
        <v>0</v>
      </c>
      <c r="AT294" s="80">
        <v>0</v>
      </c>
      <c r="AU294" s="80"/>
      <c r="AV294" s="80"/>
      <c r="AW294" s="80"/>
      <c r="AX294" s="80"/>
      <c r="AY294" s="80"/>
      <c r="AZ294" s="80"/>
      <c r="BA294" s="80"/>
      <c r="BB294" s="80"/>
      <c r="BC294">
        <v>1</v>
      </c>
      <c r="BD294" s="79" t="str">
        <f>REPLACE(INDEX(GroupVertices[Group],MATCH(Edges[[#This Row],[Vertex 1]],GroupVertices[Vertex],0)),1,1,"")</f>
        <v>5</v>
      </c>
      <c r="BE294" s="79" t="str">
        <f>REPLACE(INDEX(GroupVertices[Group],MATCH(Edges[[#This Row],[Vertex 2]],GroupVertices[Vertex],0)),1,1,"")</f>
        <v>5</v>
      </c>
      <c r="BF294" s="48"/>
      <c r="BG294" s="49"/>
      <c r="BH294" s="48"/>
      <c r="BI294" s="49"/>
      <c r="BJ294" s="48"/>
      <c r="BK294" s="49"/>
      <c r="BL294" s="48"/>
      <c r="BM294" s="49"/>
      <c r="BN294" s="48"/>
    </row>
    <row r="295" spans="1:66" ht="15">
      <c r="A295" s="65" t="s">
        <v>281</v>
      </c>
      <c r="B295" s="65" t="s">
        <v>283</v>
      </c>
      <c r="C295" s="66" t="s">
        <v>2628</v>
      </c>
      <c r="D295" s="67">
        <v>3</v>
      </c>
      <c r="E295" s="68" t="s">
        <v>132</v>
      </c>
      <c r="F295" s="69">
        <v>32</v>
      </c>
      <c r="G295" s="66"/>
      <c r="H295" s="70"/>
      <c r="I295" s="71"/>
      <c r="J295" s="71"/>
      <c r="K295" s="34" t="s">
        <v>66</v>
      </c>
      <c r="L295" s="78">
        <v>295</v>
      </c>
      <c r="M295" s="78"/>
      <c r="N295" s="73"/>
      <c r="O295" s="80" t="s">
        <v>355</v>
      </c>
      <c r="P295" s="82">
        <v>43699.38195601852</v>
      </c>
      <c r="Q295" s="80" t="s">
        <v>399</v>
      </c>
      <c r="R295" s="80"/>
      <c r="S295" s="80"/>
      <c r="T295" s="80"/>
      <c r="U295" s="80"/>
      <c r="V295" s="83" t="s">
        <v>531</v>
      </c>
      <c r="W295" s="82">
        <v>43699.38195601852</v>
      </c>
      <c r="X295" s="86">
        <v>43699</v>
      </c>
      <c r="Y295" s="88" t="s">
        <v>611</v>
      </c>
      <c r="Z295" s="83" t="s">
        <v>745</v>
      </c>
      <c r="AA295" s="80"/>
      <c r="AB295" s="80"/>
      <c r="AC295" s="88" t="s">
        <v>880</v>
      </c>
      <c r="AD295" s="88" t="s">
        <v>877</v>
      </c>
      <c r="AE295" s="80" t="b">
        <v>0</v>
      </c>
      <c r="AF295" s="80">
        <v>5</v>
      </c>
      <c r="AG295" s="88" t="s">
        <v>969</v>
      </c>
      <c r="AH295" s="80" t="b">
        <v>0</v>
      </c>
      <c r="AI295" s="80" t="s">
        <v>974</v>
      </c>
      <c r="AJ295" s="80"/>
      <c r="AK295" s="88" t="s">
        <v>961</v>
      </c>
      <c r="AL295" s="80" t="b">
        <v>0</v>
      </c>
      <c r="AM295" s="80">
        <v>0</v>
      </c>
      <c r="AN295" s="88" t="s">
        <v>961</v>
      </c>
      <c r="AO295" s="80" t="s">
        <v>984</v>
      </c>
      <c r="AP295" s="80" t="b">
        <v>0</v>
      </c>
      <c r="AQ295" s="88" t="s">
        <v>877</v>
      </c>
      <c r="AR295" s="80" t="s">
        <v>196</v>
      </c>
      <c r="AS295" s="80">
        <v>0</v>
      </c>
      <c r="AT295" s="80">
        <v>0</v>
      </c>
      <c r="AU295" s="80"/>
      <c r="AV295" s="80"/>
      <c r="AW295" s="80"/>
      <c r="AX295" s="80"/>
      <c r="AY295" s="80"/>
      <c r="AZ295" s="80"/>
      <c r="BA295" s="80"/>
      <c r="BB295" s="80"/>
      <c r="BC295">
        <v>1</v>
      </c>
      <c r="BD295" s="79" t="str">
        <f>REPLACE(INDEX(GroupVertices[Group],MATCH(Edges[[#This Row],[Vertex 1]],GroupVertices[Vertex],0)),1,1,"")</f>
        <v>5</v>
      </c>
      <c r="BE295" s="79" t="str">
        <f>REPLACE(INDEX(GroupVertices[Group],MATCH(Edges[[#This Row],[Vertex 2]],GroupVertices[Vertex],0)),1,1,"")</f>
        <v>5</v>
      </c>
      <c r="BF295" s="48"/>
      <c r="BG295" s="49"/>
      <c r="BH295" s="48"/>
      <c r="BI295" s="49"/>
      <c r="BJ295" s="48"/>
      <c r="BK295" s="49"/>
      <c r="BL295" s="48"/>
      <c r="BM295" s="49"/>
      <c r="BN295" s="48"/>
    </row>
    <row r="296" spans="1:66" ht="15">
      <c r="A296" s="65" t="s">
        <v>281</v>
      </c>
      <c r="B296" s="65" t="s">
        <v>332</v>
      </c>
      <c r="C296" s="66" t="s">
        <v>2628</v>
      </c>
      <c r="D296" s="67">
        <v>3</v>
      </c>
      <c r="E296" s="68" t="s">
        <v>132</v>
      </c>
      <c r="F296" s="69">
        <v>32</v>
      </c>
      <c r="G296" s="66"/>
      <c r="H296" s="70"/>
      <c r="I296" s="71"/>
      <c r="J296" s="71"/>
      <c r="K296" s="34" t="s">
        <v>65</v>
      </c>
      <c r="L296" s="78">
        <v>296</v>
      </c>
      <c r="M296" s="78"/>
      <c r="N296" s="73"/>
      <c r="O296" s="80" t="s">
        <v>355</v>
      </c>
      <c r="P296" s="82">
        <v>43699.38195601852</v>
      </c>
      <c r="Q296" s="80" t="s">
        <v>399</v>
      </c>
      <c r="R296" s="80"/>
      <c r="S296" s="80"/>
      <c r="T296" s="80"/>
      <c r="U296" s="80"/>
      <c r="V296" s="83" t="s">
        <v>531</v>
      </c>
      <c r="W296" s="82">
        <v>43699.38195601852</v>
      </c>
      <c r="X296" s="86">
        <v>43699</v>
      </c>
      <c r="Y296" s="88" t="s">
        <v>611</v>
      </c>
      <c r="Z296" s="83" t="s">
        <v>745</v>
      </c>
      <c r="AA296" s="80"/>
      <c r="AB296" s="80"/>
      <c r="AC296" s="88" t="s">
        <v>880</v>
      </c>
      <c r="AD296" s="88" t="s">
        <v>877</v>
      </c>
      <c r="AE296" s="80" t="b">
        <v>0</v>
      </c>
      <c r="AF296" s="80">
        <v>5</v>
      </c>
      <c r="AG296" s="88" t="s">
        <v>969</v>
      </c>
      <c r="AH296" s="80" t="b">
        <v>0</v>
      </c>
      <c r="AI296" s="80" t="s">
        <v>974</v>
      </c>
      <c r="AJ296" s="80"/>
      <c r="AK296" s="88" t="s">
        <v>961</v>
      </c>
      <c r="AL296" s="80" t="b">
        <v>0</v>
      </c>
      <c r="AM296" s="80">
        <v>0</v>
      </c>
      <c r="AN296" s="88" t="s">
        <v>961</v>
      </c>
      <c r="AO296" s="80" t="s">
        <v>984</v>
      </c>
      <c r="AP296" s="80" t="b">
        <v>0</v>
      </c>
      <c r="AQ296" s="88" t="s">
        <v>877</v>
      </c>
      <c r="AR296" s="80" t="s">
        <v>196</v>
      </c>
      <c r="AS296" s="80">
        <v>0</v>
      </c>
      <c r="AT296" s="80">
        <v>0</v>
      </c>
      <c r="AU296" s="80"/>
      <c r="AV296" s="80"/>
      <c r="AW296" s="80"/>
      <c r="AX296" s="80"/>
      <c r="AY296" s="80"/>
      <c r="AZ296" s="80"/>
      <c r="BA296" s="80"/>
      <c r="BB296" s="80"/>
      <c r="BC296">
        <v>1</v>
      </c>
      <c r="BD296" s="79" t="str">
        <f>REPLACE(INDEX(GroupVertices[Group],MATCH(Edges[[#This Row],[Vertex 1]],GroupVertices[Vertex],0)),1,1,"")</f>
        <v>5</v>
      </c>
      <c r="BE296" s="79" t="str">
        <f>REPLACE(INDEX(GroupVertices[Group],MATCH(Edges[[#This Row],[Vertex 2]],GroupVertices[Vertex],0)),1,1,"")</f>
        <v>5</v>
      </c>
      <c r="BF296" s="48"/>
      <c r="BG296" s="49"/>
      <c r="BH296" s="48"/>
      <c r="BI296" s="49"/>
      <c r="BJ296" s="48"/>
      <c r="BK296" s="49"/>
      <c r="BL296" s="48"/>
      <c r="BM296" s="49"/>
      <c r="BN296" s="48"/>
    </row>
    <row r="297" spans="1:66" ht="15">
      <c r="A297" s="65" t="s">
        <v>281</v>
      </c>
      <c r="B297" s="65" t="s">
        <v>280</v>
      </c>
      <c r="C297" s="66" t="s">
        <v>2628</v>
      </c>
      <c r="D297" s="67">
        <v>3</v>
      </c>
      <c r="E297" s="68" t="s">
        <v>132</v>
      </c>
      <c r="F297" s="69">
        <v>32</v>
      </c>
      <c r="G297" s="66"/>
      <c r="H297" s="70"/>
      <c r="I297" s="71"/>
      <c r="J297" s="71"/>
      <c r="K297" s="34" t="s">
        <v>66</v>
      </c>
      <c r="L297" s="78">
        <v>297</v>
      </c>
      <c r="M297" s="78"/>
      <c r="N297" s="73"/>
      <c r="O297" s="80" t="s">
        <v>355</v>
      </c>
      <c r="P297" s="82">
        <v>43699.38195601852</v>
      </c>
      <c r="Q297" s="80" t="s">
        <v>399</v>
      </c>
      <c r="R297" s="80"/>
      <c r="S297" s="80"/>
      <c r="T297" s="80"/>
      <c r="U297" s="80"/>
      <c r="V297" s="83" t="s">
        <v>531</v>
      </c>
      <c r="W297" s="82">
        <v>43699.38195601852</v>
      </c>
      <c r="X297" s="86">
        <v>43699</v>
      </c>
      <c r="Y297" s="88" t="s">
        <v>611</v>
      </c>
      <c r="Z297" s="83" t="s">
        <v>745</v>
      </c>
      <c r="AA297" s="80"/>
      <c r="AB297" s="80"/>
      <c r="AC297" s="88" t="s">
        <v>880</v>
      </c>
      <c r="AD297" s="88" t="s">
        <v>877</v>
      </c>
      <c r="AE297" s="80" t="b">
        <v>0</v>
      </c>
      <c r="AF297" s="80">
        <v>5</v>
      </c>
      <c r="AG297" s="88" t="s">
        <v>969</v>
      </c>
      <c r="AH297" s="80" t="b">
        <v>0</v>
      </c>
      <c r="AI297" s="80" t="s">
        <v>974</v>
      </c>
      <c r="AJ297" s="80"/>
      <c r="AK297" s="88" t="s">
        <v>961</v>
      </c>
      <c r="AL297" s="80" t="b">
        <v>0</v>
      </c>
      <c r="AM297" s="80">
        <v>0</v>
      </c>
      <c r="AN297" s="88" t="s">
        <v>961</v>
      </c>
      <c r="AO297" s="80" t="s">
        <v>984</v>
      </c>
      <c r="AP297" s="80" t="b">
        <v>0</v>
      </c>
      <c r="AQ297" s="88" t="s">
        <v>877</v>
      </c>
      <c r="AR297" s="80" t="s">
        <v>196</v>
      </c>
      <c r="AS297" s="80">
        <v>0</v>
      </c>
      <c r="AT297" s="80">
        <v>0</v>
      </c>
      <c r="AU297" s="80"/>
      <c r="AV297" s="80"/>
      <c r="AW297" s="80"/>
      <c r="AX297" s="80"/>
      <c r="AY297" s="80"/>
      <c r="AZ297" s="80"/>
      <c r="BA297" s="80"/>
      <c r="BB297" s="80"/>
      <c r="BC297">
        <v>1</v>
      </c>
      <c r="BD297" s="79" t="str">
        <f>REPLACE(INDEX(GroupVertices[Group],MATCH(Edges[[#This Row],[Vertex 1]],GroupVertices[Vertex],0)),1,1,"")</f>
        <v>5</v>
      </c>
      <c r="BE297" s="79" t="str">
        <f>REPLACE(INDEX(GroupVertices[Group],MATCH(Edges[[#This Row],[Vertex 2]],GroupVertices[Vertex],0)),1,1,"")</f>
        <v>5</v>
      </c>
      <c r="BF297" s="48"/>
      <c r="BG297" s="49"/>
      <c r="BH297" s="48"/>
      <c r="BI297" s="49"/>
      <c r="BJ297" s="48"/>
      <c r="BK297" s="49"/>
      <c r="BL297" s="48"/>
      <c r="BM297" s="49"/>
      <c r="BN297" s="48"/>
    </row>
    <row r="298" spans="1:66" ht="15">
      <c r="A298" s="65" t="s">
        <v>281</v>
      </c>
      <c r="B298" s="65" t="s">
        <v>333</v>
      </c>
      <c r="C298" s="66" t="s">
        <v>2628</v>
      </c>
      <c r="D298" s="67">
        <v>3</v>
      </c>
      <c r="E298" s="68" t="s">
        <v>132</v>
      </c>
      <c r="F298" s="69">
        <v>32</v>
      </c>
      <c r="G298" s="66"/>
      <c r="H298" s="70"/>
      <c r="I298" s="71"/>
      <c r="J298" s="71"/>
      <c r="K298" s="34" t="s">
        <v>65</v>
      </c>
      <c r="L298" s="78">
        <v>298</v>
      </c>
      <c r="M298" s="78"/>
      <c r="N298" s="73"/>
      <c r="O298" s="80" t="s">
        <v>355</v>
      </c>
      <c r="P298" s="82">
        <v>43699.38195601852</v>
      </c>
      <c r="Q298" s="80" t="s">
        <v>399</v>
      </c>
      <c r="R298" s="80"/>
      <c r="S298" s="80"/>
      <c r="T298" s="80"/>
      <c r="U298" s="80"/>
      <c r="V298" s="83" t="s">
        <v>531</v>
      </c>
      <c r="W298" s="82">
        <v>43699.38195601852</v>
      </c>
      <c r="X298" s="86">
        <v>43699</v>
      </c>
      <c r="Y298" s="88" t="s">
        <v>611</v>
      </c>
      <c r="Z298" s="83" t="s">
        <v>745</v>
      </c>
      <c r="AA298" s="80"/>
      <c r="AB298" s="80"/>
      <c r="AC298" s="88" t="s">
        <v>880</v>
      </c>
      <c r="AD298" s="88" t="s">
        <v>877</v>
      </c>
      <c r="AE298" s="80" t="b">
        <v>0</v>
      </c>
      <c r="AF298" s="80">
        <v>5</v>
      </c>
      <c r="AG298" s="88" t="s">
        <v>969</v>
      </c>
      <c r="AH298" s="80" t="b">
        <v>0</v>
      </c>
      <c r="AI298" s="80" t="s">
        <v>974</v>
      </c>
      <c r="AJ298" s="80"/>
      <c r="AK298" s="88" t="s">
        <v>961</v>
      </c>
      <c r="AL298" s="80" t="b">
        <v>0</v>
      </c>
      <c r="AM298" s="80">
        <v>0</v>
      </c>
      <c r="AN298" s="88" t="s">
        <v>961</v>
      </c>
      <c r="AO298" s="80" t="s">
        <v>984</v>
      </c>
      <c r="AP298" s="80" t="b">
        <v>0</v>
      </c>
      <c r="AQ298" s="88" t="s">
        <v>877</v>
      </c>
      <c r="AR298" s="80" t="s">
        <v>196</v>
      </c>
      <c r="AS298" s="80">
        <v>0</v>
      </c>
      <c r="AT298" s="80">
        <v>0</v>
      </c>
      <c r="AU298" s="80"/>
      <c r="AV298" s="80"/>
      <c r="AW298" s="80"/>
      <c r="AX298" s="80"/>
      <c r="AY298" s="80"/>
      <c r="AZ298" s="80"/>
      <c r="BA298" s="80"/>
      <c r="BB298" s="80"/>
      <c r="BC298">
        <v>1</v>
      </c>
      <c r="BD298" s="79" t="str">
        <f>REPLACE(INDEX(GroupVertices[Group],MATCH(Edges[[#This Row],[Vertex 1]],GroupVertices[Vertex],0)),1,1,"")</f>
        <v>5</v>
      </c>
      <c r="BE298" s="79" t="str">
        <f>REPLACE(INDEX(GroupVertices[Group],MATCH(Edges[[#This Row],[Vertex 2]],GroupVertices[Vertex],0)),1,1,"")</f>
        <v>5</v>
      </c>
      <c r="BF298" s="48"/>
      <c r="BG298" s="49"/>
      <c r="BH298" s="48"/>
      <c r="BI298" s="49"/>
      <c r="BJ298" s="48"/>
      <c r="BK298" s="49"/>
      <c r="BL298" s="48"/>
      <c r="BM298" s="49"/>
      <c r="BN298" s="48"/>
    </row>
    <row r="299" spans="1:66" ht="15">
      <c r="A299" s="65" t="s">
        <v>281</v>
      </c>
      <c r="B299" s="65" t="s">
        <v>334</v>
      </c>
      <c r="C299" s="66" t="s">
        <v>2628</v>
      </c>
      <c r="D299" s="67">
        <v>3</v>
      </c>
      <c r="E299" s="68" t="s">
        <v>132</v>
      </c>
      <c r="F299" s="69">
        <v>32</v>
      </c>
      <c r="G299" s="66"/>
      <c r="H299" s="70"/>
      <c r="I299" s="71"/>
      <c r="J299" s="71"/>
      <c r="K299" s="34" t="s">
        <v>65</v>
      </c>
      <c r="L299" s="78">
        <v>299</v>
      </c>
      <c r="M299" s="78"/>
      <c r="N299" s="73"/>
      <c r="O299" s="80" t="s">
        <v>355</v>
      </c>
      <c r="P299" s="82">
        <v>43699.38195601852</v>
      </c>
      <c r="Q299" s="80" t="s">
        <v>399</v>
      </c>
      <c r="R299" s="80"/>
      <c r="S299" s="80"/>
      <c r="T299" s="80"/>
      <c r="U299" s="80"/>
      <c r="V299" s="83" t="s">
        <v>531</v>
      </c>
      <c r="W299" s="82">
        <v>43699.38195601852</v>
      </c>
      <c r="X299" s="86">
        <v>43699</v>
      </c>
      <c r="Y299" s="88" t="s">
        <v>611</v>
      </c>
      <c r="Z299" s="83" t="s">
        <v>745</v>
      </c>
      <c r="AA299" s="80"/>
      <c r="AB299" s="80"/>
      <c r="AC299" s="88" t="s">
        <v>880</v>
      </c>
      <c r="AD299" s="88" t="s">
        <v>877</v>
      </c>
      <c r="AE299" s="80" t="b">
        <v>0</v>
      </c>
      <c r="AF299" s="80">
        <v>5</v>
      </c>
      <c r="AG299" s="88" t="s">
        <v>969</v>
      </c>
      <c r="AH299" s="80" t="b">
        <v>0</v>
      </c>
      <c r="AI299" s="80" t="s">
        <v>974</v>
      </c>
      <c r="AJ299" s="80"/>
      <c r="AK299" s="88" t="s">
        <v>961</v>
      </c>
      <c r="AL299" s="80" t="b">
        <v>0</v>
      </c>
      <c r="AM299" s="80">
        <v>0</v>
      </c>
      <c r="AN299" s="88" t="s">
        <v>961</v>
      </c>
      <c r="AO299" s="80" t="s">
        <v>984</v>
      </c>
      <c r="AP299" s="80" t="b">
        <v>0</v>
      </c>
      <c r="AQ299" s="88" t="s">
        <v>877</v>
      </c>
      <c r="AR299" s="80" t="s">
        <v>196</v>
      </c>
      <c r="AS299" s="80">
        <v>0</v>
      </c>
      <c r="AT299" s="80">
        <v>0</v>
      </c>
      <c r="AU299" s="80"/>
      <c r="AV299" s="80"/>
      <c r="AW299" s="80"/>
      <c r="AX299" s="80"/>
      <c r="AY299" s="80"/>
      <c r="AZ299" s="80"/>
      <c r="BA299" s="80"/>
      <c r="BB299" s="80"/>
      <c r="BC299">
        <v>1</v>
      </c>
      <c r="BD299" s="79" t="str">
        <f>REPLACE(INDEX(GroupVertices[Group],MATCH(Edges[[#This Row],[Vertex 1]],GroupVertices[Vertex],0)),1,1,"")</f>
        <v>5</v>
      </c>
      <c r="BE299" s="79" t="str">
        <f>REPLACE(INDEX(GroupVertices[Group],MATCH(Edges[[#This Row],[Vertex 2]],GroupVertices[Vertex],0)),1,1,"")</f>
        <v>5</v>
      </c>
      <c r="BF299" s="48">
        <v>1</v>
      </c>
      <c r="BG299" s="49">
        <v>4.545454545454546</v>
      </c>
      <c r="BH299" s="48">
        <v>0</v>
      </c>
      <c r="BI299" s="49">
        <v>0</v>
      </c>
      <c r="BJ299" s="48">
        <v>0</v>
      </c>
      <c r="BK299" s="49">
        <v>0</v>
      </c>
      <c r="BL299" s="48">
        <v>21</v>
      </c>
      <c r="BM299" s="49">
        <v>95.45454545454545</v>
      </c>
      <c r="BN299" s="48">
        <v>22</v>
      </c>
    </row>
    <row r="300" spans="1:66" ht="15">
      <c r="A300" s="65" t="s">
        <v>283</v>
      </c>
      <c r="B300" s="65" t="s">
        <v>281</v>
      </c>
      <c r="C300" s="66" t="s">
        <v>2628</v>
      </c>
      <c r="D300" s="67">
        <v>3</v>
      </c>
      <c r="E300" s="68" t="s">
        <v>132</v>
      </c>
      <c r="F300" s="69">
        <v>32</v>
      </c>
      <c r="G300" s="66"/>
      <c r="H300" s="70"/>
      <c r="I300" s="71"/>
      <c r="J300" s="71"/>
      <c r="K300" s="34" t="s">
        <v>66</v>
      </c>
      <c r="L300" s="78">
        <v>300</v>
      </c>
      <c r="M300" s="78"/>
      <c r="N300" s="73"/>
      <c r="O300" s="80" t="s">
        <v>355</v>
      </c>
      <c r="P300" s="82">
        <v>43699.455034722225</v>
      </c>
      <c r="Q300" s="80" t="s">
        <v>397</v>
      </c>
      <c r="R300" s="80"/>
      <c r="S300" s="80"/>
      <c r="T300" s="80"/>
      <c r="U300" s="80"/>
      <c r="V300" s="83" t="s">
        <v>533</v>
      </c>
      <c r="W300" s="82">
        <v>43699.455034722225</v>
      </c>
      <c r="X300" s="86">
        <v>43699</v>
      </c>
      <c r="Y300" s="88" t="s">
        <v>613</v>
      </c>
      <c r="Z300" s="83" t="s">
        <v>747</v>
      </c>
      <c r="AA300" s="80"/>
      <c r="AB300" s="80"/>
      <c r="AC300" s="88" t="s">
        <v>882</v>
      </c>
      <c r="AD300" s="80"/>
      <c r="AE300" s="80" t="b">
        <v>0</v>
      </c>
      <c r="AF300" s="80">
        <v>0</v>
      </c>
      <c r="AG300" s="88" t="s">
        <v>961</v>
      </c>
      <c r="AH300" s="80" t="b">
        <v>0</v>
      </c>
      <c r="AI300" s="80" t="s">
        <v>974</v>
      </c>
      <c r="AJ300" s="80"/>
      <c r="AK300" s="88" t="s">
        <v>961</v>
      </c>
      <c r="AL300" s="80" t="b">
        <v>0</v>
      </c>
      <c r="AM300" s="80">
        <v>3</v>
      </c>
      <c r="AN300" s="88" t="s">
        <v>877</v>
      </c>
      <c r="AO300" s="80" t="s">
        <v>985</v>
      </c>
      <c r="AP300" s="80" t="b">
        <v>0</v>
      </c>
      <c r="AQ300" s="88" t="s">
        <v>877</v>
      </c>
      <c r="AR300" s="80" t="s">
        <v>196</v>
      </c>
      <c r="AS300" s="80">
        <v>0</v>
      </c>
      <c r="AT300" s="80">
        <v>0</v>
      </c>
      <c r="AU300" s="80"/>
      <c r="AV300" s="80"/>
      <c r="AW300" s="80"/>
      <c r="AX300" s="80"/>
      <c r="AY300" s="80"/>
      <c r="AZ300" s="80"/>
      <c r="BA300" s="80"/>
      <c r="BB300" s="80"/>
      <c r="BC300">
        <v>1</v>
      </c>
      <c r="BD300" s="79" t="str">
        <f>REPLACE(INDEX(GroupVertices[Group],MATCH(Edges[[#This Row],[Vertex 1]],GroupVertices[Vertex],0)),1,1,"")</f>
        <v>5</v>
      </c>
      <c r="BE300" s="79" t="str">
        <f>REPLACE(INDEX(GroupVertices[Group],MATCH(Edges[[#This Row],[Vertex 2]],GroupVertices[Vertex],0)),1,1,"")</f>
        <v>5</v>
      </c>
      <c r="BF300" s="48"/>
      <c r="BG300" s="49"/>
      <c r="BH300" s="48"/>
      <c r="BI300" s="49"/>
      <c r="BJ300" s="48"/>
      <c r="BK300" s="49"/>
      <c r="BL300" s="48"/>
      <c r="BM300" s="49"/>
      <c r="BN300" s="48"/>
    </row>
    <row r="301" spans="1:66" ht="15">
      <c r="A301" s="65" t="s">
        <v>280</v>
      </c>
      <c r="B301" s="65" t="s">
        <v>330</v>
      </c>
      <c r="C301" s="66" t="s">
        <v>2628</v>
      </c>
      <c r="D301" s="67">
        <v>3</v>
      </c>
      <c r="E301" s="68" t="s">
        <v>132</v>
      </c>
      <c r="F301" s="69">
        <v>32</v>
      </c>
      <c r="G301" s="66"/>
      <c r="H301" s="70"/>
      <c r="I301" s="71"/>
      <c r="J301" s="71"/>
      <c r="K301" s="34" t="s">
        <v>65</v>
      </c>
      <c r="L301" s="78">
        <v>301</v>
      </c>
      <c r="M301" s="78"/>
      <c r="N301" s="73"/>
      <c r="O301" s="80" t="s">
        <v>355</v>
      </c>
      <c r="P301" s="82">
        <v>43699.33423611111</v>
      </c>
      <c r="Q301" s="80" t="s">
        <v>398</v>
      </c>
      <c r="R301" s="80"/>
      <c r="S301" s="80"/>
      <c r="T301" s="80"/>
      <c r="U301" s="80"/>
      <c r="V301" s="83" t="s">
        <v>530</v>
      </c>
      <c r="W301" s="82">
        <v>43699.33423611111</v>
      </c>
      <c r="X301" s="86">
        <v>43699</v>
      </c>
      <c r="Y301" s="88" t="s">
        <v>610</v>
      </c>
      <c r="Z301" s="83" t="s">
        <v>744</v>
      </c>
      <c r="AA301" s="80"/>
      <c r="AB301" s="80"/>
      <c r="AC301" s="88" t="s">
        <v>879</v>
      </c>
      <c r="AD301" s="88" t="s">
        <v>877</v>
      </c>
      <c r="AE301" s="80" t="b">
        <v>0</v>
      </c>
      <c r="AF301" s="80">
        <v>5</v>
      </c>
      <c r="AG301" s="88" t="s">
        <v>969</v>
      </c>
      <c r="AH301" s="80" t="b">
        <v>0</v>
      </c>
      <c r="AI301" s="80" t="s">
        <v>974</v>
      </c>
      <c r="AJ301" s="80"/>
      <c r="AK301" s="88" t="s">
        <v>961</v>
      </c>
      <c r="AL301" s="80" t="b">
        <v>0</v>
      </c>
      <c r="AM301" s="80">
        <v>0</v>
      </c>
      <c r="AN301" s="88" t="s">
        <v>961</v>
      </c>
      <c r="AO301" s="80" t="s">
        <v>986</v>
      </c>
      <c r="AP301" s="80" t="b">
        <v>0</v>
      </c>
      <c r="AQ301" s="88" t="s">
        <v>877</v>
      </c>
      <c r="AR301" s="80" t="s">
        <v>196</v>
      </c>
      <c r="AS301" s="80">
        <v>0</v>
      </c>
      <c r="AT301" s="80">
        <v>0</v>
      </c>
      <c r="AU301" s="80"/>
      <c r="AV301" s="80"/>
      <c r="AW301" s="80"/>
      <c r="AX301" s="80"/>
      <c r="AY301" s="80"/>
      <c r="AZ301" s="80"/>
      <c r="BA301" s="80"/>
      <c r="BB301" s="80"/>
      <c r="BC301">
        <v>1</v>
      </c>
      <c r="BD301" s="79" t="str">
        <f>REPLACE(INDEX(GroupVertices[Group],MATCH(Edges[[#This Row],[Vertex 1]],GroupVertices[Vertex],0)),1,1,"")</f>
        <v>5</v>
      </c>
      <c r="BE301" s="79" t="str">
        <f>REPLACE(INDEX(GroupVertices[Group],MATCH(Edges[[#This Row],[Vertex 2]],GroupVertices[Vertex],0)),1,1,"")</f>
        <v>5</v>
      </c>
      <c r="BF301" s="48"/>
      <c r="BG301" s="49"/>
      <c r="BH301" s="48"/>
      <c r="BI301" s="49"/>
      <c r="BJ301" s="48"/>
      <c r="BK301" s="49"/>
      <c r="BL301" s="48"/>
      <c r="BM301" s="49"/>
      <c r="BN301" s="48"/>
    </row>
    <row r="302" spans="1:66" ht="15">
      <c r="A302" s="65" t="s">
        <v>283</v>
      </c>
      <c r="B302" s="65" t="s">
        <v>330</v>
      </c>
      <c r="C302" s="66" t="s">
        <v>2628</v>
      </c>
      <c r="D302" s="67">
        <v>3</v>
      </c>
      <c r="E302" s="68" t="s">
        <v>132</v>
      </c>
      <c r="F302" s="69">
        <v>32</v>
      </c>
      <c r="G302" s="66"/>
      <c r="H302" s="70"/>
      <c r="I302" s="71"/>
      <c r="J302" s="71"/>
      <c r="K302" s="34" t="s">
        <v>65</v>
      </c>
      <c r="L302" s="78">
        <v>302</v>
      </c>
      <c r="M302" s="78"/>
      <c r="N302" s="73"/>
      <c r="O302" s="80" t="s">
        <v>355</v>
      </c>
      <c r="P302" s="82">
        <v>43699.455034722225</v>
      </c>
      <c r="Q302" s="80" t="s">
        <v>397</v>
      </c>
      <c r="R302" s="80"/>
      <c r="S302" s="80"/>
      <c r="T302" s="80"/>
      <c r="U302" s="80"/>
      <c r="V302" s="83" t="s">
        <v>533</v>
      </c>
      <c r="W302" s="82">
        <v>43699.455034722225</v>
      </c>
      <c r="X302" s="86">
        <v>43699</v>
      </c>
      <c r="Y302" s="88" t="s">
        <v>613</v>
      </c>
      <c r="Z302" s="83" t="s">
        <v>747</v>
      </c>
      <c r="AA302" s="80"/>
      <c r="AB302" s="80"/>
      <c r="AC302" s="88" t="s">
        <v>882</v>
      </c>
      <c r="AD302" s="80"/>
      <c r="AE302" s="80" t="b">
        <v>0</v>
      </c>
      <c r="AF302" s="80">
        <v>0</v>
      </c>
      <c r="AG302" s="88" t="s">
        <v>961</v>
      </c>
      <c r="AH302" s="80" t="b">
        <v>0</v>
      </c>
      <c r="AI302" s="80" t="s">
        <v>974</v>
      </c>
      <c r="AJ302" s="80"/>
      <c r="AK302" s="88" t="s">
        <v>961</v>
      </c>
      <c r="AL302" s="80" t="b">
        <v>0</v>
      </c>
      <c r="AM302" s="80">
        <v>3</v>
      </c>
      <c r="AN302" s="88" t="s">
        <v>877</v>
      </c>
      <c r="AO302" s="80" t="s">
        <v>985</v>
      </c>
      <c r="AP302" s="80" t="b">
        <v>0</v>
      </c>
      <c r="AQ302" s="88" t="s">
        <v>877</v>
      </c>
      <c r="AR302" s="80" t="s">
        <v>196</v>
      </c>
      <c r="AS302" s="80">
        <v>0</v>
      </c>
      <c r="AT302" s="80">
        <v>0</v>
      </c>
      <c r="AU302" s="80"/>
      <c r="AV302" s="80"/>
      <c r="AW302" s="80"/>
      <c r="AX302" s="80"/>
      <c r="AY302" s="80"/>
      <c r="AZ302" s="80"/>
      <c r="BA302" s="80"/>
      <c r="BB302" s="80"/>
      <c r="BC302">
        <v>1</v>
      </c>
      <c r="BD302" s="79" t="str">
        <f>REPLACE(INDEX(GroupVertices[Group],MATCH(Edges[[#This Row],[Vertex 1]],GroupVertices[Vertex],0)),1,1,"")</f>
        <v>5</v>
      </c>
      <c r="BE302" s="79" t="str">
        <f>REPLACE(INDEX(GroupVertices[Group],MATCH(Edges[[#This Row],[Vertex 2]],GroupVertices[Vertex],0)),1,1,"")</f>
        <v>5</v>
      </c>
      <c r="BF302" s="48"/>
      <c r="BG302" s="49"/>
      <c r="BH302" s="48"/>
      <c r="BI302" s="49"/>
      <c r="BJ302" s="48"/>
      <c r="BK302" s="49"/>
      <c r="BL302" s="48"/>
      <c r="BM302" s="49"/>
      <c r="BN302" s="48"/>
    </row>
    <row r="303" spans="1:66" ht="15">
      <c r="A303" s="65" t="s">
        <v>280</v>
      </c>
      <c r="B303" s="65" t="s">
        <v>331</v>
      </c>
      <c r="C303" s="66" t="s">
        <v>2628</v>
      </c>
      <c r="D303" s="67">
        <v>3</v>
      </c>
      <c r="E303" s="68" t="s">
        <v>132</v>
      </c>
      <c r="F303" s="69">
        <v>32</v>
      </c>
      <c r="G303" s="66"/>
      <c r="H303" s="70"/>
      <c r="I303" s="71"/>
      <c r="J303" s="71"/>
      <c r="K303" s="34" t="s">
        <v>65</v>
      </c>
      <c r="L303" s="78">
        <v>303</v>
      </c>
      <c r="M303" s="78"/>
      <c r="N303" s="73"/>
      <c r="O303" s="80" t="s">
        <v>355</v>
      </c>
      <c r="P303" s="82">
        <v>43699.33423611111</v>
      </c>
      <c r="Q303" s="80" t="s">
        <v>398</v>
      </c>
      <c r="R303" s="80"/>
      <c r="S303" s="80"/>
      <c r="T303" s="80"/>
      <c r="U303" s="80"/>
      <c r="V303" s="83" t="s">
        <v>530</v>
      </c>
      <c r="W303" s="82">
        <v>43699.33423611111</v>
      </c>
      <c r="X303" s="86">
        <v>43699</v>
      </c>
      <c r="Y303" s="88" t="s">
        <v>610</v>
      </c>
      <c r="Z303" s="83" t="s">
        <v>744</v>
      </c>
      <c r="AA303" s="80"/>
      <c r="AB303" s="80"/>
      <c r="AC303" s="88" t="s">
        <v>879</v>
      </c>
      <c r="AD303" s="88" t="s">
        <v>877</v>
      </c>
      <c r="AE303" s="80" t="b">
        <v>0</v>
      </c>
      <c r="AF303" s="80">
        <v>5</v>
      </c>
      <c r="AG303" s="88" t="s">
        <v>969</v>
      </c>
      <c r="AH303" s="80" t="b">
        <v>0</v>
      </c>
      <c r="AI303" s="80" t="s">
        <v>974</v>
      </c>
      <c r="AJ303" s="80"/>
      <c r="AK303" s="88" t="s">
        <v>961</v>
      </c>
      <c r="AL303" s="80" t="b">
        <v>0</v>
      </c>
      <c r="AM303" s="80">
        <v>0</v>
      </c>
      <c r="AN303" s="88" t="s">
        <v>961</v>
      </c>
      <c r="AO303" s="80" t="s">
        <v>986</v>
      </c>
      <c r="AP303" s="80" t="b">
        <v>0</v>
      </c>
      <c r="AQ303" s="88" t="s">
        <v>877</v>
      </c>
      <c r="AR303" s="80" t="s">
        <v>196</v>
      </c>
      <c r="AS303" s="80">
        <v>0</v>
      </c>
      <c r="AT303" s="80">
        <v>0</v>
      </c>
      <c r="AU303" s="80"/>
      <c r="AV303" s="80"/>
      <c r="AW303" s="80"/>
      <c r="AX303" s="80"/>
      <c r="AY303" s="80"/>
      <c r="AZ303" s="80"/>
      <c r="BA303" s="80"/>
      <c r="BB303" s="80"/>
      <c r="BC303">
        <v>1</v>
      </c>
      <c r="BD303" s="79" t="str">
        <f>REPLACE(INDEX(GroupVertices[Group],MATCH(Edges[[#This Row],[Vertex 1]],GroupVertices[Vertex],0)),1,1,"")</f>
        <v>5</v>
      </c>
      <c r="BE303" s="79" t="str">
        <f>REPLACE(INDEX(GroupVertices[Group],MATCH(Edges[[#This Row],[Vertex 2]],GroupVertices[Vertex],0)),1,1,"")</f>
        <v>5</v>
      </c>
      <c r="BF303" s="48"/>
      <c r="BG303" s="49"/>
      <c r="BH303" s="48"/>
      <c r="BI303" s="49"/>
      <c r="BJ303" s="48"/>
      <c r="BK303" s="49"/>
      <c r="BL303" s="48"/>
      <c r="BM303" s="49"/>
      <c r="BN303" s="48"/>
    </row>
    <row r="304" spans="1:66" ht="15">
      <c r="A304" s="65" t="s">
        <v>283</v>
      </c>
      <c r="B304" s="65" t="s">
        <v>331</v>
      </c>
      <c r="C304" s="66" t="s">
        <v>2628</v>
      </c>
      <c r="D304" s="67">
        <v>3</v>
      </c>
      <c r="E304" s="68" t="s">
        <v>132</v>
      </c>
      <c r="F304" s="69">
        <v>32</v>
      </c>
      <c r="G304" s="66"/>
      <c r="H304" s="70"/>
      <c r="I304" s="71"/>
      <c r="J304" s="71"/>
      <c r="K304" s="34" t="s">
        <v>65</v>
      </c>
      <c r="L304" s="78">
        <v>304</v>
      </c>
      <c r="M304" s="78"/>
      <c r="N304" s="73"/>
      <c r="O304" s="80" t="s">
        <v>355</v>
      </c>
      <c r="P304" s="82">
        <v>43699.455034722225</v>
      </c>
      <c r="Q304" s="80" t="s">
        <v>397</v>
      </c>
      <c r="R304" s="80"/>
      <c r="S304" s="80"/>
      <c r="T304" s="80"/>
      <c r="U304" s="80"/>
      <c r="V304" s="83" t="s">
        <v>533</v>
      </c>
      <c r="W304" s="82">
        <v>43699.455034722225</v>
      </c>
      <c r="X304" s="86">
        <v>43699</v>
      </c>
      <c r="Y304" s="88" t="s">
        <v>613</v>
      </c>
      <c r="Z304" s="83" t="s">
        <v>747</v>
      </c>
      <c r="AA304" s="80"/>
      <c r="AB304" s="80"/>
      <c r="AC304" s="88" t="s">
        <v>882</v>
      </c>
      <c r="AD304" s="80"/>
      <c r="AE304" s="80" t="b">
        <v>0</v>
      </c>
      <c r="AF304" s="80">
        <v>0</v>
      </c>
      <c r="AG304" s="88" t="s">
        <v>961</v>
      </c>
      <c r="AH304" s="80" t="b">
        <v>0</v>
      </c>
      <c r="AI304" s="80" t="s">
        <v>974</v>
      </c>
      <c r="AJ304" s="80"/>
      <c r="AK304" s="88" t="s">
        <v>961</v>
      </c>
      <c r="AL304" s="80" t="b">
        <v>0</v>
      </c>
      <c r="AM304" s="80">
        <v>3</v>
      </c>
      <c r="AN304" s="88" t="s">
        <v>877</v>
      </c>
      <c r="AO304" s="80" t="s">
        <v>985</v>
      </c>
      <c r="AP304" s="80" t="b">
        <v>0</v>
      </c>
      <c r="AQ304" s="88" t="s">
        <v>877</v>
      </c>
      <c r="AR304" s="80" t="s">
        <v>196</v>
      </c>
      <c r="AS304" s="80">
        <v>0</v>
      </c>
      <c r="AT304" s="80">
        <v>0</v>
      </c>
      <c r="AU304" s="80"/>
      <c r="AV304" s="80"/>
      <c r="AW304" s="80"/>
      <c r="AX304" s="80"/>
      <c r="AY304" s="80"/>
      <c r="AZ304" s="80"/>
      <c r="BA304" s="80"/>
      <c r="BB304" s="80"/>
      <c r="BC304">
        <v>1</v>
      </c>
      <c r="BD304" s="79" t="str">
        <f>REPLACE(INDEX(GroupVertices[Group],MATCH(Edges[[#This Row],[Vertex 1]],GroupVertices[Vertex],0)),1,1,"")</f>
        <v>5</v>
      </c>
      <c r="BE304" s="79" t="str">
        <f>REPLACE(INDEX(GroupVertices[Group],MATCH(Edges[[#This Row],[Vertex 2]],GroupVertices[Vertex],0)),1,1,"")</f>
        <v>5</v>
      </c>
      <c r="BF304" s="48"/>
      <c r="BG304" s="49"/>
      <c r="BH304" s="48"/>
      <c r="BI304" s="49"/>
      <c r="BJ304" s="48"/>
      <c r="BK304" s="49"/>
      <c r="BL304" s="48"/>
      <c r="BM304" s="49"/>
      <c r="BN304" s="48"/>
    </row>
    <row r="305" spans="1:66" ht="15">
      <c r="A305" s="65" t="s">
        <v>280</v>
      </c>
      <c r="B305" s="65" t="s">
        <v>332</v>
      </c>
      <c r="C305" s="66" t="s">
        <v>2628</v>
      </c>
      <c r="D305" s="67">
        <v>3</v>
      </c>
      <c r="E305" s="68" t="s">
        <v>132</v>
      </c>
      <c r="F305" s="69">
        <v>32</v>
      </c>
      <c r="G305" s="66"/>
      <c r="H305" s="70"/>
      <c r="I305" s="71"/>
      <c r="J305" s="71"/>
      <c r="K305" s="34" t="s">
        <v>65</v>
      </c>
      <c r="L305" s="78">
        <v>305</v>
      </c>
      <c r="M305" s="78"/>
      <c r="N305" s="73"/>
      <c r="O305" s="80" t="s">
        <v>355</v>
      </c>
      <c r="P305" s="82">
        <v>43699.33423611111</v>
      </c>
      <c r="Q305" s="80" t="s">
        <v>398</v>
      </c>
      <c r="R305" s="80"/>
      <c r="S305" s="80"/>
      <c r="T305" s="80"/>
      <c r="U305" s="80"/>
      <c r="V305" s="83" t="s">
        <v>530</v>
      </c>
      <c r="W305" s="82">
        <v>43699.33423611111</v>
      </c>
      <c r="X305" s="86">
        <v>43699</v>
      </c>
      <c r="Y305" s="88" t="s">
        <v>610</v>
      </c>
      <c r="Z305" s="83" t="s">
        <v>744</v>
      </c>
      <c r="AA305" s="80"/>
      <c r="AB305" s="80"/>
      <c r="AC305" s="88" t="s">
        <v>879</v>
      </c>
      <c r="AD305" s="88" t="s">
        <v>877</v>
      </c>
      <c r="AE305" s="80" t="b">
        <v>0</v>
      </c>
      <c r="AF305" s="80">
        <v>5</v>
      </c>
      <c r="AG305" s="88" t="s">
        <v>969</v>
      </c>
      <c r="AH305" s="80" t="b">
        <v>0</v>
      </c>
      <c r="AI305" s="80" t="s">
        <v>974</v>
      </c>
      <c r="AJ305" s="80"/>
      <c r="AK305" s="88" t="s">
        <v>961</v>
      </c>
      <c r="AL305" s="80" t="b">
        <v>0</v>
      </c>
      <c r="AM305" s="80">
        <v>0</v>
      </c>
      <c r="AN305" s="88" t="s">
        <v>961</v>
      </c>
      <c r="AO305" s="80" t="s">
        <v>986</v>
      </c>
      <c r="AP305" s="80" t="b">
        <v>0</v>
      </c>
      <c r="AQ305" s="88" t="s">
        <v>877</v>
      </c>
      <c r="AR305" s="80" t="s">
        <v>196</v>
      </c>
      <c r="AS305" s="80">
        <v>0</v>
      </c>
      <c r="AT305" s="80">
        <v>0</v>
      </c>
      <c r="AU305" s="80"/>
      <c r="AV305" s="80"/>
      <c r="AW305" s="80"/>
      <c r="AX305" s="80"/>
      <c r="AY305" s="80"/>
      <c r="AZ305" s="80"/>
      <c r="BA305" s="80"/>
      <c r="BB305" s="80"/>
      <c r="BC305">
        <v>1</v>
      </c>
      <c r="BD305" s="79" t="str">
        <f>REPLACE(INDEX(GroupVertices[Group],MATCH(Edges[[#This Row],[Vertex 1]],GroupVertices[Vertex],0)),1,1,"")</f>
        <v>5</v>
      </c>
      <c r="BE305" s="79" t="str">
        <f>REPLACE(INDEX(GroupVertices[Group],MATCH(Edges[[#This Row],[Vertex 2]],GroupVertices[Vertex],0)),1,1,"")</f>
        <v>5</v>
      </c>
      <c r="BF305" s="48"/>
      <c r="BG305" s="49"/>
      <c r="BH305" s="48"/>
      <c r="BI305" s="49"/>
      <c r="BJ305" s="48"/>
      <c r="BK305" s="49"/>
      <c r="BL305" s="48"/>
      <c r="BM305" s="49"/>
      <c r="BN305" s="48"/>
    </row>
    <row r="306" spans="1:66" ht="15">
      <c r="A306" s="65" t="s">
        <v>283</v>
      </c>
      <c r="B306" s="65" t="s">
        <v>332</v>
      </c>
      <c r="C306" s="66" t="s">
        <v>2628</v>
      </c>
      <c r="D306" s="67">
        <v>3</v>
      </c>
      <c r="E306" s="68" t="s">
        <v>132</v>
      </c>
      <c r="F306" s="69">
        <v>32</v>
      </c>
      <c r="G306" s="66"/>
      <c r="H306" s="70"/>
      <c r="I306" s="71"/>
      <c r="J306" s="71"/>
      <c r="K306" s="34" t="s">
        <v>65</v>
      </c>
      <c r="L306" s="78">
        <v>306</v>
      </c>
      <c r="M306" s="78"/>
      <c r="N306" s="73"/>
      <c r="O306" s="80" t="s">
        <v>355</v>
      </c>
      <c r="P306" s="82">
        <v>43699.455034722225</v>
      </c>
      <c r="Q306" s="80" t="s">
        <v>397</v>
      </c>
      <c r="R306" s="80"/>
      <c r="S306" s="80"/>
      <c r="T306" s="80"/>
      <c r="U306" s="80"/>
      <c r="V306" s="83" t="s">
        <v>533</v>
      </c>
      <c r="W306" s="82">
        <v>43699.455034722225</v>
      </c>
      <c r="X306" s="86">
        <v>43699</v>
      </c>
      <c r="Y306" s="88" t="s">
        <v>613</v>
      </c>
      <c r="Z306" s="83" t="s">
        <v>747</v>
      </c>
      <c r="AA306" s="80"/>
      <c r="AB306" s="80"/>
      <c r="AC306" s="88" t="s">
        <v>882</v>
      </c>
      <c r="AD306" s="80"/>
      <c r="AE306" s="80" t="b">
        <v>0</v>
      </c>
      <c r="AF306" s="80">
        <v>0</v>
      </c>
      <c r="AG306" s="88" t="s">
        <v>961</v>
      </c>
      <c r="AH306" s="80" t="b">
        <v>0</v>
      </c>
      <c r="AI306" s="80" t="s">
        <v>974</v>
      </c>
      <c r="AJ306" s="80"/>
      <c r="AK306" s="88" t="s">
        <v>961</v>
      </c>
      <c r="AL306" s="80" t="b">
        <v>0</v>
      </c>
      <c r="AM306" s="80">
        <v>3</v>
      </c>
      <c r="AN306" s="88" t="s">
        <v>877</v>
      </c>
      <c r="AO306" s="80" t="s">
        <v>985</v>
      </c>
      <c r="AP306" s="80" t="b">
        <v>0</v>
      </c>
      <c r="AQ306" s="88" t="s">
        <v>877</v>
      </c>
      <c r="AR306" s="80" t="s">
        <v>196</v>
      </c>
      <c r="AS306" s="80">
        <v>0</v>
      </c>
      <c r="AT306" s="80">
        <v>0</v>
      </c>
      <c r="AU306" s="80"/>
      <c r="AV306" s="80"/>
      <c r="AW306" s="80"/>
      <c r="AX306" s="80"/>
      <c r="AY306" s="80"/>
      <c r="AZ306" s="80"/>
      <c r="BA306" s="80"/>
      <c r="BB306" s="80"/>
      <c r="BC306">
        <v>1</v>
      </c>
      <c r="BD306" s="79" t="str">
        <f>REPLACE(INDEX(GroupVertices[Group],MATCH(Edges[[#This Row],[Vertex 1]],GroupVertices[Vertex],0)),1,1,"")</f>
        <v>5</v>
      </c>
      <c r="BE306" s="79" t="str">
        <f>REPLACE(INDEX(GroupVertices[Group],MATCH(Edges[[#This Row],[Vertex 2]],GroupVertices[Vertex],0)),1,1,"")</f>
        <v>5</v>
      </c>
      <c r="BF306" s="48"/>
      <c r="BG306" s="49"/>
      <c r="BH306" s="48"/>
      <c r="BI306" s="49"/>
      <c r="BJ306" s="48"/>
      <c r="BK306" s="49"/>
      <c r="BL306" s="48"/>
      <c r="BM306" s="49"/>
      <c r="BN306" s="48"/>
    </row>
    <row r="307" spans="1:66" ht="15">
      <c r="A307" s="65" t="s">
        <v>280</v>
      </c>
      <c r="B307" s="65" t="s">
        <v>286</v>
      </c>
      <c r="C307" s="66" t="s">
        <v>2628</v>
      </c>
      <c r="D307" s="67">
        <v>3</v>
      </c>
      <c r="E307" s="68" t="s">
        <v>132</v>
      </c>
      <c r="F307" s="69">
        <v>32</v>
      </c>
      <c r="G307" s="66"/>
      <c r="H307" s="70"/>
      <c r="I307" s="71"/>
      <c r="J307" s="71"/>
      <c r="K307" s="34" t="s">
        <v>65</v>
      </c>
      <c r="L307" s="78">
        <v>307</v>
      </c>
      <c r="M307" s="78"/>
      <c r="N307" s="73"/>
      <c r="O307" s="80" t="s">
        <v>355</v>
      </c>
      <c r="P307" s="82">
        <v>43699.33423611111</v>
      </c>
      <c r="Q307" s="80" t="s">
        <v>398</v>
      </c>
      <c r="R307" s="80"/>
      <c r="S307" s="80"/>
      <c r="T307" s="80"/>
      <c r="U307" s="80"/>
      <c r="V307" s="83" t="s">
        <v>530</v>
      </c>
      <c r="W307" s="82">
        <v>43699.33423611111</v>
      </c>
      <c r="X307" s="86">
        <v>43699</v>
      </c>
      <c r="Y307" s="88" t="s">
        <v>610</v>
      </c>
      <c r="Z307" s="83" t="s">
        <v>744</v>
      </c>
      <c r="AA307" s="80"/>
      <c r="AB307" s="80"/>
      <c r="AC307" s="88" t="s">
        <v>879</v>
      </c>
      <c r="AD307" s="88" t="s">
        <v>877</v>
      </c>
      <c r="AE307" s="80" t="b">
        <v>0</v>
      </c>
      <c r="AF307" s="80">
        <v>5</v>
      </c>
      <c r="AG307" s="88" t="s">
        <v>969</v>
      </c>
      <c r="AH307" s="80" t="b">
        <v>0</v>
      </c>
      <c r="AI307" s="80" t="s">
        <v>974</v>
      </c>
      <c r="AJ307" s="80"/>
      <c r="AK307" s="88" t="s">
        <v>961</v>
      </c>
      <c r="AL307" s="80" t="b">
        <v>0</v>
      </c>
      <c r="AM307" s="80">
        <v>0</v>
      </c>
      <c r="AN307" s="88" t="s">
        <v>961</v>
      </c>
      <c r="AO307" s="80" t="s">
        <v>986</v>
      </c>
      <c r="AP307" s="80" t="b">
        <v>0</v>
      </c>
      <c r="AQ307" s="88" t="s">
        <v>877</v>
      </c>
      <c r="AR307" s="80" t="s">
        <v>196</v>
      </c>
      <c r="AS307" s="80">
        <v>0</v>
      </c>
      <c r="AT307" s="80">
        <v>0</v>
      </c>
      <c r="AU307" s="80"/>
      <c r="AV307" s="80"/>
      <c r="AW307" s="80"/>
      <c r="AX307" s="80"/>
      <c r="AY307" s="80"/>
      <c r="AZ307" s="80"/>
      <c r="BA307" s="80"/>
      <c r="BB307" s="80"/>
      <c r="BC307">
        <v>1</v>
      </c>
      <c r="BD307" s="79" t="str">
        <f>REPLACE(INDEX(GroupVertices[Group],MATCH(Edges[[#This Row],[Vertex 1]],GroupVertices[Vertex],0)),1,1,"")</f>
        <v>5</v>
      </c>
      <c r="BE307" s="79" t="str">
        <f>REPLACE(INDEX(GroupVertices[Group],MATCH(Edges[[#This Row],[Vertex 2]],GroupVertices[Vertex],0)),1,1,"")</f>
        <v>1</v>
      </c>
      <c r="BF307" s="48"/>
      <c r="BG307" s="49"/>
      <c r="BH307" s="48"/>
      <c r="BI307" s="49"/>
      <c r="BJ307" s="48"/>
      <c r="BK307" s="49"/>
      <c r="BL307" s="48"/>
      <c r="BM307" s="49"/>
      <c r="BN307" s="48"/>
    </row>
    <row r="308" spans="1:66" ht="15">
      <c r="A308" s="65" t="s">
        <v>280</v>
      </c>
      <c r="B308" s="65" t="s">
        <v>283</v>
      </c>
      <c r="C308" s="66" t="s">
        <v>2628</v>
      </c>
      <c r="D308" s="67">
        <v>3</v>
      </c>
      <c r="E308" s="68" t="s">
        <v>132</v>
      </c>
      <c r="F308" s="69">
        <v>32</v>
      </c>
      <c r="G308" s="66"/>
      <c r="H308" s="70"/>
      <c r="I308" s="71"/>
      <c r="J308" s="71"/>
      <c r="K308" s="34" t="s">
        <v>66</v>
      </c>
      <c r="L308" s="78">
        <v>308</v>
      </c>
      <c r="M308" s="78"/>
      <c r="N308" s="73"/>
      <c r="O308" s="80" t="s">
        <v>355</v>
      </c>
      <c r="P308" s="82">
        <v>43699.33423611111</v>
      </c>
      <c r="Q308" s="80" t="s">
        <v>398</v>
      </c>
      <c r="R308" s="80"/>
      <c r="S308" s="80"/>
      <c r="T308" s="80"/>
      <c r="U308" s="80"/>
      <c r="V308" s="83" t="s">
        <v>530</v>
      </c>
      <c r="W308" s="82">
        <v>43699.33423611111</v>
      </c>
      <c r="X308" s="86">
        <v>43699</v>
      </c>
      <c r="Y308" s="88" t="s">
        <v>610</v>
      </c>
      <c r="Z308" s="83" t="s">
        <v>744</v>
      </c>
      <c r="AA308" s="80"/>
      <c r="AB308" s="80"/>
      <c r="AC308" s="88" t="s">
        <v>879</v>
      </c>
      <c r="AD308" s="88" t="s">
        <v>877</v>
      </c>
      <c r="AE308" s="80" t="b">
        <v>0</v>
      </c>
      <c r="AF308" s="80">
        <v>5</v>
      </c>
      <c r="AG308" s="88" t="s">
        <v>969</v>
      </c>
      <c r="AH308" s="80" t="b">
        <v>0</v>
      </c>
      <c r="AI308" s="80" t="s">
        <v>974</v>
      </c>
      <c r="AJ308" s="80"/>
      <c r="AK308" s="88" t="s">
        <v>961</v>
      </c>
      <c r="AL308" s="80" t="b">
        <v>0</v>
      </c>
      <c r="AM308" s="80">
        <v>0</v>
      </c>
      <c r="AN308" s="88" t="s">
        <v>961</v>
      </c>
      <c r="AO308" s="80" t="s">
        <v>986</v>
      </c>
      <c r="AP308" s="80" t="b">
        <v>0</v>
      </c>
      <c r="AQ308" s="88" t="s">
        <v>877</v>
      </c>
      <c r="AR308" s="80" t="s">
        <v>196</v>
      </c>
      <c r="AS308" s="80">
        <v>0</v>
      </c>
      <c r="AT308" s="80">
        <v>0</v>
      </c>
      <c r="AU308" s="80"/>
      <c r="AV308" s="80"/>
      <c r="AW308" s="80"/>
      <c r="AX308" s="80"/>
      <c r="AY308" s="80"/>
      <c r="AZ308" s="80"/>
      <c r="BA308" s="80"/>
      <c r="BB308" s="80"/>
      <c r="BC308">
        <v>1</v>
      </c>
      <c r="BD308" s="79" t="str">
        <f>REPLACE(INDEX(GroupVertices[Group],MATCH(Edges[[#This Row],[Vertex 1]],GroupVertices[Vertex],0)),1,1,"")</f>
        <v>5</v>
      </c>
      <c r="BE308" s="79" t="str">
        <f>REPLACE(INDEX(GroupVertices[Group],MATCH(Edges[[#This Row],[Vertex 2]],GroupVertices[Vertex],0)),1,1,"")</f>
        <v>5</v>
      </c>
      <c r="BF308" s="48"/>
      <c r="BG308" s="49"/>
      <c r="BH308" s="48"/>
      <c r="BI308" s="49"/>
      <c r="BJ308" s="48"/>
      <c r="BK308" s="49"/>
      <c r="BL308" s="48"/>
      <c r="BM308" s="49"/>
      <c r="BN308" s="48"/>
    </row>
    <row r="309" spans="1:66" ht="15">
      <c r="A309" s="65" t="s">
        <v>280</v>
      </c>
      <c r="B309" s="65" t="s">
        <v>333</v>
      </c>
      <c r="C309" s="66" t="s">
        <v>2628</v>
      </c>
      <c r="D309" s="67">
        <v>3</v>
      </c>
      <c r="E309" s="68" t="s">
        <v>132</v>
      </c>
      <c r="F309" s="69">
        <v>32</v>
      </c>
      <c r="G309" s="66"/>
      <c r="H309" s="70"/>
      <c r="I309" s="71"/>
      <c r="J309" s="71"/>
      <c r="K309" s="34" t="s">
        <v>65</v>
      </c>
      <c r="L309" s="78">
        <v>309</v>
      </c>
      <c r="M309" s="78"/>
      <c r="N309" s="73"/>
      <c r="O309" s="80" t="s">
        <v>355</v>
      </c>
      <c r="P309" s="82">
        <v>43699.33423611111</v>
      </c>
      <c r="Q309" s="80" t="s">
        <v>398</v>
      </c>
      <c r="R309" s="80"/>
      <c r="S309" s="80"/>
      <c r="T309" s="80"/>
      <c r="U309" s="80"/>
      <c r="V309" s="83" t="s">
        <v>530</v>
      </c>
      <c r="W309" s="82">
        <v>43699.33423611111</v>
      </c>
      <c r="X309" s="86">
        <v>43699</v>
      </c>
      <c r="Y309" s="88" t="s">
        <v>610</v>
      </c>
      <c r="Z309" s="83" t="s">
        <v>744</v>
      </c>
      <c r="AA309" s="80"/>
      <c r="AB309" s="80"/>
      <c r="AC309" s="88" t="s">
        <v>879</v>
      </c>
      <c r="AD309" s="88" t="s">
        <v>877</v>
      </c>
      <c r="AE309" s="80" t="b">
        <v>0</v>
      </c>
      <c r="AF309" s="80">
        <v>5</v>
      </c>
      <c r="AG309" s="88" t="s">
        <v>969</v>
      </c>
      <c r="AH309" s="80" t="b">
        <v>0</v>
      </c>
      <c r="AI309" s="80" t="s">
        <v>974</v>
      </c>
      <c r="AJ309" s="80"/>
      <c r="AK309" s="88" t="s">
        <v>961</v>
      </c>
      <c r="AL309" s="80" t="b">
        <v>0</v>
      </c>
      <c r="AM309" s="80">
        <v>0</v>
      </c>
      <c r="AN309" s="88" t="s">
        <v>961</v>
      </c>
      <c r="AO309" s="80" t="s">
        <v>986</v>
      </c>
      <c r="AP309" s="80" t="b">
        <v>0</v>
      </c>
      <c r="AQ309" s="88" t="s">
        <v>877</v>
      </c>
      <c r="AR309" s="80" t="s">
        <v>196</v>
      </c>
      <c r="AS309" s="80">
        <v>0</v>
      </c>
      <c r="AT309" s="80">
        <v>0</v>
      </c>
      <c r="AU309" s="80"/>
      <c r="AV309" s="80"/>
      <c r="AW309" s="80"/>
      <c r="AX309" s="80"/>
      <c r="AY309" s="80"/>
      <c r="AZ309" s="80"/>
      <c r="BA309" s="80"/>
      <c r="BB309" s="80"/>
      <c r="BC309">
        <v>1</v>
      </c>
      <c r="BD309" s="79" t="str">
        <f>REPLACE(INDEX(GroupVertices[Group],MATCH(Edges[[#This Row],[Vertex 1]],GroupVertices[Vertex],0)),1,1,"")</f>
        <v>5</v>
      </c>
      <c r="BE309" s="79" t="str">
        <f>REPLACE(INDEX(GroupVertices[Group],MATCH(Edges[[#This Row],[Vertex 2]],GroupVertices[Vertex],0)),1,1,"")</f>
        <v>5</v>
      </c>
      <c r="BF309" s="48"/>
      <c r="BG309" s="49"/>
      <c r="BH309" s="48"/>
      <c r="BI309" s="49"/>
      <c r="BJ309" s="48"/>
      <c r="BK309" s="49"/>
      <c r="BL309" s="48"/>
      <c r="BM309" s="49"/>
      <c r="BN309" s="48"/>
    </row>
    <row r="310" spans="1:66" ht="15">
      <c r="A310" s="65" t="s">
        <v>280</v>
      </c>
      <c r="B310" s="65" t="s">
        <v>334</v>
      </c>
      <c r="C310" s="66" t="s">
        <v>2628</v>
      </c>
      <c r="D310" s="67">
        <v>3</v>
      </c>
      <c r="E310" s="68" t="s">
        <v>132</v>
      </c>
      <c r="F310" s="69">
        <v>32</v>
      </c>
      <c r="G310" s="66"/>
      <c r="H310" s="70"/>
      <c r="I310" s="71"/>
      <c r="J310" s="71"/>
      <c r="K310" s="34" t="s">
        <v>65</v>
      </c>
      <c r="L310" s="78">
        <v>310</v>
      </c>
      <c r="M310" s="78"/>
      <c r="N310" s="73"/>
      <c r="O310" s="80" t="s">
        <v>355</v>
      </c>
      <c r="P310" s="82">
        <v>43699.33423611111</v>
      </c>
      <c r="Q310" s="80" t="s">
        <v>398</v>
      </c>
      <c r="R310" s="80"/>
      <c r="S310" s="80"/>
      <c r="T310" s="80"/>
      <c r="U310" s="80"/>
      <c r="V310" s="83" t="s">
        <v>530</v>
      </c>
      <c r="W310" s="82">
        <v>43699.33423611111</v>
      </c>
      <c r="X310" s="86">
        <v>43699</v>
      </c>
      <c r="Y310" s="88" t="s">
        <v>610</v>
      </c>
      <c r="Z310" s="83" t="s">
        <v>744</v>
      </c>
      <c r="AA310" s="80"/>
      <c r="AB310" s="80"/>
      <c r="AC310" s="88" t="s">
        <v>879</v>
      </c>
      <c r="AD310" s="88" t="s">
        <v>877</v>
      </c>
      <c r="AE310" s="80" t="b">
        <v>0</v>
      </c>
      <c r="AF310" s="80">
        <v>5</v>
      </c>
      <c r="AG310" s="88" t="s">
        <v>969</v>
      </c>
      <c r="AH310" s="80" t="b">
        <v>0</v>
      </c>
      <c r="AI310" s="80" t="s">
        <v>974</v>
      </c>
      <c r="AJ310" s="80"/>
      <c r="AK310" s="88" t="s">
        <v>961</v>
      </c>
      <c r="AL310" s="80" t="b">
        <v>0</v>
      </c>
      <c r="AM310" s="80">
        <v>0</v>
      </c>
      <c r="AN310" s="88" t="s">
        <v>961</v>
      </c>
      <c r="AO310" s="80" t="s">
        <v>986</v>
      </c>
      <c r="AP310" s="80" t="b">
        <v>0</v>
      </c>
      <c r="AQ310" s="88" t="s">
        <v>877</v>
      </c>
      <c r="AR310" s="80" t="s">
        <v>196</v>
      </c>
      <c r="AS310" s="80">
        <v>0</v>
      </c>
      <c r="AT310" s="80">
        <v>0</v>
      </c>
      <c r="AU310" s="80"/>
      <c r="AV310" s="80"/>
      <c r="AW310" s="80"/>
      <c r="AX310" s="80"/>
      <c r="AY310" s="80"/>
      <c r="AZ310" s="80"/>
      <c r="BA310" s="80"/>
      <c r="BB310" s="80"/>
      <c r="BC310">
        <v>1</v>
      </c>
      <c r="BD310" s="79" t="str">
        <f>REPLACE(INDEX(GroupVertices[Group],MATCH(Edges[[#This Row],[Vertex 1]],GroupVertices[Vertex],0)),1,1,"")</f>
        <v>5</v>
      </c>
      <c r="BE310" s="79" t="str">
        <f>REPLACE(INDEX(GroupVertices[Group],MATCH(Edges[[#This Row],[Vertex 2]],GroupVertices[Vertex],0)),1,1,"")</f>
        <v>5</v>
      </c>
      <c r="BF310" s="48">
        <v>1</v>
      </c>
      <c r="BG310" s="49">
        <v>6.25</v>
      </c>
      <c r="BH310" s="48">
        <v>0</v>
      </c>
      <c r="BI310" s="49">
        <v>0</v>
      </c>
      <c r="BJ310" s="48">
        <v>0</v>
      </c>
      <c r="BK310" s="49">
        <v>0</v>
      </c>
      <c r="BL310" s="48">
        <v>15</v>
      </c>
      <c r="BM310" s="49">
        <v>93.75</v>
      </c>
      <c r="BN310" s="48">
        <v>16</v>
      </c>
    </row>
    <row r="311" spans="1:66" ht="15">
      <c r="A311" s="65" t="s">
        <v>283</v>
      </c>
      <c r="B311" s="65" t="s">
        <v>280</v>
      </c>
      <c r="C311" s="66" t="s">
        <v>2628</v>
      </c>
      <c r="D311" s="67">
        <v>3</v>
      </c>
      <c r="E311" s="68" t="s">
        <v>132</v>
      </c>
      <c r="F311" s="69">
        <v>32</v>
      </c>
      <c r="G311" s="66"/>
      <c r="H311" s="70"/>
      <c r="I311" s="71"/>
      <c r="J311" s="71"/>
      <c r="K311" s="34" t="s">
        <v>66</v>
      </c>
      <c r="L311" s="78">
        <v>311</v>
      </c>
      <c r="M311" s="78"/>
      <c r="N311" s="73"/>
      <c r="O311" s="80" t="s">
        <v>355</v>
      </c>
      <c r="P311" s="82">
        <v>43699.455034722225</v>
      </c>
      <c r="Q311" s="80" t="s">
        <v>397</v>
      </c>
      <c r="R311" s="80"/>
      <c r="S311" s="80"/>
      <c r="T311" s="80"/>
      <c r="U311" s="80"/>
      <c r="V311" s="83" t="s">
        <v>533</v>
      </c>
      <c r="W311" s="82">
        <v>43699.455034722225</v>
      </c>
      <c r="X311" s="86">
        <v>43699</v>
      </c>
      <c r="Y311" s="88" t="s">
        <v>613</v>
      </c>
      <c r="Z311" s="83" t="s">
        <v>747</v>
      </c>
      <c r="AA311" s="80"/>
      <c r="AB311" s="80"/>
      <c r="AC311" s="88" t="s">
        <v>882</v>
      </c>
      <c r="AD311" s="80"/>
      <c r="AE311" s="80" t="b">
        <v>0</v>
      </c>
      <c r="AF311" s="80">
        <v>0</v>
      </c>
      <c r="AG311" s="88" t="s">
        <v>961</v>
      </c>
      <c r="AH311" s="80" t="b">
        <v>0</v>
      </c>
      <c r="AI311" s="80" t="s">
        <v>974</v>
      </c>
      <c r="AJ311" s="80"/>
      <c r="AK311" s="88" t="s">
        <v>961</v>
      </c>
      <c r="AL311" s="80" t="b">
        <v>0</v>
      </c>
      <c r="AM311" s="80">
        <v>3</v>
      </c>
      <c r="AN311" s="88" t="s">
        <v>877</v>
      </c>
      <c r="AO311" s="80" t="s">
        <v>985</v>
      </c>
      <c r="AP311" s="80" t="b">
        <v>0</v>
      </c>
      <c r="AQ311" s="88" t="s">
        <v>877</v>
      </c>
      <c r="AR311" s="80" t="s">
        <v>196</v>
      </c>
      <c r="AS311" s="80">
        <v>0</v>
      </c>
      <c r="AT311" s="80">
        <v>0</v>
      </c>
      <c r="AU311" s="80"/>
      <c r="AV311" s="80"/>
      <c r="AW311" s="80"/>
      <c r="AX311" s="80"/>
      <c r="AY311" s="80"/>
      <c r="AZ311" s="80"/>
      <c r="BA311" s="80"/>
      <c r="BB311" s="80"/>
      <c r="BC311">
        <v>1</v>
      </c>
      <c r="BD311" s="79" t="str">
        <f>REPLACE(INDEX(GroupVertices[Group],MATCH(Edges[[#This Row],[Vertex 1]],GroupVertices[Vertex],0)),1,1,"")</f>
        <v>5</v>
      </c>
      <c r="BE311" s="79" t="str">
        <f>REPLACE(INDEX(GroupVertices[Group],MATCH(Edges[[#This Row],[Vertex 2]],GroupVertices[Vertex],0)),1,1,"")</f>
        <v>5</v>
      </c>
      <c r="BF311" s="48"/>
      <c r="BG311" s="49"/>
      <c r="BH311" s="48"/>
      <c r="BI311" s="49"/>
      <c r="BJ311" s="48"/>
      <c r="BK311" s="49"/>
      <c r="BL311" s="48"/>
      <c r="BM311" s="49"/>
      <c r="BN311" s="48"/>
    </row>
    <row r="312" spans="1:66" ht="15">
      <c r="A312" s="65" t="s">
        <v>283</v>
      </c>
      <c r="B312" s="65" t="s">
        <v>333</v>
      </c>
      <c r="C312" s="66" t="s">
        <v>2628</v>
      </c>
      <c r="D312" s="67">
        <v>3</v>
      </c>
      <c r="E312" s="68" t="s">
        <v>132</v>
      </c>
      <c r="F312" s="69">
        <v>32</v>
      </c>
      <c r="G312" s="66"/>
      <c r="H312" s="70"/>
      <c r="I312" s="71"/>
      <c r="J312" s="71"/>
      <c r="K312" s="34" t="s">
        <v>65</v>
      </c>
      <c r="L312" s="78">
        <v>312</v>
      </c>
      <c r="M312" s="78"/>
      <c r="N312" s="73"/>
      <c r="O312" s="80" t="s">
        <v>355</v>
      </c>
      <c r="P312" s="82">
        <v>43699.455034722225</v>
      </c>
      <c r="Q312" s="80" t="s">
        <v>397</v>
      </c>
      <c r="R312" s="80"/>
      <c r="S312" s="80"/>
      <c r="T312" s="80"/>
      <c r="U312" s="80"/>
      <c r="V312" s="83" t="s">
        <v>533</v>
      </c>
      <c r="W312" s="82">
        <v>43699.455034722225</v>
      </c>
      <c r="X312" s="86">
        <v>43699</v>
      </c>
      <c r="Y312" s="88" t="s">
        <v>613</v>
      </c>
      <c r="Z312" s="83" t="s">
        <v>747</v>
      </c>
      <c r="AA312" s="80"/>
      <c r="AB312" s="80"/>
      <c r="AC312" s="88" t="s">
        <v>882</v>
      </c>
      <c r="AD312" s="80"/>
      <c r="AE312" s="80" t="b">
        <v>0</v>
      </c>
      <c r="AF312" s="80">
        <v>0</v>
      </c>
      <c r="AG312" s="88" t="s">
        <v>961</v>
      </c>
      <c r="AH312" s="80" t="b">
        <v>0</v>
      </c>
      <c r="AI312" s="80" t="s">
        <v>974</v>
      </c>
      <c r="AJ312" s="80"/>
      <c r="AK312" s="88" t="s">
        <v>961</v>
      </c>
      <c r="AL312" s="80" t="b">
        <v>0</v>
      </c>
      <c r="AM312" s="80">
        <v>3</v>
      </c>
      <c r="AN312" s="88" t="s">
        <v>877</v>
      </c>
      <c r="AO312" s="80" t="s">
        <v>985</v>
      </c>
      <c r="AP312" s="80" t="b">
        <v>0</v>
      </c>
      <c r="AQ312" s="88" t="s">
        <v>877</v>
      </c>
      <c r="AR312" s="80" t="s">
        <v>196</v>
      </c>
      <c r="AS312" s="80">
        <v>0</v>
      </c>
      <c r="AT312" s="80">
        <v>0</v>
      </c>
      <c r="AU312" s="80"/>
      <c r="AV312" s="80"/>
      <c r="AW312" s="80"/>
      <c r="AX312" s="80"/>
      <c r="AY312" s="80"/>
      <c r="AZ312" s="80"/>
      <c r="BA312" s="80"/>
      <c r="BB312" s="80"/>
      <c r="BC312">
        <v>1</v>
      </c>
      <c r="BD312" s="79" t="str">
        <f>REPLACE(INDEX(GroupVertices[Group],MATCH(Edges[[#This Row],[Vertex 1]],GroupVertices[Vertex],0)),1,1,"")</f>
        <v>5</v>
      </c>
      <c r="BE312" s="79" t="str">
        <f>REPLACE(INDEX(GroupVertices[Group],MATCH(Edges[[#This Row],[Vertex 2]],GroupVertices[Vertex],0)),1,1,"")</f>
        <v>5</v>
      </c>
      <c r="BF312" s="48"/>
      <c r="BG312" s="49"/>
      <c r="BH312" s="48"/>
      <c r="BI312" s="49"/>
      <c r="BJ312" s="48"/>
      <c r="BK312" s="49"/>
      <c r="BL312" s="48"/>
      <c r="BM312" s="49"/>
      <c r="BN312" s="48"/>
    </row>
    <row r="313" spans="1:66" ht="15">
      <c r="A313" s="65" t="s">
        <v>283</v>
      </c>
      <c r="B313" s="65" t="s">
        <v>334</v>
      </c>
      <c r="C313" s="66" t="s">
        <v>2628</v>
      </c>
      <c r="D313" s="67">
        <v>3</v>
      </c>
      <c r="E313" s="68" t="s">
        <v>132</v>
      </c>
      <c r="F313" s="69">
        <v>32</v>
      </c>
      <c r="G313" s="66"/>
      <c r="H313" s="70"/>
      <c r="I313" s="71"/>
      <c r="J313" s="71"/>
      <c r="K313" s="34" t="s">
        <v>65</v>
      </c>
      <c r="L313" s="78">
        <v>313</v>
      </c>
      <c r="M313" s="78"/>
      <c r="N313" s="73"/>
      <c r="O313" s="80" t="s">
        <v>355</v>
      </c>
      <c r="P313" s="82">
        <v>43699.455034722225</v>
      </c>
      <c r="Q313" s="80" t="s">
        <v>397</v>
      </c>
      <c r="R313" s="80"/>
      <c r="S313" s="80"/>
      <c r="T313" s="80"/>
      <c r="U313" s="80"/>
      <c r="V313" s="83" t="s">
        <v>533</v>
      </c>
      <c r="W313" s="82">
        <v>43699.455034722225</v>
      </c>
      <c r="X313" s="86">
        <v>43699</v>
      </c>
      <c r="Y313" s="88" t="s">
        <v>613</v>
      </c>
      <c r="Z313" s="83" t="s">
        <v>747</v>
      </c>
      <c r="AA313" s="80"/>
      <c r="AB313" s="80"/>
      <c r="AC313" s="88" t="s">
        <v>882</v>
      </c>
      <c r="AD313" s="80"/>
      <c r="AE313" s="80" t="b">
        <v>0</v>
      </c>
      <c r="AF313" s="80">
        <v>0</v>
      </c>
      <c r="AG313" s="88" t="s">
        <v>961</v>
      </c>
      <c r="AH313" s="80" t="b">
        <v>0</v>
      </c>
      <c r="AI313" s="80" t="s">
        <v>974</v>
      </c>
      <c r="AJ313" s="80"/>
      <c r="AK313" s="88" t="s">
        <v>961</v>
      </c>
      <c r="AL313" s="80" t="b">
        <v>0</v>
      </c>
      <c r="AM313" s="80">
        <v>3</v>
      </c>
      <c r="AN313" s="88" t="s">
        <v>877</v>
      </c>
      <c r="AO313" s="80" t="s">
        <v>985</v>
      </c>
      <c r="AP313" s="80" t="b">
        <v>0</v>
      </c>
      <c r="AQ313" s="88" t="s">
        <v>877</v>
      </c>
      <c r="AR313" s="80" t="s">
        <v>196</v>
      </c>
      <c r="AS313" s="80">
        <v>0</v>
      </c>
      <c r="AT313" s="80">
        <v>0</v>
      </c>
      <c r="AU313" s="80"/>
      <c r="AV313" s="80"/>
      <c r="AW313" s="80"/>
      <c r="AX313" s="80"/>
      <c r="AY313" s="80"/>
      <c r="AZ313" s="80"/>
      <c r="BA313" s="80"/>
      <c r="BB313" s="80"/>
      <c r="BC313">
        <v>1</v>
      </c>
      <c r="BD313" s="79" t="str">
        <f>REPLACE(INDEX(GroupVertices[Group],MATCH(Edges[[#This Row],[Vertex 1]],GroupVertices[Vertex],0)),1,1,"")</f>
        <v>5</v>
      </c>
      <c r="BE313" s="79" t="str">
        <f>REPLACE(INDEX(GroupVertices[Group],MATCH(Edges[[#This Row],[Vertex 2]],GroupVertices[Vertex],0)),1,1,"")</f>
        <v>5</v>
      </c>
      <c r="BF313" s="48">
        <v>2</v>
      </c>
      <c r="BG313" s="49">
        <v>8.333333333333334</v>
      </c>
      <c r="BH313" s="48">
        <v>0</v>
      </c>
      <c r="BI313" s="49">
        <v>0</v>
      </c>
      <c r="BJ313" s="48">
        <v>0</v>
      </c>
      <c r="BK313" s="49">
        <v>0</v>
      </c>
      <c r="BL313" s="48">
        <v>22</v>
      </c>
      <c r="BM313" s="49">
        <v>91.66666666666667</v>
      </c>
      <c r="BN313" s="48">
        <v>24</v>
      </c>
    </row>
    <row r="314" spans="1:66" ht="15">
      <c r="A314" s="65" t="s">
        <v>283</v>
      </c>
      <c r="B314" s="65" t="s">
        <v>286</v>
      </c>
      <c r="C314" s="66" t="s">
        <v>2628</v>
      </c>
      <c r="D314" s="67">
        <v>3</v>
      </c>
      <c r="E314" s="68" t="s">
        <v>132</v>
      </c>
      <c r="F314" s="69">
        <v>32</v>
      </c>
      <c r="G314" s="66"/>
      <c r="H314" s="70"/>
      <c r="I314" s="71"/>
      <c r="J314" s="71"/>
      <c r="K314" s="34" t="s">
        <v>65</v>
      </c>
      <c r="L314" s="78">
        <v>314</v>
      </c>
      <c r="M314" s="78"/>
      <c r="N314" s="73"/>
      <c r="O314" s="80" t="s">
        <v>355</v>
      </c>
      <c r="P314" s="82">
        <v>43699.455034722225</v>
      </c>
      <c r="Q314" s="80" t="s">
        <v>397</v>
      </c>
      <c r="R314" s="80"/>
      <c r="S314" s="80"/>
      <c r="T314" s="80"/>
      <c r="U314" s="80"/>
      <c r="V314" s="83" t="s">
        <v>533</v>
      </c>
      <c r="W314" s="82">
        <v>43699.455034722225</v>
      </c>
      <c r="X314" s="86">
        <v>43699</v>
      </c>
      <c r="Y314" s="88" t="s">
        <v>613</v>
      </c>
      <c r="Z314" s="83" t="s">
        <v>747</v>
      </c>
      <c r="AA314" s="80"/>
      <c r="AB314" s="80"/>
      <c r="AC314" s="88" t="s">
        <v>882</v>
      </c>
      <c r="AD314" s="80"/>
      <c r="AE314" s="80" t="b">
        <v>0</v>
      </c>
      <c r="AF314" s="80">
        <v>0</v>
      </c>
      <c r="AG314" s="88" t="s">
        <v>961</v>
      </c>
      <c r="AH314" s="80" t="b">
        <v>0</v>
      </c>
      <c r="AI314" s="80" t="s">
        <v>974</v>
      </c>
      <c r="AJ314" s="80"/>
      <c r="AK314" s="88" t="s">
        <v>961</v>
      </c>
      <c r="AL314" s="80" t="b">
        <v>0</v>
      </c>
      <c r="AM314" s="80">
        <v>3</v>
      </c>
      <c r="AN314" s="88" t="s">
        <v>877</v>
      </c>
      <c r="AO314" s="80" t="s">
        <v>985</v>
      </c>
      <c r="AP314" s="80" t="b">
        <v>0</v>
      </c>
      <c r="AQ314" s="88" t="s">
        <v>877</v>
      </c>
      <c r="AR314" s="80" t="s">
        <v>196</v>
      </c>
      <c r="AS314" s="80">
        <v>0</v>
      </c>
      <c r="AT314" s="80">
        <v>0</v>
      </c>
      <c r="AU314" s="80"/>
      <c r="AV314" s="80"/>
      <c r="AW314" s="80"/>
      <c r="AX314" s="80"/>
      <c r="AY314" s="80"/>
      <c r="AZ314" s="80"/>
      <c r="BA314" s="80"/>
      <c r="BB314" s="80"/>
      <c r="BC314">
        <v>1</v>
      </c>
      <c r="BD314" s="79" t="str">
        <f>REPLACE(INDEX(GroupVertices[Group],MATCH(Edges[[#This Row],[Vertex 1]],GroupVertices[Vertex],0)),1,1,"")</f>
        <v>5</v>
      </c>
      <c r="BE314" s="79" t="str">
        <f>REPLACE(INDEX(GroupVertices[Group],MATCH(Edges[[#This Row],[Vertex 2]],GroupVertices[Vertex],0)),1,1,"")</f>
        <v>1</v>
      </c>
      <c r="BF314" s="48"/>
      <c r="BG314" s="49"/>
      <c r="BH314" s="48"/>
      <c r="BI314" s="49"/>
      <c r="BJ314" s="48"/>
      <c r="BK314" s="49"/>
      <c r="BL314" s="48"/>
      <c r="BM314" s="49"/>
      <c r="BN314" s="48"/>
    </row>
    <row r="315" spans="1:66" ht="15">
      <c r="A315" s="65" t="s">
        <v>284</v>
      </c>
      <c r="B315" s="65" t="s">
        <v>335</v>
      </c>
      <c r="C315" s="66" t="s">
        <v>2628</v>
      </c>
      <c r="D315" s="67">
        <v>3</v>
      </c>
      <c r="E315" s="68" t="s">
        <v>132</v>
      </c>
      <c r="F315" s="69">
        <v>32</v>
      </c>
      <c r="G315" s="66"/>
      <c r="H315" s="70"/>
      <c r="I315" s="71"/>
      <c r="J315" s="71"/>
      <c r="K315" s="34" t="s">
        <v>66</v>
      </c>
      <c r="L315" s="78">
        <v>315</v>
      </c>
      <c r="M315" s="78"/>
      <c r="N315" s="73"/>
      <c r="O315" s="80" t="s">
        <v>356</v>
      </c>
      <c r="P315" s="82">
        <v>43691.881574074076</v>
      </c>
      <c r="Q315" s="80" t="s">
        <v>400</v>
      </c>
      <c r="R315" s="80"/>
      <c r="S315" s="80"/>
      <c r="T315" s="80"/>
      <c r="U315" s="80"/>
      <c r="V315" s="83" t="s">
        <v>534</v>
      </c>
      <c r="W315" s="82">
        <v>43691.881574074076</v>
      </c>
      <c r="X315" s="86">
        <v>43691</v>
      </c>
      <c r="Y315" s="88" t="s">
        <v>614</v>
      </c>
      <c r="Z315" s="83" t="s">
        <v>748</v>
      </c>
      <c r="AA315" s="80"/>
      <c r="AB315" s="80"/>
      <c r="AC315" s="88" t="s">
        <v>883</v>
      </c>
      <c r="AD315" s="88" t="s">
        <v>953</v>
      </c>
      <c r="AE315" s="80" t="b">
        <v>0</v>
      </c>
      <c r="AF315" s="80">
        <v>1</v>
      </c>
      <c r="AG315" s="88" t="s">
        <v>970</v>
      </c>
      <c r="AH315" s="80" t="b">
        <v>0</v>
      </c>
      <c r="AI315" s="80" t="s">
        <v>974</v>
      </c>
      <c r="AJ315" s="80"/>
      <c r="AK315" s="88" t="s">
        <v>961</v>
      </c>
      <c r="AL315" s="80" t="b">
        <v>0</v>
      </c>
      <c r="AM315" s="80">
        <v>0</v>
      </c>
      <c r="AN315" s="88" t="s">
        <v>961</v>
      </c>
      <c r="AO315" s="80" t="s">
        <v>984</v>
      </c>
      <c r="AP315" s="80" t="b">
        <v>0</v>
      </c>
      <c r="AQ315" s="88" t="s">
        <v>953</v>
      </c>
      <c r="AR315" s="80" t="s">
        <v>196</v>
      </c>
      <c r="AS315" s="80">
        <v>0</v>
      </c>
      <c r="AT315" s="80">
        <v>0</v>
      </c>
      <c r="AU315" s="80"/>
      <c r="AV315" s="80"/>
      <c r="AW315" s="80"/>
      <c r="AX315" s="80"/>
      <c r="AY315" s="80"/>
      <c r="AZ315" s="80"/>
      <c r="BA315" s="80"/>
      <c r="BB315" s="80"/>
      <c r="BC315">
        <v>1</v>
      </c>
      <c r="BD315" s="79" t="str">
        <f>REPLACE(INDEX(GroupVertices[Group],MATCH(Edges[[#This Row],[Vertex 1]],GroupVertices[Vertex],0)),1,1,"")</f>
        <v>2</v>
      </c>
      <c r="BE315" s="79" t="str">
        <f>REPLACE(INDEX(GroupVertices[Group],MATCH(Edges[[#This Row],[Vertex 2]],GroupVertices[Vertex],0)),1,1,"")</f>
        <v>2</v>
      </c>
      <c r="BF315" s="48">
        <v>0</v>
      </c>
      <c r="BG315" s="49">
        <v>0</v>
      </c>
      <c r="BH315" s="48">
        <v>0</v>
      </c>
      <c r="BI315" s="49">
        <v>0</v>
      </c>
      <c r="BJ315" s="48">
        <v>0</v>
      </c>
      <c r="BK315" s="49">
        <v>0</v>
      </c>
      <c r="BL315" s="48">
        <v>29</v>
      </c>
      <c r="BM315" s="49">
        <v>100</v>
      </c>
      <c r="BN315" s="48">
        <v>29</v>
      </c>
    </row>
    <row r="316" spans="1:66" ht="15">
      <c r="A316" s="65" t="s">
        <v>270</v>
      </c>
      <c r="B316" s="65" t="s">
        <v>322</v>
      </c>
      <c r="C316" s="66" t="s">
        <v>2628</v>
      </c>
      <c r="D316" s="67">
        <v>3</v>
      </c>
      <c r="E316" s="68" t="s">
        <v>132</v>
      </c>
      <c r="F316" s="69">
        <v>32</v>
      </c>
      <c r="G316" s="66"/>
      <c r="H316" s="70"/>
      <c r="I316" s="71"/>
      <c r="J316" s="71"/>
      <c r="K316" s="34" t="s">
        <v>65</v>
      </c>
      <c r="L316" s="78">
        <v>316</v>
      </c>
      <c r="M316" s="78"/>
      <c r="N316" s="73"/>
      <c r="O316" s="80" t="s">
        <v>355</v>
      </c>
      <c r="P316" s="82">
        <v>43691.3721875</v>
      </c>
      <c r="Q316" s="80" t="s">
        <v>388</v>
      </c>
      <c r="R316" s="80"/>
      <c r="S316" s="80"/>
      <c r="T316" s="80"/>
      <c r="U316" s="80"/>
      <c r="V316" s="83" t="s">
        <v>521</v>
      </c>
      <c r="W316" s="82">
        <v>43691.3721875</v>
      </c>
      <c r="X316" s="86">
        <v>43691</v>
      </c>
      <c r="Y316" s="88" t="s">
        <v>597</v>
      </c>
      <c r="Z316" s="83" t="s">
        <v>731</v>
      </c>
      <c r="AA316" s="80"/>
      <c r="AB316" s="80"/>
      <c r="AC316" s="88" t="s">
        <v>866</v>
      </c>
      <c r="AD316" s="88" t="s">
        <v>940</v>
      </c>
      <c r="AE316" s="80" t="b">
        <v>0</v>
      </c>
      <c r="AF316" s="80">
        <v>2</v>
      </c>
      <c r="AG316" s="88" t="s">
        <v>960</v>
      </c>
      <c r="AH316" s="80" t="b">
        <v>0</v>
      </c>
      <c r="AI316" s="80" t="s">
        <v>974</v>
      </c>
      <c r="AJ316" s="80"/>
      <c r="AK316" s="88" t="s">
        <v>961</v>
      </c>
      <c r="AL316" s="80" t="b">
        <v>0</v>
      </c>
      <c r="AM316" s="80">
        <v>0</v>
      </c>
      <c r="AN316" s="88" t="s">
        <v>961</v>
      </c>
      <c r="AO316" s="80" t="s">
        <v>984</v>
      </c>
      <c r="AP316" s="80" t="b">
        <v>0</v>
      </c>
      <c r="AQ316" s="88" t="s">
        <v>940</v>
      </c>
      <c r="AR316" s="80" t="s">
        <v>196</v>
      </c>
      <c r="AS316" s="80">
        <v>0</v>
      </c>
      <c r="AT316" s="80">
        <v>0</v>
      </c>
      <c r="AU316" s="80"/>
      <c r="AV316" s="80"/>
      <c r="AW316" s="80"/>
      <c r="AX316" s="80"/>
      <c r="AY316" s="80"/>
      <c r="AZ316" s="80"/>
      <c r="BA316" s="80"/>
      <c r="BB316" s="80"/>
      <c r="BC316">
        <v>1</v>
      </c>
      <c r="BD316" s="79" t="str">
        <f>REPLACE(INDEX(GroupVertices[Group],MATCH(Edges[[#This Row],[Vertex 1]],GroupVertices[Vertex],0)),1,1,"")</f>
        <v>2</v>
      </c>
      <c r="BE316" s="79" t="str">
        <f>REPLACE(INDEX(GroupVertices[Group],MATCH(Edges[[#This Row],[Vertex 2]],GroupVertices[Vertex],0)),1,1,"")</f>
        <v>2</v>
      </c>
      <c r="BF316" s="48"/>
      <c r="BG316" s="49"/>
      <c r="BH316" s="48"/>
      <c r="BI316" s="49"/>
      <c r="BJ316" s="48"/>
      <c r="BK316" s="49"/>
      <c r="BL316" s="48"/>
      <c r="BM316" s="49"/>
      <c r="BN316" s="48"/>
    </row>
    <row r="317" spans="1:66" ht="15">
      <c r="A317" s="65" t="s">
        <v>284</v>
      </c>
      <c r="B317" s="65" t="s">
        <v>322</v>
      </c>
      <c r="C317" s="66" t="s">
        <v>2628</v>
      </c>
      <c r="D317" s="67">
        <v>3</v>
      </c>
      <c r="E317" s="68" t="s">
        <v>132</v>
      </c>
      <c r="F317" s="69">
        <v>32</v>
      </c>
      <c r="G317" s="66"/>
      <c r="H317" s="70"/>
      <c r="I317" s="71"/>
      <c r="J317" s="71"/>
      <c r="K317" s="34" t="s">
        <v>65</v>
      </c>
      <c r="L317" s="78">
        <v>317</v>
      </c>
      <c r="M317" s="78"/>
      <c r="N317" s="73"/>
      <c r="O317" s="80" t="s">
        <v>356</v>
      </c>
      <c r="P317" s="82">
        <v>43698.478541666664</v>
      </c>
      <c r="Q317" s="80" t="s">
        <v>401</v>
      </c>
      <c r="R317" s="80"/>
      <c r="S317" s="80"/>
      <c r="T317" s="80"/>
      <c r="U317" s="80"/>
      <c r="V317" s="83" t="s">
        <v>534</v>
      </c>
      <c r="W317" s="82">
        <v>43698.478541666664</v>
      </c>
      <c r="X317" s="86">
        <v>43698</v>
      </c>
      <c r="Y317" s="88" t="s">
        <v>615</v>
      </c>
      <c r="Z317" s="83" t="s">
        <v>749</v>
      </c>
      <c r="AA317" s="80"/>
      <c r="AB317" s="80"/>
      <c r="AC317" s="88" t="s">
        <v>884</v>
      </c>
      <c r="AD317" s="88" t="s">
        <v>954</v>
      </c>
      <c r="AE317" s="80" t="b">
        <v>0</v>
      </c>
      <c r="AF317" s="80">
        <v>0</v>
      </c>
      <c r="AG317" s="88" t="s">
        <v>971</v>
      </c>
      <c r="AH317" s="80" t="b">
        <v>0</v>
      </c>
      <c r="AI317" s="80" t="s">
        <v>974</v>
      </c>
      <c r="AJ317" s="80"/>
      <c r="AK317" s="88" t="s">
        <v>961</v>
      </c>
      <c r="AL317" s="80" t="b">
        <v>0</v>
      </c>
      <c r="AM317" s="80">
        <v>0</v>
      </c>
      <c r="AN317" s="88" t="s">
        <v>961</v>
      </c>
      <c r="AO317" s="80" t="s">
        <v>984</v>
      </c>
      <c r="AP317" s="80" t="b">
        <v>0</v>
      </c>
      <c r="AQ317" s="88" t="s">
        <v>954</v>
      </c>
      <c r="AR317" s="80" t="s">
        <v>196</v>
      </c>
      <c r="AS317" s="80">
        <v>0</v>
      </c>
      <c r="AT317" s="80">
        <v>0</v>
      </c>
      <c r="AU317" s="80"/>
      <c r="AV317" s="80"/>
      <c r="AW317" s="80"/>
      <c r="AX317" s="80"/>
      <c r="AY317" s="80"/>
      <c r="AZ317" s="80"/>
      <c r="BA317" s="80"/>
      <c r="BB317" s="80"/>
      <c r="BC317">
        <v>1</v>
      </c>
      <c r="BD317" s="79" t="str">
        <f>REPLACE(INDEX(GroupVertices[Group],MATCH(Edges[[#This Row],[Vertex 1]],GroupVertices[Vertex],0)),1,1,"")</f>
        <v>2</v>
      </c>
      <c r="BE317" s="79" t="str">
        <f>REPLACE(INDEX(GroupVertices[Group],MATCH(Edges[[#This Row],[Vertex 2]],GroupVertices[Vertex],0)),1,1,"")</f>
        <v>2</v>
      </c>
      <c r="BF317" s="48"/>
      <c r="BG317" s="49"/>
      <c r="BH317" s="48"/>
      <c r="BI317" s="49"/>
      <c r="BJ317" s="48"/>
      <c r="BK317" s="49"/>
      <c r="BL317" s="48"/>
      <c r="BM317" s="49"/>
      <c r="BN317" s="48"/>
    </row>
    <row r="318" spans="1:66" ht="15">
      <c r="A318" s="65" t="s">
        <v>284</v>
      </c>
      <c r="B318" s="65" t="s">
        <v>336</v>
      </c>
      <c r="C318" s="66" t="s">
        <v>2628</v>
      </c>
      <c r="D318" s="67">
        <v>3</v>
      </c>
      <c r="E318" s="68" t="s">
        <v>132</v>
      </c>
      <c r="F318" s="69">
        <v>32</v>
      </c>
      <c r="G318" s="66"/>
      <c r="H318" s="70"/>
      <c r="I318" s="71"/>
      <c r="J318" s="71"/>
      <c r="K318" s="34" t="s">
        <v>65</v>
      </c>
      <c r="L318" s="78">
        <v>318</v>
      </c>
      <c r="M318" s="78"/>
      <c r="N318" s="73"/>
      <c r="O318" s="80" t="s">
        <v>355</v>
      </c>
      <c r="P318" s="82">
        <v>43699.49675925926</v>
      </c>
      <c r="Q318" s="80" t="s">
        <v>402</v>
      </c>
      <c r="R318" s="80"/>
      <c r="S318" s="80"/>
      <c r="T318" s="80"/>
      <c r="U318" s="80"/>
      <c r="V318" s="83" t="s">
        <v>534</v>
      </c>
      <c r="W318" s="82">
        <v>43699.49675925926</v>
      </c>
      <c r="X318" s="86">
        <v>43699</v>
      </c>
      <c r="Y318" s="88" t="s">
        <v>616</v>
      </c>
      <c r="Z318" s="83" t="s">
        <v>750</v>
      </c>
      <c r="AA318" s="80"/>
      <c r="AB318" s="80"/>
      <c r="AC318" s="88" t="s">
        <v>885</v>
      </c>
      <c r="AD318" s="88" t="s">
        <v>955</v>
      </c>
      <c r="AE318" s="80" t="b">
        <v>0</v>
      </c>
      <c r="AF318" s="80">
        <v>2</v>
      </c>
      <c r="AG318" s="88" t="s">
        <v>972</v>
      </c>
      <c r="AH318" s="80" t="b">
        <v>0</v>
      </c>
      <c r="AI318" s="80" t="s">
        <v>974</v>
      </c>
      <c r="AJ318" s="80"/>
      <c r="AK318" s="88" t="s">
        <v>961</v>
      </c>
      <c r="AL318" s="80" t="b">
        <v>0</v>
      </c>
      <c r="AM318" s="80">
        <v>0</v>
      </c>
      <c r="AN318" s="88" t="s">
        <v>961</v>
      </c>
      <c r="AO318" s="80" t="s">
        <v>984</v>
      </c>
      <c r="AP318" s="80" t="b">
        <v>0</v>
      </c>
      <c r="AQ318" s="88" t="s">
        <v>955</v>
      </c>
      <c r="AR318" s="80" t="s">
        <v>196</v>
      </c>
      <c r="AS318" s="80">
        <v>0</v>
      </c>
      <c r="AT318" s="80">
        <v>0</v>
      </c>
      <c r="AU318" s="80"/>
      <c r="AV318" s="80"/>
      <c r="AW318" s="80"/>
      <c r="AX318" s="80"/>
      <c r="AY318" s="80"/>
      <c r="AZ318" s="80"/>
      <c r="BA318" s="80"/>
      <c r="BB318" s="80"/>
      <c r="BC318">
        <v>1</v>
      </c>
      <c r="BD318" s="79" t="str">
        <f>REPLACE(INDEX(GroupVertices[Group],MATCH(Edges[[#This Row],[Vertex 1]],GroupVertices[Vertex],0)),1,1,"")</f>
        <v>2</v>
      </c>
      <c r="BE318" s="79" t="str">
        <f>REPLACE(INDEX(GroupVertices[Group],MATCH(Edges[[#This Row],[Vertex 2]],GroupVertices[Vertex],0)),1,1,"")</f>
        <v>2</v>
      </c>
      <c r="BF318" s="48"/>
      <c r="BG318" s="49"/>
      <c r="BH318" s="48"/>
      <c r="BI318" s="49"/>
      <c r="BJ318" s="48"/>
      <c r="BK318" s="49"/>
      <c r="BL318" s="48"/>
      <c r="BM318" s="49"/>
      <c r="BN318" s="48"/>
    </row>
    <row r="319" spans="1:66" ht="15">
      <c r="A319" s="65" t="s">
        <v>284</v>
      </c>
      <c r="B319" s="65" t="s">
        <v>337</v>
      </c>
      <c r="C319" s="66" t="s">
        <v>2628</v>
      </c>
      <c r="D319" s="67">
        <v>3</v>
      </c>
      <c r="E319" s="68" t="s">
        <v>132</v>
      </c>
      <c r="F319" s="69">
        <v>32</v>
      </c>
      <c r="G319" s="66"/>
      <c r="H319" s="70"/>
      <c r="I319" s="71"/>
      <c r="J319" s="71"/>
      <c r="K319" s="34" t="s">
        <v>65</v>
      </c>
      <c r="L319" s="78">
        <v>319</v>
      </c>
      <c r="M319" s="78"/>
      <c r="N319" s="73"/>
      <c r="O319" s="80" t="s">
        <v>355</v>
      </c>
      <c r="P319" s="82">
        <v>43699.49675925926</v>
      </c>
      <c r="Q319" s="80" t="s">
        <v>402</v>
      </c>
      <c r="R319" s="80"/>
      <c r="S319" s="80"/>
      <c r="T319" s="80"/>
      <c r="U319" s="80"/>
      <c r="V319" s="83" t="s">
        <v>534</v>
      </c>
      <c r="W319" s="82">
        <v>43699.49675925926</v>
      </c>
      <c r="X319" s="86">
        <v>43699</v>
      </c>
      <c r="Y319" s="88" t="s">
        <v>616</v>
      </c>
      <c r="Z319" s="83" t="s">
        <v>750</v>
      </c>
      <c r="AA319" s="80"/>
      <c r="AB319" s="80"/>
      <c r="AC319" s="88" t="s">
        <v>885</v>
      </c>
      <c r="AD319" s="88" t="s">
        <v>955</v>
      </c>
      <c r="AE319" s="80" t="b">
        <v>0</v>
      </c>
      <c r="AF319" s="80">
        <v>2</v>
      </c>
      <c r="AG319" s="88" t="s">
        <v>972</v>
      </c>
      <c r="AH319" s="80" t="b">
        <v>0</v>
      </c>
      <c r="AI319" s="80" t="s">
        <v>974</v>
      </c>
      <c r="AJ319" s="80"/>
      <c r="AK319" s="88" t="s">
        <v>961</v>
      </c>
      <c r="AL319" s="80" t="b">
        <v>0</v>
      </c>
      <c r="AM319" s="80">
        <v>0</v>
      </c>
      <c r="AN319" s="88" t="s">
        <v>961</v>
      </c>
      <c r="AO319" s="80" t="s">
        <v>984</v>
      </c>
      <c r="AP319" s="80" t="b">
        <v>0</v>
      </c>
      <c r="AQ319" s="88" t="s">
        <v>955</v>
      </c>
      <c r="AR319" s="80" t="s">
        <v>196</v>
      </c>
      <c r="AS319" s="80">
        <v>0</v>
      </c>
      <c r="AT319" s="80">
        <v>0</v>
      </c>
      <c r="AU319" s="80"/>
      <c r="AV319" s="80"/>
      <c r="AW319" s="80"/>
      <c r="AX319" s="80"/>
      <c r="AY319" s="80"/>
      <c r="AZ319" s="80"/>
      <c r="BA319" s="80"/>
      <c r="BB319" s="80"/>
      <c r="BC319">
        <v>1</v>
      </c>
      <c r="BD319" s="79" t="str">
        <f>REPLACE(INDEX(GroupVertices[Group],MATCH(Edges[[#This Row],[Vertex 1]],GroupVertices[Vertex],0)),1,1,"")</f>
        <v>2</v>
      </c>
      <c r="BE319" s="79" t="str">
        <f>REPLACE(INDEX(GroupVertices[Group],MATCH(Edges[[#This Row],[Vertex 2]],GroupVertices[Vertex],0)),1,1,"")</f>
        <v>2</v>
      </c>
      <c r="BF319" s="48"/>
      <c r="BG319" s="49"/>
      <c r="BH319" s="48"/>
      <c r="BI319" s="49"/>
      <c r="BJ319" s="48"/>
      <c r="BK319" s="49"/>
      <c r="BL319" s="48"/>
      <c r="BM319" s="49"/>
      <c r="BN319" s="48"/>
    </row>
    <row r="320" spans="1:66" ht="15">
      <c r="A320" s="65" t="s">
        <v>284</v>
      </c>
      <c r="B320" s="65" t="s">
        <v>338</v>
      </c>
      <c r="C320" s="66" t="s">
        <v>2628</v>
      </c>
      <c r="D320" s="67">
        <v>3</v>
      </c>
      <c r="E320" s="68" t="s">
        <v>132</v>
      </c>
      <c r="F320" s="69">
        <v>32</v>
      </c>
      <c r="G320" s="66"/>
      <c r="H320" s="70"/>
      <c r="I320" s="71"/>
      <c r="J320" s="71"/>
      <c r="K320" s="34" t="s">
        <v>65</v>
      </c>
      <c r="L320" s="78">
        <v>320</v>
      </c>
      <c r="M320" s="78"/>
      <c r="N320" s="73"/>
      <c r="O320" s="80" t="s">
        <v>355</v>
      </c>
      <c r="P320" s="82">
        <v>43699.49675925926</v>
      </c>
      <c r="Q320" s="80" t="s">
        <v>402</v>
      </c>
      <c r="R320" s="80"/>
      <c r="S320" s="80"/>
      <c r="T320" s="80"/>
      <c r="U320" s="80"/>
      <c r="V320" s="83" t="s">
        <v>534</v>
      </c>
      <c r="W320" s="82">
        <v>43699.49675925926</v>
      </c>
      <c r="X320" s="86">
        <v>43699</v>
      </c>
      <c r="Y320" s="88" t="s">
        <v>616</v>
      </c>
      <c r="Z320" s="83" t="s">
        <v>750</v>
      </c>
      <c r="AA320" s="80"/>
      <c r="AB320" s="80"/>
      <c r="AC320" s="88" t="s">
        <v>885</v>
      </c>
      <c r="AD320" s="88" t="s">
        <v>955</v>
      </c>
      <c r="AE320" s="80" t="b">
        <v>0</v>
      </c>
      <c r="AF320" s="80">
        <v>2</v>
      </c>
      <c r="AG320" s="88" t="s">
        <v>972</v>
      </c>
      <c r="AH320" s="80" t="b">
        <v>0</v>
      </c>
      <c r="AI320" s="80" t="s">
        <v>974</v>
      </c>
      <c r="AJ320" s="80"/>
      <c r="AK320" s="88" t="s">
        <v>961</v>
      </c>
      <c r="AL320" s="80" t="b">
        <v>0</v>
      </c>
      <c r="AM320" s="80">
        <v>0</v>
      </c>
      <c r="AN320" s="88" t="s">
        <v>961</v>
      </c>
      <c r="AO320" s="80" t="s">
        <v>984</v>
      </c>
      <c r="AP320" s="80" t="b">
        <v>0</v>
      </c>
      <c r="AQ320" s="88" t="s">
        <v>955</v>
      </c>
      <c r="AR320" s="80" t="s">
        <v>196</v>
      </c>
      <c r="AS320" s="80">
        <v>0</v>
      </c>
      <c r="AT320" s="80">
        <v>0</v>
      </c>
      <c r="AU320" s="80"/>
      <c r="AV320" s="80"/>
      <c r="AW320" s="80"/>
      <c r="AX320" s="80"/>
      <c r="AY320" s="80"/>
      <c r="AZ320" s="80"/>
      <c r="BA320" s="80"/>
      <c r="BB320" s="80"/>
      <c r="BC320">
        <v>1</v>
      </c>
      <c r="BD320" s="79" t="str">
        <f>REPLACE(INDEX(GroupVertices[Group],MATCH(Edges[[#This Row],[Vertex 1]],GroupVertices[Vertex],0)),1,1,"")</f>
        <v>2</v>
      </c>
      <c r="BE320" s="79" t="str">
        <f>REPLACE(INDEX(GroupVertices[Group],MATCH(Edges[[#This Row],[Vertex 2]],GroupVertices[Vertex],0)),1,1,"")</f>
        <v>2</v>
      </c>
      <c r="BF320" s="48"/>
      <c r="BG320" s="49"/>
      <c r="BH320" s="48"/>
      <c r="BI320" s="49"/>
      <c r="BJ320" s="48"/>
      <c r="BK320" s="49"/>
      <c r="BL320" s="48"/>
      <c r="BM320" s="49"/>
      <c r="BN320" s="48"/>
    </row>
    <row r="321" spans="1:66" ht="15">
      <c r="A321" s="65" t="s">
        <v>284</v>
      </c>
      <c r="B321" s="65" t="s">
        <v>339</v>
      </c>
      <c r="C321" s="66" t="s">
        <v>2628</v>
      </c>
      <c r="D321" s="67">
        <v>3</v>
      </c>
      <c r="E321" s="68" t="s">
        <v>132</v>
      </c>
      <c r="F321" s="69">
        <v>32</v>
      </c>
      <c r="G321" s="66"/>
      <c r="H321" s="70"/>
      <c r="I321" s="71"/>
      <c r="J321" s="71"/>
      <c r="K321" s="34" t="s">
        <v>65</v>
      </c>
      <c r="L321" s="78">
        <v>321</v>
      </c>
      <c r="M321" s="78"/>
      <c r="N321" s="73"/>
      <c r="O321" s="80" t="s">
        <v>355</v>
      </c>
      <c r="P321" s="82">
        <v>43699.49675925926</v>
      </c>
      <c r="Q321" s="80" t="s">
        <v>402</v>
      </c>
      <c r="R321" s="80"/>
      <c r="S321" s="80"/>
      <c r="T321" s="80"/>
      <c r="U321" s="80"/>
      <c r="V321" s="83" t="s">
        <v>534</v>
      </c>
      <c r="W321" s="82">
        <v>43699.49675925926</v>
      </c>
      <c r="X321" s="86">
        <v>43699</v>
      </c>
      <c r="Y321" s="88" t="s">
        <v>616</v>
      </c>
      <c r="Z321" s="83" t="s">
        <v>750</v>
      </c>
      <c r="AA321" s="80"/>
      <c r="AB321" s="80"/>
      <c r="AC321" s="88" t="s">
        <v>885</v>
      </c>
      <c r="AD321" s="88" t="s">
        <v>955</v>
      </c>
      <c r="AE321" s="80" t="b">
        <v>0</v>
      </c>
      <c r="AF321" s="80">
        <v>2</v>
      </c>
      <c r="AG321" s="88" t="s">
        <v>972</v>
      </c>
      <c r="AH321" s="80" t="b">
        <v>0</v>
      </c>
      <c r="AI321" s="80" t="s">
        <v>974</v>
      </c>
      <c r="AJ321" s="80"/>
      <c r="AK321" s="88" t="s">
        <v>961</v>
      </c>
      <c r="AL321" s="80" t="b">
        <v>0</v>
      </c>
      <c r="AM321" s="80">
        <v>0</v>
      </c>
      <c r="AN321" s="88" t="s">
        <v>961</v>
      </c>
      <c r="AO321" s="80" t="s">
        <v>984</v>
      </c>
      <c r="AP321" s="80" t="b">
        <v>0</v>
      </c>
      <c r="AQ321" s="88" t="s">
        <v>955</v>
      </c>
      <c r="AR321" s="80" t="s">
        <v>196</v>
      </c>
      <c r="AS321" s="80">
        <v>0</v>
      </c>
      <c r="AT321" s="80">
        <v>0</v>
      </c>
      <c r="AU321" s="80"/>
      <c r="AV321" s="80"/>
      <c r="AW321" s="80"/>
      <c r="AX321" s="80"/>
      <c r="AY321" s="80"/>
      <c r="AZ321" s="80"/>
      <c r="BA321" s="80"/>
      <c r="BB321" s="80"/>
      <c r="BC321">
        <v>1</v>
      </c>
      <c r="BD321" s="79" t="str">
        <f>REPLACE(INDEX(GroupVertices[Group],MATCH(Edges[[#This Row],[Vertex 1]],GroupVertices[Vertex],0)),1,1,"")</f>
        <v>2</v>
      </c>
      <c r="BE321" s="79" t="str">
        <f>REPLACE(INDEX(GroupVertices[Group],MATCH(Edges[[#This Row],[Vertex 2]],GroupVertices[Vertex],0)),1,1,"")</f>
        <v>2</v>
      </c>
      <c r="BF321" s="48"/>
      <c r="BG321" s="49"/>
      <c r="BH321" s="48"/>
      <c r="BI321" s="49"/>
      <c r="BJ321" s="48"/>
      <c r="BK321" s="49"/>
      <c r="BL321" s="48"/>
      <c r="BM321" s="49"/>
      <c r="BN321" s="48"/>
    </row>
    <row r="322" spans="1:66" ht="15">
      <c r="A322" s="65" t="s">
        <v>284</v>
      </c>
      <c r="B322" s="65" t="s">
        <v>340</v>
      </c>
      <c r="C322" s="66" t="s">
        <v>2628</v>
      </c>
      <c r="D322" s="67">
        <v>3</v>
      </c>
      <c r="E322" s="68" t="s">
        <v>132</v>
      </c>
      <c r="F322" s="69">
        <v>32</v>
      </c>
      <c r="G322" s="66"/>
      <c r="H322" s="70"/>
      <c r="I322" s="71"/>
      <c r="J322" s="71"/>
      <c r="K322" s="34" t="s">
        <v>65</v>
      </c>
      <c r="L322" s="78">
        <v>322</v>
      </c>
      <c r="M322" s="78"/>
      <c r="N322" s="73"/>
      <c r="O322" s="80" t="s">
        <v>355</v>
      </c>
      <c r="P322" s="82">
        <v>43699.49675925926</v>
      </c>
      <c r="Q322" s="80" t="s">
        <v>402</v>
      </c>
      <c r="R322" s="80"/>
      <c r="S322" s="80"/>
      <c r="T322" s="80"/>
      <c r="U322" s="80"/>
      <c r="V322" s="83" t="s">
        <v>534</v>
      </c>
      <c r="W322" s="82">
        <v>43699.49675925926</v>
      </c>
      <c r="X322" s="86">
        <v>43699</v>
      </c>
      <c r="Y322" s="88" t="s">
        <v>616</v>
      </c>
      <c r="Z322" s="83" t="s">
        <v>750</v>
      </c>
      <c r="AA322" s="80"/>
      <c r="AB322" s="80"/>
      <c r="AC322" s="88" t="s">
        <v>885</v>
      </c>
      <c r="AD322" s="88" t="s">
        <v>955</v>
      </c>
      <c r="AE322" s="80" t="b">
        <v>0</v>
      </c>
      <c r="AF322" s="80">
        <v>2</v>
      </c>
      <c r="AG322" s="88" t="s">
        <v>972</v>
      </c>
      <c r="AH322" s="80" t="b">
        <v>0</v>
      </c>
      <c r="AI322" s="80" t="s">
        <v>974</v>
      </c>
      <c r="AJ322" s="80"/>
      <c r="AK322" s="88" t="s">
        <v>961</v>
      </c>
      <c r="AL322" s="80" t="b">
        <v>0</v>
      </c>
      <c r="AM322" s="80">
        <v>0</v>
      </c>
      <c r="AN322" s="88" t="s">
        <v>961</v>
      </c>
      <c r="AO322" s="80" t="s">
        <v>984</v>
      </c>
      <c r="AP322" s="80" t="b">
        <v>0</v>
      </c>
      <c r="AQ322" s="88" t="s">
        <v>955</v>
      </c>
      <c r="AR322" s="80" t="s">
        <v>196</v>
      </c>
      <c r="AS322" s="80">
        <v>0</v>
      </c>
      <c r="AT322" s="80">
        <v>0</v>
      </c>
      <c r="AU322" s="80"/>
      <c r="AV322" s="80"/>
      <c r="AW322" s="80"/>
      <c r="AX322" s="80"/>
      <c r="AY322" s="80"/>
      <c r="AZ322" s="80"/>
      <c r="BA322" s="80"/>
      <c r="BB322" s="80"/>
      <c r="BC322">
        <v>1</v>
      </c>
      <c r="BD322" s="79" t="str">
        <f>REPLACE(INDEX(GroupVertices[Group],MATCH(Edges[[#This Row],[Vertex 1]],GroupVertices[Vertex],0)),1,1,"")</f>
        <v>2</v>
      </c>
      <c r="BE322" s="79" t="str">
        <f>REPLACE(INDEX(GroupVertices[Group],MATCH(Edges[[#This Row],[Vertex 2]],GroupVertices[Vertex],0)),1,1,"")</f>
        <v>2</v>
      </c>
      <c r="BF322" s="48"/>
      <c r="BG322" s="49"/>
      <c r="BH322" s="48"/>
      <c r="BI322" s="49"/>
      <c r="BJ322" s="48"/>
      <c r="BK322" s="49"/>
      <c r="BL322" s="48"/>
      <c r="BM322" s="49"/>
      <c r="BN322" s="48"/>
    </row>
    <row r="323" spans="1:66" ht="15">
      <c r="A323" s="65" t="s">
        <v>284</v>
      </c>
      <c r="B323" s="65" t="s">
        <v>341</v>
      </c>
      <c r="C323" s="66" t="s">
        <v>2628</v>
      </c>
      <c r="D323" s="67">
        <v>3</v>
      </c>
      <c r="E323" s="68" t="s">
        <v>132</v>
      </c>
      <c r="F323" s="69">
        <v>32</v>
      </c>
      <c r="G323" s="66"/>
      <c r="H323" s="70"/>
      <c r="I323" s="71"/>
      <c r="J323" s="71"/>
      <c r="K323" s="34" t="s">
        <v>65</v>
      </c>
      <c r="L323" s="78">
        <v>323</v>
      </c>
      <c r="M323" s="78"/>
      <c r="N323" s="73"/>
      <c r="O323" s="80" t="s">
        <v>355</v>
      </c>
      <c r="P323" s="82">
        <v>43699.49675925926</v>
      </c>
      <c r="Q323" s="80" t="s">
        <v>402</v>
      </c>
      <c r="R323" s="80"/>
      <c r="S323" s="80"/>
      <c r="T323" s="80"/>
      <c r="U323" s="80"/>
      <c r="V323" s="83" t="s">
        <v>534</v>
      </c>
      <c r="W323" s="82">
        <v>43699.49675925926</v>
      </c>
      <c r="X323" s="86">
        <v>43699</v>
      </c>
      <c r="Y323" s="88" t="s">
        <v>616</v>
      </c>
      <c r="Z323" s="83" t="s">
        <v>750</v>
      </c>
      <c r="AA323" s="80"/>
      <c r="AB323" s="80"/>
      <c r="AC323" s="88" t="s">
        <v>885</v>
      </c>
      <c r="AD323" s="88" t="s">
        <v>955</v>
      </c>
      <c r="AE323" s="80" t="b">
        <v>0</v>
      </c>
      <c r="AF323" s="80">
        <v>2</v>
      </c>
      <c r="AG323" s="88" t="s">
        <v>972</v>
      </c>
      <c r="AH323" s="80" t="b">
        <v>0</v>
      </c>
      <c r="AI323" s="80" t="s">
        <v>974</v>
      </c>
      <c r="AJ323" s="80"/>
      <c r="AK323" s="88" t="s">
        <v>961</v>
      </c>
      <c r="AL323" s="80" t="b">
        <v>0</v>
      </c>
      <c r="AM323" s="80">
        <v>0</v>
      </c>
      <c r="AN323" s="88" t="s">
        <v>961</v>
      </c>
      <c r="AO323" s="80" t="s">
        <v>984</v>
      </c>
      <c r="AP323" s="80" t="b">
        <v>0</v>
      </c>
      <c r="AQ323" s="88" t="s">
        <v>955</v>
      </c>
      <c r="AR323" s="80" t="s">
        <v>196</v>
      </c>
      <c r="AS323" s="80">
        <v>0</v>
      </c>
      <c r="AT323" s="80">
        <v>0</v>
      </c>
      <c r="AU323" s="80"/>
      <c r="AV323" s="80"/>
      <c r="AW323" s="80"/>
      <c r="AX323" s="80"/>
      <c r="AY323" s="80"/>
      <c r="AZ323" s="80"/>
      <c r="BA323" s="80"/>
      <c r="BB323" s="80"/>
      <c r="BC323">
        <v>1</v>
      </c>
      <c r="BD323" s="79" t="str">
        <f>REPLACE(INDEX(GroupVertices[Group],MATCH(Edges[[#This Row],[Vertex 1]],GroupVertices[Vertex],0)),1,1,"")</f>
        <v>2</v>
      </c>
      <c r="BE323" s="79" t="str">
        <f>REPLACE(INDEX(GroupVertices[Group],MATCH(Edges[[#This Row],[Vertex 2]],GroupVertices[Vertex],0)),1,1,"")</f>
        <v>2</v>
      </c>
      <c r="BF323" s="48"/>
      <c r="BG323" s="49"/>
      <c r="BH323" s="48"/>
      <c r="BI323" s="49"/>
      <c r="BJ323" s="48"/>
      <c r="BK323" s="49"/>
      <c r="BL323" s="48"/>
      <c r="BM323" s="49"/>
      <c r="BN323" s="48"/>
    </row>
    <row r="324" spans="1:66" ht="15">
      <c r="A324" s="65" t="s">
        <v>284</v>
      </c>
      <c r="B324" s="65" t="s">
        <v>342</v>
      </c>
      <c r="C324" s="66" t="s">
        <v>2628</v>
      </c>
      <c r="D324" s="67">
        <v>3</v>
      </c>
      <c r="E324" s="68" t="s">
        <v>132</v>
      </c>
      <c r="F324" s="69">
        <v>32</v>
      </c>
      <c r="G324" s="66"/>
      <c r="H324" s="70"/>
      <c r="I324" s="71"/>
      <c r="J324" s="71"/>
      <c r="K324" s="34" t="s">
        <v>65</v>
      </c>
      <c r="L324" s="78">
        <v>324</v>
      </c>
      <c r="M324" s="78"/>
      <c r="N324" s="73"/>
      <c r="O324" s="80" t="s">
        <v>355</v>
      </c>
      <c r="P324" s="82">
        <v>43699.49675925926</v>
      </c>
      <c r="Q324" s="80" t="s">
        <v>402</v>
      </c>
      <c r="R324" s="80"/>
      <c r="S324" s="80"/>
      <c r="T324" s="80"/>
      <c r="U324" s="80"/>
      <c r="V324" s="83" t="s">
        <v>534</v>
      </c>
      <c r="W324" s="82">
        <v>43699.49675925926</v>
      </c>
      <c r="X324" s="86">
        <v>43699</v>
      </c>
      <c r="Y324" s="88" t="s">
        <v>616</v>
      </c>
      <c r="Z324" s="83" t="s">
        <v>750</v>
      </c>
      <c r="AA324" s="80"/>
      <c r="AB324" s="80"/>
      <c r="AC324" s="88" t="s">
        <v>885</v>
      </c>
      <c r="AD324" s="88" t="s">
        <v>955</v>
      </c>
      <c r="AE324" s="80" t="b">
        <v>0</v>
      </c>
      <c r="AF324" s="80">
        <v>2</v>
      </c>
      <c r="AG324" s="88" t="s">
        <v>972</v>
      </c>
      <c r="AH324" s="80" t="b">
        <v>0</v>
      </c>
      <c r="AI324" s="80" t="s">
        <v>974</v>
      </c>
      <c r="AJ324" s="80"/>
      <c r="AK324" s="88" t="s">
        <v>961</v>
      </c>
      <c r="AL324" s="80" t="b">
        <v>0</v>
      </c>
      <c r="AM324" s="80">
        <v>0</v>
      </c>
      <c r="AN324" s="88" t="s">
        <v>961</v>
      </c>
      <c r="AO324" s="80" t="s">
        <v>984</v>
      </c>
      <c r="AP324" s="80" t="b">
        <v>0</v>
      </c>
      <c r="AQ324" s="88" t="s">
        <v>955</v>
      </c>
      <c r="AR324" s="80" t="s">
        <v>196</v>
      </c>
      <c r="AS324" s="80">
        <v>0</v>
      </c>
      <c r="AT324" s="80">
        <v>0</v>
      </c>
      <c r="AU324" s="80"/>
      <c r="AV324" s="80"/>
      <c r="AW324" s="80"/>
      <c r="AX324" s="80"/>
      <c r="AY324" s="80"/>
      <c r="AZ324" s="80"/>
      <c r="BA324" s="80"/>
      <c r="BB324" s="80"/>
      <c r="BC324">
        <v>1</v>
      </c>
      <c r="BD324" s="79" t="str">
        <f>REPLACE(INDEX(GroupVertices[Group],MATCH(Edges[[#This Row],[Vertex 1]],GroupVertices[Vertex],0)),1,1,"")</f>
        <v>2</v>
      </c>
      <c r="BE324" s="79" t="str">
        <f>REPLACE(INDEX(GroupVertices[Group],MATCH(Edges[[#This Row],[Vertex 2]],GroupVertices[Vertex],0)),1,1,"")</f>
        <v>2</v>
      </c>
      <c r="BF324" s="48"/>
      <c r="BG324" s="49"/>
      <c r="BH324" s="48"/>
      <c r="BI324" s="49"/>
      <c r="BJ324" s="48"/>
      <c r="BK324" s="49"/>
      <c r="BL324" s="48"/>
      <c r="BM324" s="49"/>
      <c r="BN324" s="48"/>
    </row>
    <row r="325" spans="1:66" ht="15">
      <c r="A325" s="65" t="s">
        <v>284</v>
      </c>
      <c r="B325" s="65" t="s">
        <v>343</v>
      </c>
      <c r="C325" s="66" t="s">
        <v>2628</v>
      </c>
      <c r="D325" s="67">
        <v>3</v>
      </c>
      <c r="E325" s="68" t="s">
        <v>132</v>
      </c>
      <c r="F325" s="69">
        <v>32</v>
      </c>
      <c r="G325" s="66"/>
      <c r="H325" s="70"/>
      <c r="I325" s="71"/>
      <c r="J325" s="71"/>
      <c r="K325" s="34" t="s">
        <v>65</v>
      </c>
      <c r="L325" s="78">
        <v>325</v>
      </c>
      <c r="M325" s="78"/>
      <c r="N325" s="73"/>
      <c r="O325" s="80" t="s">
        <v>355</v>
      </c>
      <c r="P325" s="82">
        <v>43699.49675925926</v>
      </c>
      <c r="Q325" s="80" t="s">
        <v>402</v>
      </c>
      <c r="R325" s="80"/>
      <c r="S325" s="80"/>
      <c r="T325" s="80"/>
      <c r="U325" s="80"/>
      <c r="V325" s="83" t="s">
        <v>534</v>
      </c>
      <c r="W325" s="82">
        <v>43699.49675925926</v>
      </c>
      <c r="X325" s="86">
        <v>43699</v>
      </c>
      <c r="Y325" s="88" t="s">
        <v>616</v>
      </c>
      <c r="Z325" s="83" t="s">
        <v>750</v>
      </c>
      <c r="AA325" s="80"/>
      <c r="AB325" s="80"/>
      <c r="AC325" s="88" t="s">
        <v>885</v>
      </c>
      <c r="AD325" s="88" t="s">
        <v>955</v>
      </c>
      <c r="AE325" s="80" t="b">
        <v>0</v>
      </c>
      <c r="AF325" s="80">
        <v>2</v>
      </c>
      <c r="AG325" s="88" t="s">
        <v>972</v>
      </c>
      <c r="AH325" s="80" t="b">
        <v>0</v>
      </c>
      <c r="AI325" s="80" t="s">
        <v>974</v>
      </c>
      <c r="AJ325" s="80"/>
      <c r="AK325" s="88" t="s">
        <v>961</v>
      </c>
      <c r="AL325" s="80" t="b">
        <v>0</v>
      </c>
      <c r="AM325" s="80">
        <v>0</v>
      </c>
      <c r="AN325" s="88" t="s">
        <v>961</v>
      </c>
      <c r="AO325" s="80" t="s">
        <v>984</v>
      </c>
      <c r="AP325" s="80" t="b">
        <v>0</v>
      </c>
      <c r="AQ325" s="88" t="s">
        <v>955</v>
      </c>
      <c r="AR325" s="80" t="s">
        <v>196</v>
      </c>
      <c r="AS325" s="80">
        <v>0</v>
      </c>
      <c r="AT325" s="80">
        <v>0</v>
      </c>
      <c r="AU325" s="80"/>
      <c r="AV325" s="80"/>
      <c r="AW325" s="80"/>
      <c r="AX325" s="80"/>
      <c r="AY325" s="80"/>
      <c r="AZ325" s="80"/>
      <c r="BA325" s="80"/>
      <c r="BB325" s="80"/>
      <c r="BC325">
        <v>1</v>
      </c>
      <c r="BD325" s="79" t="str">
        <f>REPLACE(INDEX(GroupVertices[Group],MATCH(Edges[[#This Row],[Vertex 1]],GroupVertices[Vertex],0)),1,1,"")</f>
        <v>2</v>
      </c>
      <c r="BE325" s="79" t="str">
        <f>REPLACE(INDEX(GroupVertices[Group],MATCH(Edges[[#This Row],[Vertex 2]],GroupVertices[Vertex],0)),1,1,"")</f>
        <v>2</v>
      </c>
      <c r="BF325" s="48"/>
      <c r="BG325" s="49"/>
      <c r="BH325" s="48"/>
      <c r="BI325" s="49"/>
      <c r="BJ325" s="48"/>
      <c r="BK325" s="49"/>
      <c r="BL325" s="48"/>
      <c r="BM325" s="49"/>
      <c r="BN325" s="48"/>
    </row>
    <row r="326" spans="1:66" ht="15">
      <c r="A326" s="65" t="s">
        <v>284</v>
      </c>
      <c r="B326" s="65" t="s">
        <v>344</v>
      </c>
      <c r="C326" s="66" t="s">
        <v>2628</v>
      </c>
      <c r="D326" s="67">
        <v>3</v>
      </c>
      <c r="E326" s="68" t="s">
        <v>132</v>
      </c>
      <c r="F326" s="69">
        <v>32</v>
      </c>
      <c r="G326" s="66"/>
      <c r="H326" s="70"/>
      <c r="I326" s="71"/>
      <c r="J326" s="71"/>
      <c r="K326" s="34" t="s">
        <v>65</v>
      </c>
      <c r="L326" s="78">
        <v>326</v>
      </c>
      <c r="M326" s="78"/>
      <c r="N326" s="73"/>
      <c r="O326" s="80" t="s">
        <v>355</v>
      </c>
      <c r="P326" s="82">
        <v>43699.49675925926</v>
      </c>
      <c r="Q326" s="80" t="s">
        <v>402</v>
      </c>
      <c r="R326" s="80"/>
      <c r="S326" s="80"/>
      <c r="T326" s="80"/>
      <c r="U326" s="80"/>
      <c r="V326" s="83" t="s">
        <v>534</v>
      </c>
      <c r="W326" s="82">
        <v>43699.49675925926</v>
      </c>
      <c r="X326" s="86">
        <v>43699</v>
      </c>
      <c r="Y326" s="88" t="s">
        <v>616</v>
      </c>
      <c r="Z326" s="83" t="s">
        <v>750</v>
      </c>
      <c r="AA326" s="80"/>
      <c r="AB326" s="80"/>
      <c r="AC326" s="88" t="s">
        <v>885</v>
      </c>
      <c r="AD326" s="88" t="s">
        <v>955</v>
      </c>
      <c r="AE326" s="80" t="b">
        <v>0</v>
      </c>
      <c r="AF326" s="80">
        <v>2</v>
      </c>
      <c r="AG326" s="88" t="s">
        <v>972</v>
      </c>
      <c r="AH326" s="80" t="b">
        <v>0</v>
      </c>
      <c r="AI326" s="80" t="s">
        <v>974</v>
      </c>
      <c r="AJ326" s="80"/>
      <c r="AK326" s="88" t="s">
        <v>961</v>
      </c>
      <c r="AL326" s="80" t="b">
        <v>0</v>
      </c>
      <c r="AM326" s="80">
        <v>0</v>
      </c>
      <c r="AN326" s="88" t="s">
        <v>961</v>
      </c>
      <c r="AO326" s="80" t="s">
        <v>984</v>
      </c>
      <c r="AP326" s="80" t="b">
        <v>0</v>
      </c>
      <c r="AQ326" s="88" t="s">
        <v>955</v>
      </c>
      <c r="AR326" s="80" t="s">
        <v>196</v>
      </c>
      <c r="AS326" s="80">
        <v>0</v>
      </c>
      <c r="AT326" s="80">
        <v>0</v>
      </c>
      <c r="AU326" s="80"/>
      <c r="AV326" s="80"/>
      <c r="AW326" s="80"/>
      <c r="AX326" s="80"/>
      <c r="AY326" s="80"/>
      <c r="AZ326" s="80"/>
      <c r="BA326" s="80"/>
      <c r="BB326" s="80"/>
      <c r="BC326">
        <v>1</v>
      </c>
      <c r="BD326" s="79" t="str">
        <f>REPLACE(INDEX(GroupVertices[Group],MATCH(Edges[[#This Row],[Vertex 1]],GroupVertices[Vertex],0)),1,1,"")</f>
        <v>2</v>
      </c>
      <c r="BE326" s="79" t="str">
        <f>REPLACE(INDEX(GroupVertices[Group],MATCH(Edges[[#This Row],[Vertex 2]],GroupVertices[Vertex],0)),1,1,"")</f>
        <v>2</v>
      </c>
      <c r="BF326" s="48"/>
      <c r="BG326" s="49"/>
      <c r="BH326" s="48"/>
      <c r="BI326" s="49"/>
      <c r="BJ326" s="48"/>
      <c r="BK326" s="49"/>
      <c r="BL326" s="48"/>
      <c r="BM326" s="49"/>
      <c r="BN326" s="48"/>
    </row>
    <row r="327" spans="1:66" ht="15">
      <c r="A327" s="65" t="s">
        <v>284</v>
      </c>
      <c r="B327" s="65" t="s">
        <v>345</v>
      </c>
      <c r="C327" s="66" t="s">
        <v>2628</v>
      </c>
      <c r="D327" s="67">
        <v>3</v>
      </c>
      <c r="E327" s="68" t="s">
        <v>132</v>
      </c>
      <c r="F327" s="69">
        <v>32</v>
      </c>
      <c r="G327" s="66"/>
      <c r="H327" s="70"/>
      <c r="I327" s="71"/>
      <c r="J327" s="71"/>
      <c r="K327" s="34" t="s">
        <v>65</v>
      </c>
      <c r="L327" s="78">
        <v>327</v>
      </c>
      <c r="M327" s="78"/>
      <c r="N327" s="73"/>
      <c r="O327" s="80" t="s">
        <v>355</v>
      </c>
      <c r="P327" s="82">
        <v>43699.49675925926</v>
      </c>
      <c r="Q327" s="80" t="s">
        <v>402</v>
      </c>
      <c r="R327" s="80"/>
      <c r="S327" s="80"/>
      <c r="T327" s="80"/>
      <c r="U327" s="80"/>
      <c r="V327" s="83" t="s">
        <v>534</v>
      </c>
      <c r="W327" s="82">
        <v>43699.49675925926</v>
      </c>
      <c r="X327" s="86">
        <v>43699</v>
      </c>
      <c r="Y327" s="88" t="s">
        <v>616</v>
      </c>
      <c r="Z327" s="83" t="s">
        <v>750</v>
      </c>
      <c r="AA327" s="80"/>
      <c r="AB327" s="80"/>
      <c r="AC327" s="88" t="s">
        <v>885</v>
      </c>
      <c r="AD327" s="88" t="s">
        <v>955</v>
      </c>
      <c r="AE327" s="80" t="b">
        <v>0</v>
      </c>
      <c r="AF327" s="80">
        <v>2</v>
      </c>
      <c r="AG327" s="88" t="s">
        <v>972</v>
      </c>
      <c r="AH327" s="80" t="b">
        <v>0</v>
      </c>
      <c r="AI327" s="80" t="s">
        <v>974</v>
      </c>
      <c r="AJ327" s="80"/>
      <c r="AK327" s="88" t="s">
        <v>961</v>
      </c>
      <c r="AL327" s="80" t="b">
        <v>0</v>
      </c>
      <c r="AM327" s="80">
        <v>0</v>
      </c>
      <c r="AN327" s="88" t="s">
        <v>961</v>
      </c>
      <c r="AO327" s="80" t="s">
        <v>984</v>
      </c>
      <c r="AP327" s="80" t="b">
        <v>0</v>
      </c>
      <c r="AQ327" s="88" t="s">
        <v>955</v>
      </c>
      <c r="AR327" s="80" t="s">
        <v>196</v>
      </c>
      <c r="AS327" s="80">
        <v>0</v>
      </c>
      <c r="AT327" s="80">
        <v>0</v>
      </c>
      <c r="AU327" s="80"/>
      <c r="AV327" s="80"/>
      <c r="AW327" s="80"/>
      <c r="AX327" s="80"/>
      <c r="AY327" s="80"/>
      <c r="AZ327" s="80"/>
      <c r="BA327" s="80"/>
      <c r="BB327" s="80"/>
      <c r="BC327">
        <v>1</v>
      </c>
      <c r="BD327" s="79" t="str">
        <f>REPLACE(INDEX(GroupVertices[Group],MATCH(Edges[[#This Row],[Vertex 1]],GroupVertices[Vertex],0)),1,1,"")</f>
        <v>2</v>
      </c>
      <c r="BE327" s="79" t="str">
        <f>REPLACE(INDEX(GroupVertices[Group],MATCH(Edges[[#This Row],[Vertex 2]],GroupVertices[Vertex],0)),1,1,"")</f>
        <v>2</v>
      </c>
      <c r="BF327" s="48"/>
      <c r="BG327" s="49"/>
      <c r="BH327" s="48"/>
      <c r="BI327" s="49"/>
      <c r="BJ327" s="48"/>
      <c r="BK327" s="49"/>
      <c r="BL327" s="48"/>
      <c r="BM327" s="49"/>
      <c r="BN327" s="48"/>
    </row>
    <row r="328" spans="1:66" ht="15">
      <c r="A328" s="65" t="s">
        <v>284</v>
      </c>
      <c r="B328" s="65" t="s">
        <v>346</v>
      </c>
      <c r="C328" s="66" t="s">
        <v>2628</v>
      </c>
      <c r="D328" s="67">
        <v>3</v>
      </c>
      <c r="E328" s="68" t="s">
        <v>132</v>
      </c>
      <c r="F328" s="69">
        <v>32</v>
      </c>
      <c r="G328" s="66"/>
      <c r="H328" s="70"/>
      <c r="I328" s="71"/>
      <c r="J328" s="71"/>
      <c r="K328" s="34" t="s">
        <v>65</v>
      </c>
      <c r="L328" s="78">
        <v>328</v>
      </c>
      <c r="M328" s="78"/>
      <c r="N328" s="73"/>
      <c r="O328" s="80" t="s">
        <v>355</v>
      </c>
      <c r="P328" s="82">
        <v>43699.49675925926</v>
      </c>
      <c r="Q328" s="80" t="s">
        <v>402</v>
      </c>
      <c r="R328" s="80"/>
      <c r="S328" s="80"/>
      <c r="T328" s="80"/>
      <c r="U328" s="80"/>
      <c r="V328" s="83" t="s">
        <v>534</v>
      </c>
      <c r="W328" s="82">
        <v>43699.49675925926</v>
      </c>
      <c r="X328" s="86">
        <v>43699</v>
      </c>
      <c r="Y328" s="88" t="s">
        <v>616</v>
      </c>
      <c r="Z328" s="83" t="s">
        <v>750</v>
      </c>
      <c r="AA328" s="80"/>
      <c r="AB328" s="80"/>
      <c r="AC328" s="88" t="s">
        <v>885</v>
      </c>
      <c r="AD328" s="88" t="s">
        <v>955</v>
      </c>
      <c r="AE328" s="80" t="b">
        <v>0</v>
      </c>
      <c r="AF328" s="80">
        <v>2</v>
      </c>
      <c r="AG328" s="88" t="s">
        <v>972</v>
      </c>
      <c r="AH328" s="80" t="b">
        <v>0</v>
      </c>
      <c r="AI328" s="80" t="s">
        <v>974</v>
      </c>
      <c r="AJ328" s="80"/>
      <c r="AK328" s="88" t="s">
        <v>961</v>
      </c>
      <c r="AL328" s="80" t="b">
        <v>0</v>
      </c>
      <c r="AM328" s="80">
        <v>0</v>
      </c>
      <c r="AN328" s="88" t="s">
        <v>961</v>
      </c>
      <c r="AO328" s="80" t="s">
        <v>984</v>
      </c>
      <c r="AP328" s="80" t="b">
        <v>0</v>
      </c>
      <c r="AQ328" s="88" t="s">
        <v>955</v>
      </c>
      <c r="AR328" s="80" t="s">
        <v>196</v>
      </c>
      <c r="AS328" s="80">
        <v>0</v>
      </c>
      <c r="AT328" s="80">
        <v>0</v>
      </c>
      <c r="AU328" s="80"/>
      <c r="AV328" s="80"/>
      <c r="AW328" s="80"/>
      <c r="AX328" s="80"/>
      <c r="AY328" s="80"/>
      <c r="AZ328" s="80"/>
      <c r="BA328" s="80"/>
      <c r="BB328" s="80"/>
      <c r="BC328">
        <v>1</v>
      </c>
      <c r="BD328" s="79" t="str">
        <f>REPLACE(INDEX(GroupVertices[Group],MATCH(Edges[[#This Row],[Vertex 1]],GroupVertices[Vertex],0)),1,1,"")</f>
        <v>2</v>
      </c>
      <c r="BE328" s="79" t="str">
        <f>REPLACE(INDEX(GroupVertices[Group],MATCH(Edges[[#This Row],[Vertex 2]],GroupVertices[Vertex],0)),1,1,"")</f>
        <v>2</v>
      </c>
      <c r="BF328" s="48"/>
      <c r="BG328" s="49"/>
      <c r="BH328" s="48"/>
      <c r="BI328" s="49"/>
      <c r="BJ328" s="48"/>
      <c r="BK328" s="49"/>
      <c r="BL328" s="48"/>
      <c r="BM328" s="49"/>
      <c r="BN328" s="48"/>
    </row>
    <row r="329" spans="1:66" ht="15">
      <c r="A329" s="65" t="s">
        <v>284</v>
      </c>
      <c r="B329" s="65" t="s">
        <v>347</v>
      </c>
      <c r="C329" s="66" t="s">
        <v>2628</v>
      </c>
      <c r="D329" s="67">
        <v>3</v>
      </c>
      <c r="E329" s="68" t="s">
        <v>132</v>
      </c>
      <c r="F329" s="69">
        <v>32</v>
      </c>
      <c r="G329" s="66"/>
      <c r="H329" s="70"/>
      <c r="I329" s="71"/>
      <c r="J329" s="71"/>
      <c r="K329" s="34" t="s">
        <v>65</v>
      </c>
      <c r="L329" s="78">
        <v>329</v>
      </c>
      <c r="M329" s="78"/>
      <c r="N329" s="73"/>
      <c r="O329" s="80" t="s">
        <v>355</v>
      </c>
      <c r="P329" s="82">
        <v>43699.49675925926</v>
      </c>
      <c r="Q329" s="80" t="s">
        <v>402</v>
      </c>
      <c r="R329" s="80"/>
      <c r="S329" s="80"/>
      <c r="T329" s="80"/>
      <c r="U329" s="80"/>
      <c r="V329" s="83" t="s">
        <v>534</v>
      </c>
      <c r="W329" s="82">
        <v>43699.49675925926</v>
      </c>
      <c r="X329" s="86">
        <v>43699</v>
      </c>
      <c r="Y329" s="88" t="s">
        <v>616</v>
      </c>
      <c r="Z329" s="83" t="s">
        <v>750</v>
      </c>
      <c r="AA329" s="80"/>
      <c r="AB329" s="80"/>
      <c r="AC329" s="88" t="s">
        <v>885</v>
      </c>
      <c r="AD329" s="88" t="s">
        <v>955</v>
      </c>
      <c r="AE329" s="80" t="b">
        <v>0</v>
      </c>
      <c r="AF329" s="80">
        <v>2</v>
      </c>
      <c r="AG329" s="88" t="s">
        <v>972</v>
      </c>
      <c r="AH329" s="80" t="b">
        <v>0</v>
      </c>
      <c r="AI329" s="80" t="s">
        <v>974</v>
      </c>
      <c r="AJ329" s="80"/>
      <c r="AK329" s="88" t="s">
        <v>961</v>
      </c>
      <c r="AL329" s="80" t="b">
        <v>0</v>
      </c>
      <c r="AM329" s="80">
        <v>0</v>
      </c>
      <c r="AN329" s="88" t="s">
        <v>961</v>
      </c>
      <c r="AO329" s="80" t="s">
        <v>984</v>
      </c>
      <c r="AP329" s="80" t="b">
        <v>0</v>
      </c>
      <c r="AQ329" s="88" t="s">
        <v>955</v>
      </c>
      <c r="AR329" s="80" t="s">
        <v>196</v>
      </c>
      <c r="AS329" s="80">
        <v>0</v>
      </c>
      <c r="AT329" s="80">
        <v>0</v>
      </c>
      <c r="AU329" s="80"/>
      <c r="AV329" s="80"/>
      <c r="AW329" s="80"/>
      <c r="AX329" s="80"/>
      <c r="AY329" s="80"/>
      <c r="AZ329" s="80"/>
      <c r="BA329" s="80"/>
      <c r="BB329" s="80"/>
      <c r="BC329">
        <v>1</v>
      </c>
      <c r="BD329" s="79" t="str">
        <f>REPLACE(INDEX(GroupVertices[Group],MATCH(Edges[[#This Row],[Vertex 1]],GroupVertices[Vertex],0)),1,1,"")</f>
        <v>2</v>
      </c>
      <c r="BE329" s="79" t="str">
        <f>REPLACE(INDEX(GroupVertices[Group],MATCH(Edges[[#This Row],[Vertex 2]],GroupVertices[Vertex],0)),1,1,"")</f>
        <v>2</v>
      </c>
      <c r="BF329" s="48"/>
      <c r="BG329" s="49"/>
      <c r="BH329" s="48"/>
      <c r="BI329" s="49"/>
      <c r="BJ329" s="48"/>
      <c r="BK329" s="49"/>
      <c r="BL329" s="48"/>
      <c r="BM329" s="49"/>
      <c r="BN329" s="48"/>
    </row>
    <row r="330" spans="1:66" ht="15">
      <c r="A330" s="65" t="s">
        <v>284</v>
      </c>
      <c r="B330" s="65" t="s">
        <v>348</v>
      </c>
      <c r="C330" s="66" t="s">
        <v>2628</v>
      </c>
      <c r="D330" s="67">
        <v>3</v>
      </c>
      <c r="E330" s="68" t="s">
        <v>132</v>
      </c>
      <c r="F330" s="69">
        <v>32</v>
      </c>
      <c r="G330" s="66"/>
      <c r="H330" s="70"/>
      <c r="I330" s="71"/>
      <c r="J330" s="71"/>
      <c r="K330" s="34" t="s">
        <v>65</v>
      </c>
      <c r="L330" s="78">
        <v>330</v>
      </c>
      <c r="M330" s="78"/>
      <c r="N330" s="73"/>
      <c r="O330" s="80" t="s">
        <v>355</v>
      </c>
      <c r="P330" s="82">
        <v>43699.49675925926</v>
      </c>
      <c r="Q330" s="80" t="s">
        <v>402</v>
      </c>
      <c r="R330" s="80"/>
      <c r="S330" s="80"/>
      <c r="T330" s="80"/>
      <c r="U330" s="80"/>
      <c r="V330" s="83" t="s">
        <v>534</v>
      </c>
      <c r="W330" s="82">
        <v>43699.49675925926</v>
      </c>
      <c r="X330" s="86">
        <v>43699</v>
      </c>
      <c r="Y330" s="88" t="s">
        <v>616</v>
      </c>
      <c r="Z330" s="83" t="s">
        <v>750</v>
      </c>
      <c r="AA330" s="80"/>
      <c r="AB330" s="80"/>
      <c r="AC330" s="88" t="s">
        <v>885</v>
      </c>
      <c r="AD330" s="88" t="s">
        <v>955</v>
      </c>
      <c r="AE330" s="80" t="b">
        <v>0</v>
      </c>
      <c r="AF330" s="80">
        <v>2</v>
      </c>
      <c r="AG330" s="88" t="s">
        <v>972</v>
      </c>
      <c r="AH330" s="80" t="b">
        <v>0</v>
      </c>
      <c r="AI330" s="80" t="s">
        <v>974</v>
      </c>
      <c r="AJ330" s="80"/>
      <c r="AK330" s="88" t="s">
        <v>961</v>
      </c>
      <c r="AL330" s="80" t="b">
        <v>0</v>
      </c>
      <c r="AM330" s="80">
        <v>0</v>
      </c>
      <c r="AN330" s="88" t="s">
        <v>961</v>
      </c>
      <c r="AO330" s="80" t="s">
        <v>984</v>
      </c>
      <c r="AP330" s="80" t="b">
        <v>0</v>
      </c>
      <c r="AQ330" s="88" t="s">
        <v>955</v>
      </c>
      <c r="AR330" s="80" t="s">
        <v>196</v>
      </c>
      <c r="AS330" s="80">
        <v>0</v>
      </c>
      <c r="AT330" s="80">
        <v>0</v>
      </c>
      <c r="AU330" s="80"/>
      <c r="AV330" s="80"/>
      <c r="AW330" s="80"/>
      <c r="AX330" s="80"/>
      <c r="AY330" s="80"/>
      <c r="AZ330" s="80"/>
      <c r="BA330" s="80"/>
      <c r="BB330" s="80"/>
      <c r="BC330">
        <v>1</v>
      </c>
      <c r="BD330" s="79" t="str">
        <f>REPLACE(INDEX(GroupVertices[Group],MATCH(Edges[[#This Row],[Vertex 1]],GroupVertices[Vertex],0)),1,1,"")</f>
        <v>2</v>
      </c>
      <c r="BE330" s="79" t="str">
        <f>REPLACE(INDEX(GroupVertices[Group],MATCH(Edges[[#This Row],[Vertex 2]],GroupVertices[Vertex],0)),1,1,"")</f>
        <v>2</v>
      </c>
      <c r="BF330" s="48"/>
      <c r="BG330" s="49"/>
      <c r="BH330" s="48"/>
      <c r="BI330" s="49"/>
      <c r="BJ330" s="48"/>
      <c r="BK330" s="49"/>
      <c r="BL330" s="48"/>
      <c r="BM330" s="49"/>
      <c r="BN330" s="48"/>
    </row>
    <row r="331" spans="1:66" ht="15">
      <c r="A331" s="65" t="s">
        <v>284</v>
      </c>
      <c r="B331" s="65" t="s">
        <v>349</v>
      </c>
      <c r="C331" s="66" t="s">
        <v>2628</v>
      </c>
      <c r="D331" s="67">
        <v>3</v>
      </c>
      <c r="E331" s="68" t="s">
        <v>132</v>
      </c>
      <c r="F331" s="69">
        <v>32</v>
      </c>
      <c r="G331" s="66"/>
      <c r="H331" s="70"/>
      <c r="I331" s="71"/>
      <c r="J331" s="71"/>
      <c r="K331" s="34" t="s">
        <v>65</v>
      </c>
      <c r="L331" s="78">
        <v>331</v>
      </c>
      <c r="M331" s="78"/>
      <c r="N331" s="73"/>
      <c r="O331" s="80" t="s">
        <v>355</v>
      </c>
      <c r="P331" s="82">
        <v>43699.49675925926</v>
      </c>
      <c r="Q331" s="80" t="s">
        <v>402</v>
      </c>
      <c r="R331" s="80"/>
      <c r="S331" s="80"/>
      <c r="T331" s="80"/>
      <c r="U331" s="80"/>
      <c r="V331" s="83" t="s">
        <v>534</v>
      </c>
      <c r="W331" s="82">
        <v>43699.49675925926</v>
      </c>
      <c r="X331" s="86">
        <v>43699</v>
      </c>
      <c r="Y331" s="88" t="s">
        <v>616</v>
      </c>
      <c r="Z331" s="83" t="s">
        <v>750</v>
      </c>
      <c r="AA331" s="80"/>
      <c r="AB331" s="80"/>
      <c r="AC331" s="88" t="s">
        <v>885</v>
      </c>
      <c r="AD331" s="88" t="s">
        <v>955</v>
      </c>
      <c r="AE331" s="80" t="b">
        <v>0</v>
      </c>
      <c r="AF331" s="80">
        <v>2</v>
      </c>
      <c r="AG331" s="88" t="s">
        <v>972</v>
      </c>
      <c r="AH331" s="80" t="b">
        <v>0</v>
      </c>
      <c r="AI331" s="80" t="s">
        <v>974</v>
      </c>
      <c r="AJ331" s="80"/>
      <c r="AK331" s="88" t="s">
        <v>961</v>
      </c>
      <c r="AL331" s="80" t="b">
        <v>0</v>
      </c>
      <c r="AM331" s="80">
        <v>0</v>
      </c>
      <c r="AN331" s="88" t="s">
        <v>961</v>
      </c>
      <c r="AO331" s="80" t="s">
        <v>984</v>
      </c>
      <c r="AP331" s="80" t="b">
        <v>0</v>
      </c>
      <c r="AQ331" s="88" t="s">
        <v>955</v>
      </c>
      <c r="AR331" s="80" t="s">
        <v>196</v>
      </c>
      <c r="AS331" s="80">
        <v>0</v>
      </c>
      <c r="AT331" s="80">
        <v>0</v>
      </c>
      <c r="AU331" s="80"/>
      <c r="AV331" s="80"/>
      <c r="AW331" s="80"/>
      <c r="AX331" s="80"/>
      <c r="AY331" s="80"/>
      <c r="AZ331" s="80"/>
      <c r="BA331" s="80"/>
      <c r="BB331" s="80"/>
      <c r="BC331">
        <v>1</v>
      </c>
      <c r="BD331" s="79" t="str">
        <f>REPLACE(INDEX(GroupVertices[Group],MATCH(Edges[[#This Row],[Vertex 1]],GroupVertices[Vertex],0)),1,1,"")</f>
        <v>2</v>
      </c>
      <c r="BE331" s="79" t="str">
        <f>REPLACE(INDEX(GroupVertices[Group],MATCH(Edges[[#This Row],[Vertex 2]],GroupVertices[Vertex],0)),1,1,"")</f>
        <v>2</v>
      </c>
      <c r="BF331" s="48"/>
      <c r="BG331" s="49"/>
      <c r="BH331" s="48"/>
      <c r="BI331" s="49"/>
      <c r="BJ331" s="48"/>
      <c r="BK331" s="49"/>
      <c r="BL331" s="48"/>
      <c r="BM331" s="49"/>
      <c r="BN331" s="48"/>
    </row>
    <row r="332" spans="1:66" ht="15">
      <c r="A332" s="65" t="s">
        <v>284</v>
      </c>
      <c r="B332" s="65" t="s">
        <v>350</v>
      </c>
      <c r="C332" s="66" t="s">
        <v>2628</v>
      </c>
      <c r="D332" s="67">
        <v>3</v>
      </c>
      <c r="E332" s="68" t="s">
        <v>132</v>
      </c>
      <c r="F332" s="69">
        <v>32</v>
      </c>
      <c r="G332" s="66"/>
      <c r="H332" s="70"/>
      <c r="I332" s="71"/>
      <c r="J332" s="71"/>
      <c r="K332" s="34" t="s">
        <v>65</v>
      </c>
      <c r="L332" s="78">
        <v>332</v>
      </c>
      <c r="M332" s="78"/>
      <c r="N332" s="73"/>
      <c r="O332" s="80" t="s">
        <v>356</v>
      </c>
      <c r="P332" s="82">
        <v>43699.49675925926</v>
      </c>
      <c r="Q332" s="80" t="s">
        <v>402</v>
      </c>
      <c r="R332" s="80"/>
      <c r="S332" s="80"/>
      <c r="T332" s="80"/>
      <c r="U332" s="80"/>
      <c r="V332" s="83" t="s">
        <v>534</v>
      </c>
      <c r="W332" s="82">
        <v>43699.49675925926</v>
      </c>
      <c r="X332" s="86">
        <v>43699</v>
      </c>
      <c r="Y332" s="88" t="s">
        <v>616</v>
      </c>
      <c r="Z332" s="83" t="s">
        <v>750</v>
      </c>
      <c r="AA332" s="80"/>
      <c r="AB332" s="80"/>
      <c r="AC332" s="88" t="s">
        <v>885</v>
      </c>
      <c r="AD332" s="88" t="s">
        <v>955</v>
      </c>
      <c r="AE332" s="80" t="b">
        <v>0</v>
      </c>
      <c r="AF332" s="80">
        <v>2</v>
      </c>
      <c r="AG332" s="88" t="s">
        <v>972</v>
      </c>
      <c r="AH332" s="80" t="b">
        <v>0</v>
      </c>
      <c r="AI332" s="80" t="s">
        <v>974</v>
      </c>
      <c r="AJ332" s="80"/>
      <c r="AK332" s="88" t="s">
        <v>961</v>
      </c>
      <c r="AL332" s="80" t="b">
        <v>0</v>
      </c>
      <c r="AM332" s="80">
        <v>0</v>
      </c>
      <c r="AN332" s="88" t="s">
        <v>961</v>
      </c>
      <c r="AO332" s="80" t="s">
        <v>984</v>
      </c>
      <c r="AP332" s="80" t="b">
        <v>0</v>
      </c>
      <c r="AQ332" s="88" t="s">
        <v>955</v>
      </c>
      <c r="AR332" s="80" t="s">
        <v>196</v>
      </c>
      <c r="AS332" s="80">
        <v>0</v>
      </c>
      <c r="AT332" s="80">
        <v>0</v>
      </c>
      <c r="AU332" s="80"/>
      <c r="AV332" s="80"/>
      <c r="AW332" s="80"/>
      <c r="AX332" s="80"/>
      <c r="AY332" s="80"/>
      <c r="AZ332" s="80"/>
      <c r="BA332" s="80"/>
      <c r="BB332" s="80"/>
      <c r="BC332">
        <v>1</v>
      </c>
      <c r="BD332" s="79" t="str">
        <f>REPLACE(INDEX(GroupVertices[Group],MATCH(Edges[[#This Row],[Vertex 1]],GroupVertices[Vertex],0)),1,1,"")</f>
        <v>2</v>
      </c>
      <c r="BE332" s="79" t="str">
        <f>REPLACE(INDEX(GroupVertices[Group],MATCH(Edges[[#This Row],[Vertex 2]],GroupVertices[Vertex],0)),1,1,"")</f>
        <v>2</v>
      </c>
      <c r="BF332" s="48"/>
      <c r="BG332" s="49"/>
      <c r="BH332" s="48"/>
      <c r="BI332" s="49"/>
      <c r="BJ332" s="48"/>
      <c r="BK332" s="49"/>
      <c r="BL332" s="48"/>
      <c r="BM332" s="49"/>
      <c r="BN332" s="48"/>
    </row>
    <row r="333" spans="1:66" ht="15">
      <c r="A333" s="65" t="s">
        <v>285</v>
      </c>
      <c r="B333" s="65" t="s">
        <v>286</v>
      </c>
      <c r="C333" s="66" t="s">
        <v>2628</v>
      </c>
      <c r="D333" s="67">
        <v>3</v>
      </c>
      <c r="E333" s="68" t="s">
        <v>132</v>
      </c>
      <c r="F333" s="69">
        <v>32</v>
      </c>
      <c r="G333" s="66"/>
      <c r="H333" s="70"/>
      <c r="I333" s="71"/>
      <c r="J333" s="71"/>
      <c r="K333" s="34" t="s">
        <v>66</v>
      </c>
      <c r="L333" s="78">
        <v>333</v>
      </c>
      <c r="M333" s="78"/>
      <c r="N333" s="73"/>
      <c r="O333" s="80" t="s">
        <v>357</v>
      </c>
      <c r="P333" s="82">
        <v>43690.665034722224</v>
      </c>
      <c r="Q333" s="80" t="s">
        <v>403</v>
      </c>
      <c r="R333" s="80"/>
      <c r="S333" s="80"/>
      <c r="T333" s="80"/>
      <c r="U333" s="80"/>
      <c r="V333" s="83" t="s">
        <v>535</v>
      </c>
      <c r="W333" s="82">
        <v>43690.665034722224</v>
      </c>
      <c r="X333" s="86">
        <v>43690</v>
      </c>
      <c r="Y333" s="88" t="s">
        <v>617</v>
      </c>
      <c r="Z333" s="83" t="s">
        <v>751</v>
      </c>
      <c r="AA333" s="80"/>
      <c r="AB333" s="80"/>
      <c r="AC333" s="88" t="s">
        <v>886</v>
      </c>
      <c r="AD333" s="80"/>
      <c r="AE333" s="80" t="b">
        <v>0</v>
      </c>
      <c r="AF333" s="80">
        <v>0</v>
      </c>
      <c r="AG333" s="88" t="s">
        <v>961</v>
      </c>
      <c r="AH333" s="80" t="b">
        <v>0</v>
      </c>
      <c r="AI333" s="80" t="s">
        <v>974</v>
      </c>
      <c r="AJ333" s="80"/>
      <c r="AK333" s="88" t="s">
        <v>961</v>
      </c>
      <c r="AL333" s="80" t="b">
        <v>0</v>
      </c>
      <c r="AM333" s="80">
        <v>1</v>
      </c>
      <c r="AN333" s="88" t="s">
        <v>887</v>
      </c>
      <c r="AO333" s="80" t="s">
        <v>985</v>
      </c>
      <c r="AP333" s="80" t="b">
        <v>0</v>
      </c>
      <c r="AQ333" s="88" t="s">
        <v>887</v>
      </c>
      <c r="AR333" s="80" t="s">
        <v>196</v>
      </c>
      <c r="AS333" s="80">
        <v>0</v>
      </c>
      <c r="AT333" s="80">
        <v>0</v>
      </c>
      <c r="AU333" s="80"/>
      <c r="AV333" s="80"/>
      <c r="AW333" s="80"/>
      <c r="AX333" s="80"/>
      <c r="AY333" s="80"/>
      <c r="AZ333" s="80"/>
      <c r="BA333" s="80"/>
      <c r="BB333" s="80"/>
      <c r="BC333">
        <v>1</v>
      </c>
      <c r="BD333" s="79" t="str">
        <f>REPLACE(INDEX(GroupVertices[Group],MATCH(Edges[[#This Row],[Vertex 1]],GroupVertices[Vertex],0)),1,1,"")</f>
        <v>1</v>
      </c>
      <c r="BE333" s="79" t="str">
        <f>REPLACE(INDEX(GroupVertices[Group],MATCH(Edges[[#This Row],[Vertex 2]],GroupVertices[Vertex],0)),1,1,"")</f>
        <v>1</v>
      </c>
      <c r="BF333" s="48">
        <v>0</v>
      </c>
      <c r="BG333" s="49">
        <v>0</v>
      </c>
      <c r="BH333" s="48">
        <v>0</v>
      </c>
      <c r="BI333" s="49">
        <v>0</v>
      </c>
      <c r="BJ333" s="48">
        <v>0</v>
      </c>
      <c r="BK333" s="49">
        <v>0</v>
      </c>
      <c r="BL333" s="48">
        <v>22</v>
      </c>
      <c r="BM333" s="49">
        <v>100</v>
      </c>
      <c r="BN333" s="48">
        <v>22</v>
      </c>
    </row>
    <row r="334" spans="1:66" ht="15">
      <c r="A334" s="65" t="s">
        <v>286</v>
      </c>
      <c r="B334" s="65" t="s">
        <v>285</v>
      </c>
      <c r="C334" s="66" t="s">
        <v>2628</v>
      </c>
      <c r="D334" s="67">
        <v>3</v>
      </c>
      <c r="E334" s="68" t="s">
        <v>132</v>
      </c>
      <c r="F334" s="69">
        <v>32</v>
      </c>
      <c r="G334" s="66"/>
      <c r="H334" s="70"/>
      <c r="I334" s="71"/>
      <c r="J334" s="71"/>
      <c r="K334" s="34" t="s">
        <v>66</v>
      </c>
      <c r="L334" s="78">
        <v>334</v>
      </c>
      <c r="M334" s="78"/>
      <c r="N334" s="73"/>
      <c r="O334" s="80" t="s">
        <v>355</v>
      </c>
      <c r="P334" s="82">
        <v>43690.61414351852</v>
      </c>
      <c r="Q334" s="80" t="s">
        <v>403</v>
      </c>
      <c r="R334" s="80"/>
      <c r="S334" s="80"/>
      <c r="T334" s="80"/>
      <c r="U334" s="80"/>
      <c r="V334" s="83" t="s">
        <v>536</v>
      </c>
      <c r="W334" s="82">
        <v>43690.61414351852</v>
      </c>
      <c r="X334" s="86">
        <v>43690</v>
      </c>
      <c r="Y334" s="88" t="s">
        <v>618</v>
      </c>
      <c r="Z334" s="83" t="s">
        <v>752</v>
      </c>
      <c r="AA334" s="80"/>
      <c r="AB334" s="80"/>
      <c r="AC334" s="88" t="s">
        <v>887</v>
      </c>
      <c r="AD334" s="80"/>
      <c r="AE334" s="80" t="b">
        <v>0</v>
      </c>
      <c r="AF334" s="80">
        <v>5</v>
      </c>
      <c r="AG334" s="88" t="s">
        <v>961</v>
      </c>
      <c r="AH334" s="80" t="b">
        <v>0</v>
      </c>
      <c r="AI334" s="80" t="s">
        <v>974</v>
      </c>
      <c r="AJ334" s="80"/>
      <c r="AK334" s="88" t="s">
        <v>961</v>
      </c>
      <c r="AL334" s="80" t="b">
        <v>0</v>
      </c>
      <c r="AM334" s="80">
        <v>1</v>
      </c>
      <c r="AN334" s="88" t="s">
        <v>961</v>
      </c>
      <c r="AO334" s="80" t="s">
        <v>984</v>
      </c>
      <c r="AP334" s="80" t="b">
        <v>0</v>
      </c>
      <c r="AQ334" s="88" t="s">
        <v>887</v>
      </c>
      <c r="AR334" s="80" t="s">
        <v>357</v>
      </c>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1</v>
      </c>
      <c r="BF334" s="48">
        <v>0</v>
      </c>
      <c r="BG334" s="49">
        <v>0</v>
      </c>
      <c r="BH334" s="48">
        <v>0</v>
      </c>
      <c r="BI334" s="49">
        <v>0</v>
      </c>
      <c r="BJ334" s="48">
        <v>0</v>
      </c>
      <c r="BK334" s="49">
        <v>0</v>
      </c>
      <c r="BL334" s="48">
        <v>22</v>
      </c>
      <c r="BM334" s="49">
        <v>100</v>
      </c>
      <c r="BN334" s="48">
        <v>22</v>
      </c>
    </row>
    <row r="335" spans="1:66" ht="15">
      <c r="A335" s="65" t="s">
        <v>264</v>
      </c>
      <c r="B335" s="65" t="s">
        <v>266</v>
      </c>
      <c r="C335" s="66" t="s">
        <v>2628</v>
      </c>
      <c r="D335" s="67">
        <v>3</v>
      </c>
      <c r="E335" s="68" t="s">
        <v>132</v>
      </c>
      <c r="F335" s="69">
        <v>32</v>
      </c>
      <c r="G335" s="66"/>
      <c r="H335" s="70"/>
      <c r="I335" s="71"/>
      <c r="J335" s="71"/>
      <c r="K335" s="34" t="s">
        <v>66</v>
      </c>
      <c r="L335" s="78">
        <v>335</v>
      </c>
      <c r="M335" s="78"/>
      <c r="N335" s="73"/>
      <c r="O335" s="80" t="s">
        <v>355</v>
      </c>
      <c r="P335" s="82">
        <v>43692.29002314815</v>
      </c>
      <c r="Q335" s="80" t="s">
        <v>361</v>
      </c>
      <c r="R335" s="83" t="s">
        <v>430</v>
      </c>
      <c r="S335" s="80" t="s">
        <v>453</v>
      </c>
      <c r="T335" s="80"/>
      <c r="U335" s="80"/>
      <c r="V335" s="83" t="s">
        <v>514</v>
      </c>
      <c r="W335" s="82">
        <v>43692.29002314815</v>
      </c>
      <c r="X335" s="86">
        <v>43692</v>
      </c>
      <c r="Y335" s="88" t="s">
        <v>579</v>
      </c>
      <c r="Z335" s="83" t="s">
        <v>713</v>
      </c>
      <c r="AA335" s="80"/>
      <c r="AB335" s="80"/>
      <c r="AC335" s="88" t="s">
        <v>848</v>
      </c>
      <c r="AD335" s="80"/>
      <c r="AE335" s="80" t="b">
        <v>0</v>
      </c>
      <c r="AF335" s="80">
        <v>0</v>
      </c>
      <c r="AG335" s="88" t="s">
        <v>961</v>
      </c>
      <c r="AH335" s="80" t="b">
        <v>1</v>
      </c>
      <c r="AI335" s="80" t="s">
        <v>975</v>
      </c>
      <c r="AJ335" s="80"/>
      <c r="AK335" s="88" t="s">
        <v>978</v>
      </c>
      <c r="AL335" s="80" t="b">
        <v>0</v>
      </c>
      <c r="AM335" s="80">
        <v>8</v>
      </c>
      <c r="AN335" s="88" t="s">
        <v>852</v>
      </c>
      <c r="AO335" s="80" t="s">
        <v>985</v>
      </c>
      <c r="AP335" s="80" t="b">
        <v>0</v>
      </c>
      <c r="AQ335" s="88" t="s">
        <v>852</v>
      </c>
      <c r="AR335" s="80" t="s">
        <v>196</v>
      </c>
      <c r="AS335" s="80">
        <v>0</v>
      </c>
      <c r="AT335" s="80">
        <v>0</v>
      </c>
      <c r="AU335" s="80"/>
      <c r="AV335" s="80"/>
      <c r="AW335" s="80"/>
      <c r="AX335" s="80"/>
      <c r="AY335" s="80"/>
      <c r="AZ335" s="80"/>
      <c r="BA335" s="80"/>
      <c r="BB335" s="80"/>
      <c r="BC335">
        <v>1</v>
      </c>
      <c r="BD335" s="79" t="str">
        <f>REPLACE(INDEX(GroupVertices[Group],MATCH(Edges[[#This Row],[Vertex 1]],GroupVertices[Vertex],0)),1,1,"")</f>
        <v>4</v>
      </c>
      <c r="BE335" s="79" t="str">
        <f>REPLACE(INDEX(GroupVertices[Group],MATCH(Edges[[#This Row],[Vertex 2]],GroupVertices[Vertex],0)),1,1,"")</f>
        <v>4</v>
      </c>
      <c r="BF335" s="48"/>
      <c r="BG335" s="49"/>
      <c r="BH335" s="48"/>
      <c r="BI335" s="49"/>
      <c r="BJ335" s="48"/>
      <c r="BK335" s="49"/>
      <c r="BL335" s="48"/>
      <c r="BM335" s="49"/>
      <c r="BN335" s="48"/>
    </row>
    <row r="336" spans="1:66" ht="15">
      <c r="A336" s="65" t="s">
        <v>266</v>
      </c>
      <c r="B336" s="65" t="s">
        <v>267</v>
      </c>
      <c r="C336" s="66" t="s">
        <v>2628</v>
      </c>
      <c r="D336" s="67">
        <v>3</v>
      </c>
      <c r="E336" s="68" t="s">
        <v>132</v>
      </c>
      <c r="F336" s="69">
        <v>32</v>
      </c>
      <c r="G336" s="66"/>
      <c r="H336" s="70"/>
      <c r="I336" s="71"/>
      <c r="J336" s="71"/>
      <c r="K336" s="34" t="s">
        <v>66</v>
      </c>
      <c r="L336" s="78">
        <v>336</v>
      </c>
      <c r="M336" s="78"/>
      <c r="N336" s="73"/>
      <c r="O336" s="80" t="s">
        <v>357</v>
      </c>
      <c r="P336" s="82">
        <v>43695.5931712963</v>
      </c>
      <c r="Q336" s="80" t="s">
        <v>361</v>
      </c>
      <c r="R336" s="83" t="s">
        <v>430</v>
      </c>
      <c r="S336" s="80" t="s">
        <v>453</v>
      </c>
      <c r="T336" s="80"/>
      <c r="U336" s="80"/>
      <c r="V336" s="83" t="s">
        <v>516</v>
      </c>
      <c r="W336" s="82">
        <v>43695.5931712963</v>
      </c>
      <c r="X336" s="86">
        <v>43695</v>
      </c>
      <c r="Y336" s="88" t="s">
        <v>581</v>
      </c>
      <c r="Z336" s="83" t="s">
        <v>715</v>
      </c>
      <c r="AA336" s="80"/>
      <c r="AB336" s="80"/>
      <c r="AC336" s="88" t="s">
        <v>850</v>
      </c>
      <c r="AD336" s="80"/>
      <c r="AE336" s="80" t="b">
        <v>0</v>
      </c>
      <c r="AF336" s="80">
        <v>0</v>
      </c>
      <c r="AG336" s="88" t="s">
        <v>961</v>
      </c>
      <c r="AH336" s="80" t="b">
        <v>1</v>
      </c>
      <c r="AI336" s="80" t="s">
        <v>975</v>
      </c>
      <c r="AJ336" s="80"/>
      <c r="AK336" s="88" t="s">
        <v>978</v>
      </c>
      <c r="AL336" s="80" t="b">
        <v>0</v>
      </c>
      <c r="AM336" s="80">
        <v>8</v>
      </c>
      <c r="AN336" s="88" t="s">
        <v>852</v>
      </c>
      <c r="AO336" s="80" t="s">
        <v>984</v>
      </c>
      <c r="AP336" s="80" t="b">
        <v>0</v>
      </c>
      <c r="AQ336" s="88" t="s">
        <v>852</v>
      </c>
      <c r="AR336" s="80" t="s">
        <v>196</v>
      </c>
      <c r="AS336" s="80">
        <v>0</v>
      </c>
      <c r="AT336" s="80">
        <v>0</v>
      </c>
      <c r="AU336" s="80"/>
      <c r="AV336" s="80"/>
      <c r="AW336" s="80"/>
      <c r="AX336" s="80"/>
      <c r="AY336" s="80"/>
      <c r="AZ336" s="80"/>
      <c r="BA336" s="80"/>
      <c r="BB336" s="80"/>
      <c r="BC336">
        <v>1</v>
      </c>
      <c r="BD336" s="79" t="str">
        <f>REPLACE(INDEX(GroupVertices[Group],MATCH(Edges[[#This Row],[Vertex 1]],GroupVertices[Vertex],0)),1,1,"")</f>
        <v>4</v>
      </c>
      <c r="BE336" s="79" t="str">
        <f>REPLACE(INDEX(GroupVertices[Group],MATCH(Edges[[#This Row],[Vertex 2]],GroupVertices[Vertex],0)),1,1,"")</f>
        <v>4</v>
      </c>
      <c r="BF336" s="48"/>
      <c r="BG336" s="49"/>
      <c r="BH336" s="48"/>
      <c r="BI336" s="49"/>
      <c r="BJ336" s="48"/>
      <c r="BK336" s="49"/>
      <c r="BL336" s="48"/>
      <c r="BM336" s="49"/>
      <c r="BN336" s="48"/>
    </row>
    <row r="337" spans="1:66" ht="15">
      <c r="A337" s="65" t="s">
        <v>266</v>
      </c>
      <c r="B337" s="65" t="s">
        <v>286</v>
      </c>
      <c r="C337" s="66" t="s">
        <v>2628</v>
      </c>
      <c r="D337" s="67">
        <v>3</v>
      </c>
      <c r="E337" s="68" t="s">
        <v>132</v>
      </c>
      <c r="F337" s="69">
        <v>32</v>
      </c>
      <c r="G337" s="66"/>
      <c r="H337" s="70"/>
      <c r="I337" s="71"/>
      <c r="J337" s="71"/>
      <c r="K337" s="34" t="s">
        <v>66</v>
      </c>
      <c r="L337" s="78">
        <v>337</v>
      </c>
      <c r="M337" s="78"/>
      <c r="N337" s="73"/>
      <c r="O337" s="80" t="s">
        <v>355</v>
      </c>
      <c r="P337" s="82">
        <v>43695.5931712963</v>
      </c>
      <c r="Q337" s="80" t="s">
        <v>361</v>
      </c>
      <c r="R337" s="83" t="s">
        <v>430</v>
      </c>
      <c r="S337" s="80" t="s">
        <v>453</v>
      </c>
      <c r="T337" s="80"/>
      <c r="U337" s="80"/>
      <c r="V337" s="83" t="s">
        <v>516</v>
      </c>
      <c r="W337" s="82">
        <v>43695.5931712963</v>
      </c>
      <c r="X337" s="86">
        <v>43695</v>
      </c>
      <c r="Y337" s="88" t="s">
        <v>581</v>
      </c>
      <c r="Z337" s="83" t="s">
        <v>715</v>
      </c>
      <c r="AA337" s="80"/>
      <c r="AB337" s="80"/>
      <c r="AC337" s="88" t="s">
        <v>850</v>
      </c>
      <c r="AD337" s="80"/>
      <c r="AE337" s="80" t="b">
        <v>0</v>
      </c>
      <c r="AF337" s="80">
        <v>0</v>
      </c>
      <c r="AG337" s="88" t="s">
        <v>961</v>
      </c>
      <c r="AH337" s="80" t="b">
        <v>1</v>
      </c>
      <c r="AI337" s="80" t="s">
        <v>975</v>
      </c>
      <c r="AJ337" s="80"/>
      <c r="AK337" s="88" t="s">
        <v>978</v>
      </c>
      <c r="AL337" s="80" t="b">
        <v>0</v>
      </c>
      <c r="AM337" s="80">
        <v>8</v>
      </c>
      <c r="AN337" s="88" t="s">
        <v>852</v>
      </c>
      <c r="AO337" s="80" t="s">
        <v>984</v>
      </c>
      <c r="AP337" s="80" t="b">
        <v>0</v>
      </c>
      <c r="AQ337" s="88" t="s">
        <v>852</v>
      </c>
      <c r="AR337" s="80" t="s">
        <v>196</v>
      </c>
      <c r="AS337" s="80">
        <v>0</v>
      </c>
      <c r="AT337" s="80">
        <v>0</v>
      </c>
      <c r="AU337" s="80"/>
      <c r="AV337" s="80"/>
      <c r="AW337" s="80"/>
      <c r="AX337" s="80"/>
      <c r="AY337" s="80"/>
      <c r="AZ337" s="80"/>
      <c r="BA337" s="80"/>
      <c r="BB337" s="80"/>
      <c r="BC337">
        <v>1</v>
      </c>
      <c r="BD337" s="79" t="str">
        <f>REPLACE(INDEX(GroupVertices[Group],MATCH(Edges[[#This Row],[Vertex 1]],GroupVertices[Vertex],0)),1,1,"")</f>
        <v>4</v>
      </c>
      <c r="BE337" s="79" t="str">
        <f>REPLACE(INDEX(GroupVertices[Group],MATCH(Edges[[#This Row],[Vertex 2]],GroupVertices[Vertex],0)),1,1,"")</f>
        <v>1</v>
      </c>
      <c r="BF337" s="48"/>
      <c r="BG337" s="49"/>
      <c r="BH337" s="48"/>
      <c r="BI337" s="49"/>
      <c r="BJ337" s="48"/>
      <c r="BK337" s="49"/>
      <c r="BL337" s="48"/>
      <c r="BM337" s="49"/>
      <c r="BN337" s="48"/>
    </row>
    <row r="338" spans="1:66" ht="15">
      <c r="A338" s="65" t="s">
        <v>266</v>
      </c>
      <c r="B338" s="65" t="s">
        <v>264</v>
      </c>
      <c r="C338" s="66" t="s">
        <v>2628</v>
      </c>
      <c r="D338" s="67">
        <v>3</v>
      </c>
      <c r="E338" s="68" t="s">
        <v>132</v>
      </c>
      <c r="F338" s="69">
        <v>32</v>
      </c>
      <c r="G338" s="66"/>
      <c r="H338" s="70"/>
      <c r="I338" s="71"/>
      <c r="J338" s="71"/>
      <c r="K338" s="34" t="s">
        <v>66</v>
      </c>
      <c r="L338" s="78">
        <v>338</v>
      </c>
      <c r="M338" s="78"/>
      <c r="N338" s="73"/>
      <c r="O338" s="80" t="s">
        <v>355</v>
      </c>
      <c r="P338" s="82">
        <v>43695.5931712963</v>
      </c>
      <c r="Q338" s="80" t="s">
        <v>361</v>
      </c>
      <c r="R338" s="83" t="s">
        <v>430</v>
      </c>
      <c r="S338" s="80" t="s">
        <v>453</v>
      </c>
      <c r="T338" s="80"/>
      <c r="U338" s="80"/>
      <c r="V338" s="83" t="s">
        <v>516</v>
      </c>
      <c r="W338" s="82">
        <v>43695.5931712963</v>
      </c>
      <c r="X338" s="86">
        <v>43695</v>
      </c>
      <c r="Y338" s="88" t="s">
        <v>581</v>
      </c>
      <c r="Z338" s="83" t="s">
        <v>715</v>
      </c>
      <c r="AA338" s="80"/>
      <c r="AB338" s="80"/>
      <c r="AC338" s="88" t="s">
        <v>850</v>
      </c>
      <c r="AD338" s="80"/>
      <c r="AE338" s="80" t="b">
        <v>0</v>
      </c>
      <c r="AF338" s="80">
        <v>0</v>
      </c>
      <c r="AG338" s="88" t="s">
        <v>961</v>
      </c>
      <c r="AH338" s="80" t="b">
        <v>1</v>
      </c>
      <c r="AI338" s="80" t="s">
        <v>975</v>
      </c>
      <c r="AJ338" s="80"/>
      <c r="AK338" s="88" t="s">
        <v>978</v>
      </c>
      <c r="AL338" s="80" t="b">
        <v>0</v>
      </c>
      <c r="AM338" s="80">
        <v>8</v>
      </c>
      <c r="AN338" s="88" t="s">
        <v>852</v>
      </c>
      <c r="AO338" s="80" t="s">
        <v>984</v>
      </c>
      <c r="AP338" s="80" t="b">
        <v>0</v>
      </c>
      <c r="AQ338" s="88" t="s">
        <v>852</v>
      </c>
      <c r="AR338" s="80" t="s">
        <v>196</v>
      </c>
      <c r="AS338" s="80">
        <v>0</v>
      </c>
      <c r="AT338" s="80">
        <v>0</v>
      </c>
      <c r="AU338" s="80"/>
      <c r="AV338" s="80"/>
      <c r="AW338" s="80"/>
      <c r="AX338" s="80"/>
      <c r="AY338" s="80"/>
      <c r="AZ338" s="80"/>
      <c r="BA338" s="80"/>
      <c r="BB338" s="80"/>
      <c r="BC338">
        <v>1</v>
      </c>
      <c r="BD338" s="79" t="str">
        <f>REPLACE(INDEX(GroupVertices[Group],MATCH(Edges[[#This Row],[Vertex 1]],GroupVertices[Vertex],0)),1,1,"")</f>
        <v>4</v>
      </c>
      <c r="BE338" s="79" t="str">
        <f>REPLACE(INDEX(GroupVertices[Group],MATCH(Edges[[#This Row],[Vertex 2]],GroupVertices[Vertex],0)),1,1,"")</f>
        <v>4</v>
      </c>
      <c r="BF338" s="48"/>
      <c r="BG338" s="49"/>
      <c r="BH338" s="48"/>
      <c r="BI338" s="49"/>
      <c r="BJ338" s="48"/>
      <c r="BK338" s="49"/>
      <c r="BL338" s="48"/>
      <c r="BM338" s="49"/>
      <c r="BN338" s="48"/>
    </row>
    <row r="339" spans="1:66" ht="15">
      <c r="A339" s="65" t="s">
        <v>266</v>
      </c>
      <c r="B339" s="65" t="s">
        <v>286</v>
      </c>
      <c r="C339" s="66" t="s">
        <v>2628</v>
      </c>
      <c r="D339" s="67">
        <v>3</v>
      </c>
      <c r="E339" s="68" t="s">
        <v>132</v>
      </c>
      <c r="F339" s="69">
        <v>32</v>
      </c>
      <c r="G339" s="66"/>
      <c r="H339" s="70"/>
      <c r="I339" s="71"/>
      <c r="J339" s="71"/>
      <c r="K339" s="34" t="s">
        <v>66</v>
      </c>
      <c r="L339" s="78">
        <v>339</v>
      </c>
      <c r="M339" s="78"/>
      <c r="N339" s="73"/>
      <c r="O339" s="80" t="s">
        <v>357</v>
      </c>
      <c r="P339" s="82">
        <v>43695.595613425925</v>
      </c>
      <c r="Q339" s="80" t="s">
        <v>368</v>
      </c>
      <c r="R339" s="80"/>
      <c r="S339" s="80"/>
      <c r="T339" s="80" t="s">
        <v>464</v>
      </c>
      <c r="U339" s="80"/>
      <c r="V339" s="83" t="s">
        <v>516</v>
      </c>
      <c r="W339" s="82">
        <v>43695.595613425925</v>
      </c>
      <c r="X339" s="86">
        <v>43695</v>
      </c>
      <c r="Y339" s="88" t="s">
        <v>619</v>
      </c>
      <c r="Z339" s="83" t="s">
        <v>753</v>
      </c>
      <c r="AA339" s="80"/>
      <c r="AB339" s="80"/>
      <c r="AC339" s="88" t="s">
        <v>888</v>
      </c>
      <c r="AD339" s="80"/>
      <c r="AE339" s="80" t="b">
        <v>0</v>
      </c>
      <c r="AF339" s="80">
        <v>0</v>
      </c>
      <c r="AG339" s="88" t="s">
        <v>961</v>
      </c>
      <c r="AH339" s="80" t="b">
        <v>0</v>
      </c>
      <c r="AI339" s="80" t="s">
        <v>974</v>
      </c>
      <c r="AJ339" s="80"/>
      <c r="AK339" s="88" t="s">
        <v>961</v>
      </c>
      <c r="AL339" s="80" t="b">
        <v>0</v>
      </c>
      <c r="AM339" s="80">
        <v>4</v>
      </c>
      <c r="AN339" s="88" t="s">
        <v>903</v>
      </c>
      <c r="AO339" s="80" t="s">
        <v>984</v>
      </c>
      <c r="AP339" s="80" t="b">
        <v>0</v>
      </c>
      <c r="AQ339" s="88" t="s">
        <v>903</v>
      </c>
      <c r="AR339" s="80" t="s">
        <v>196</v>
      </c>
      <c r="AS339" s="80">
        <v>0</v>
      </c>
      <c r="AT339" s="80">
        <v>0</v>
      </c>
      <c r="AU339" s="80"/>
      <c r="AV339" s="80"/>
      <c r="AW339" s="80"/>
      <c r="AX339" s="80"/>
      <c r="AY339" s="80"/>
      <c r="AZ339" s="80"/>
      <c r="BA339" s="80"/>
      <c r="BB339" s="80"/>
      <c r="BC339">
        <v>1</v>
      </c>
      <c r="BD339" s="79" t="str">
        <f>REPLACE(INDEX(GroupVertices[Group],MATCH(Edges[[#This Row],[Vertex 1]],GroupVertices[Vertex],0)),1,1,"")</f>
        <v>4</v>
      </c>
      <c r="BE339" s="79" t="str">
        <f>REPLACE(INDEX(GroupVertices[Group],MATCH(Edges[[#This Row],[Vertex 2]],GroupVertices[Vertex],0)),1,1,"")</f>
        <v>1</v>
      </c>
      <c r="BF339" s="48"/>
      <c r="BG339" s="49"/>
      <c r="BH339" s="48"/>
      <c r="BI339" s="49"/>
      <c r="BJ339" s="48"/>
      <c r="BK339" s="49"/>
      <c r="BL339" s="48"/>
      <c r="BM339" s="49"/>
      <c r="BN339" s="48"/>
    </row>
    <row r="340" spans="1:66" ht="15">
      <c r="A340" s="65" t="s">
        <v>266</v>
      </c>
      <c r="B340" s="65" t="s">
        <v>303</v>
      </c>
      <c r="C340" s="66" t="s">
        <v>2628</v>
      </c>
      <c r="D340" s="67">
        <v>3</v>
      </c>
      <c r="E340" s="68" t="s">
        <v>132</v>
      </c>
      <c r="F340" s="69">
        <v>32</v>
      </c>
      <c r="G340" s="66"/>
      <c r="H340" s="70"/>
      <c r="I340" s="71"/>
      <c r="J340" s="71"/>
      <c r="K340" s="34" t="s">
        <v>65</v>
      </c>
      <c r="L340" s="78">
        <v>340</v>
      </c>
      <c r="M340" s="78"/>
      <c r="N340" s="73"/>
      <c r="O340" s="80" t="s">
        <v>355</v>
      </c>
      <c r="P340" s="82">
        <v>43695.595613425925</v>
      </c>
      <c r="Q340" s="80" t="s">
        <v>368</v>
      </c>
      <c r="R340" s="80"/>
      <c r="S340" s="80"/>
      <c r="T340" s="80" t="s">
        <v>464</v>
      </c>
      <c r="U340" s="80"/>
      <c r="V340" s="83" t="s">
        <v>516</v>
      </c>
      <c r="W340" s="82">
        <v>43695.595613425925</v>
      </c>
      <c r="X340" s="86">
        <v>43695</v>
      </c>
      <c r="Y340" s="88" t="s">
        <v>619</v>
      </c>
      <c r="Z340" s="83" t="s">
        <v>753</v>
      </c>
      <c r="AA340" s="80"/>
      <c r="AB340" s="80"/>
      <c r="AC340" s="88" t="s">
        <v>888</v>
      </c>
      <c r="AD340" s="80"/>
      <c r="AE340" s="80" t="b">
        <v>0</v>
      </c>
      <c r="AF340" s="80">
        <v>0</v>
      </c>
      <c r="AG340" s="88" t="s">
        <v>961</v>
      </c>
      <c r="AH340" s="80" t="b">
        <v>0</v>
      </c>
      <c r="AI340" s="80" t="s">
        <v>974</v>
      </c>
      <c r="AJ340" s="80"/>
      <c r="AK340" s="88" t="s">
        <v>961</v>
      </c>
      <c r="AL340" s="80" t="b">
        <v>0</v>
      </c>
      <c r="AM340" s="80">
        <v>4</v>
      </c>
      <c r="AN340" s="88" t="s">
        <v>903</v>
      </c>
      <c r="AO340" s="80" t="s">
        <v>984</v>
      </c>
      <c r="AP340" s="80" t="b">
        <v>0</v>
      </c>
      <c r="AQ340" s="88" t="s">
        <v>903</v>
      </c>
      <c r="AR340" s="80" t="s">
        <v>196</v>
      </c>
      <c r="AS340" s="80">
        <v>0</v>
      </c>
      <c r="AT340" s="80">
        <v>0</v>
      </c>
      <c r="AU340" s="80"/>
      <c r="AV340" s="80"/>
      <c r="AW340" s="80"/>
      <c r="AX340" s="80"/>
      <c r="AY340" s="80"/>
      <c r="AZ340" s="80"/>
      <c r="BA340" s="80"/>
      <c r="BB340" s="80"/>
      <c r="BC340">
        <v>1</v>
      </c>
      <c r="BD340" s="79" t="str">
        <f>REPLACE(INDEX(GroupVertices[Group],MATCH(Edges[[#This Row],[Vertex 1]],GroupVertices[Vertex],0)),1,1,"")</f>
        <v>4</v>
      </c>
      <c r="BE340" s="79" t="str">
        <f>REPLACE(INDEX(GroupVertices[Group],MATCH(Edges[[#This Row],[Vertex 2]],GroupVertices[Vertex],0)),1,1,"")</f>
        <v>1</v>
      </c>
      <c r="BF340" s="48"/>
      <c r="BG340" s="49"/>
      <c r="BH340" s="48"/>
      <c r="BI340" s="49"/>
      <c r="BJ340" s="48"/>
      <c r="BK340" s="49"/>
      <c r="BL340" s="48"/>
      <c r="BM340" s="49"/>
      <c r="BN340" s="48"/>
    </row>
    <row r="341" spans="1:66" ht="15">
      <c r="A341" s="65" t="s">
        <v>266</v>
      </c>
      <c r="B341" s="65" t="s">
        <v>304</v>
      </c>
      <c r="C341" s="66" t="s">
        <v>2628</v>
      </c>
      <c r="D341" s="67">
        <v>3</v>
      </c>
      <c r="E341" s="68" t="s">
        <v>132</v>
      </c>
      <c r="F341" s="69">
        <v>32</v>
      </c>
      <c r="G341" s="66"/>
      <c r="H341" s="70"/>
      <c r="I341" s="71"/>
      <c r="J341" s="71"/>
      <c r="K341" s="34" t="s">
        <v>65</v>
      </c>
      <c r="L341" s="78">
        <v>341</v>
      </c>
      <c r="M341" s="78"/>
      <c r="N341" s="73"/>
      <c r="O341" s="80" t="s">
        <v>355</v>
      </c>
      <c r="P341" s="82">
        <v>43695.595613425925</v>
      </c>
      <c r="Q341" s="80" t="s">
        <v>368</v>
      </c>
      <c r="R341" s="80"/>
      <c r="S341" s="80"/>
      <c r="T341" s="80" t="s">
        <v>464</v>
      </c>
      <c r="U341" s="80"/>
      <c r="V341" s="83" t="s">
        <v>516</v>
      </c>
      <c r="W341" s="82">
        <v>43695.595613425925</v>
      </c>
      <c r="X341" s="86">
        <v>43695</v>
      </c>
      <c r="Y341" s="88" t="s">
        <v>619</v>
      </c>
      <c r="Z341" s="83" t="s">
        <v>753</v>
      </c>
      <c r="AA341" s="80"/>
      <c r="AB341" s="80"/>
      <c r="AC341" s="88" t="s">
        <v>888</v>
      </c>
      <c r="AD341" s="80"/>
      <c r="AE341" s="80" t="b">
        <v>0</v>
      </c>
      <c r="AF341" s="80">
        <v>0</v>
      </c>
      <c r="AG341" s="88" t="s">
        <v>961</v>
      </c>
      <c r="AH341" s="80" t="b">
        <v>0</v>
      </c>
      <c r="AI341" s="80" t="s">
        <v>974</v>
      </c>
      <c r="AJ341" s="80"/>
      <c r="AK341" s="88" t="s">
        <v>961</v>
      </c>
      <c r="AL341" s="80" t="b">
        <v>0</v>
      </c>
      <c r="AM341" s="80">
        <v>4</v>
      </c>
      <c r="AN341" s="88" t="s">
        <v>903</v>
      </c>
      <c r="AO341" s="80" t="s">
        <v>984</v>
      </c>
      <c r="AP341" s="80" t="b">
        <v>0</v>
      </c>
      <c r="AQ341" s="88" t="s">
        <v>903</v>
      </c>
      <c r="AR341" s="80" t="s">
        <v>196</v>
      </c>
      <c r="AS341" s="80">
        <v>0</v>
      </c>
      <c r="AT341" s="80">
        <v>0</v>
      </c>
      <c r="AU341" s="80"/>
      <c r="AV341" s="80"/>
      <c r="AW341" s="80"/>
      <c r="AX341" s="80"/>
      <c r="AY341" s="80"/>
      <c r="AZ341" s="80"/>
      <c r="BA341" s="80"/>
      <c r="BB341" s="80"/>
      <c r="BC341">
        <v>1</v>
      </c>
      <c r="BD341" s="79" t="str">
        <f>REPLACE(INDEX(GroupVertices[Group],MATCH(Edges[[#This Row],[Vertex 1]],GroupVertices[Vertex],0)),1,1,"")</f>
        <v>4</v>
      </c>
      <c r="BE341" s="79" t="str">
        <f>REPLACE(INDEX(GroupVertices[Group],MATCH(Edges[[#This Row],[Vertex 2]],GroupVertices[Vertex],0)),1,1,"")</f>
        <v>1</v>
      </c>
      <c r="BF341" s="48">
        <v>2</v>
      </c>
      <c r="BG341" s="49">
        <v>6.25</v>
      </c>
      <c r="BH341" s="48">
        <v>0</v>
      </c>
      <c r="BI341" s="49">
        <v>0</v>
      </c>
      <c r="BJ341" s="48">
        <v>0</v>
      </c>
      <c r="BK341" s="49">
        <v>0</v>
      </c>
      <c r="BL341" s="48">
        <v>30</v>
      </c>
      <c r="BM341" s="49">
        <v>93.75</v>
      </c>
      <c r="BN341" s="48">
        <v>32</v>
      </c>
    </row>
    <row r="342" spans="1:66" ht="15">
      <c r="A342" s="65" t="s">
        <v>266</v>
      </c>
      <c r="B342" s="65" t="s">
        <v>288</v>
      </c>
      <c r="C342" s="66" t="s">
        <v>2628</v>
      </c>
      <c r="D342" s="67">
        <v>3</v>
      </c>
      <c r="E342" s="68" t="s">
        <v>132</v>
      </c>
      <c r="F342" s="69">
        <v>32</v>
      </c>
      <c r="G342" s="66"/>
      <c r="H342" s="70"/>
      <c r="I342" s="71"/>
      <c r="J342" s="71"/>
      <c r="K342" s="34" t="s">
        <v>65</v>
      </c>
      <c r="L342" s="78">
        <v>342</v>
      </c>
      <c r="M342" s="78"/>
      <c r="N342" s="73"/>
      <c r="O342" s="80" t="s">
        <v>356</v>
      </c>
      <c r="P342" s="82">
        <v>43695.595613425925</v>
      </c>
      <c r="Q342" s="80" t="s">
        <v>368</v>
      </c>
      <c r="R342" s="80"/>
      <c r="S342" s="80"/>
      <c r="T342" s="80" t="s">
        <v>464</v>
      </c>
      <c r="U342" s="80"/>
      <c r="V342" s="83" t="s">
        <v>516</v>
      </c>
      <c r="W342" s="82">
        <v>43695.595613425925</v>
      </c>
      <c r="X342" s="86">
        <v>43695</v>
      </c>
      <c r="Y342" s="88" t="s">
        <v>619</v>
      </c>
      <c r="Z342" s="83" t="s">
        <v>753</v>
      </c>
      <c r="AA342" s="80"/>
      <c r="AB342" s="80"/>
      <c r="AC342" s="88" t="s">
        <v>888</v>
      </c>
      <c r="AD342" s="80"/>
      <c r="AE342" s="80" t="b">
        <v>0</v>
      </c>
      <c r="AF342" s="80">
        <v>0</v>
      </c>
      <c r="AG342" s="88" t="s">
        <v>961</v>
      </c>
      <c r="AH342" s="80" t="b">
        <v>0</v>
      </c>
      <c r="AI342" s="80" t="s">
        <v>974</v>
      </c>
      <c r="AJ342" s="80"/>
      <c r="AK342" s="88" t="s">
        <v>961</v>
      </c>
      <c r="AL342" s="80" t="b">
        <v>0</v>
      </c>
      <c r="AM342" s="80">
        <v>4</v>
      </c>
      <c r="AN342" s="88" t="s">
        <v>903</v>
      </c>
      <c r="AO342" s="80" t="s">
        <v>984</v>
      </c>
      <c r="AP342" s="80" t="b">
        <v>0</v>
      </c>
      <c r="AQ342" s="88" t="s">
        <v>903</v>
      </c>
      <c r="AR342" s="80" t="s">
        <v>196</v>
      </c>
      <c r="AS342" s="80">
        <v>0</v>
      </c>
      <c r="AT342" s="80">
        <v>0</v>
      </c>
      <c r="AU342" s="80"/>
      <c r="AV342" s="80"/>
      <c r="AW342" s="80"/>
      <c r="AX342" s="80"/>
      <c r="AY342" s="80"/>
      <c r="AZ342" s="80"/>
      <c r="BA342" s="80"/>
      <c r="BB342" s="80"/>
      <c r="BC342">
        <v>1</v>
      </c>
      <c r="BD342" s="79" t="str">
        <f>REPLACE(INDEX(GroupVertices[Group],MATCH(Edges[[#This Row],[Vertex 1]],GroupVertices[Vertex],0)),1,1,"")</f>
        <v>4</v>
      </c>
      <c r="BE342" s="79" t="str">
        <f>REPLACE(INDEX(GroupVertices[Group],MATCH(Edges[[#This Row],[Vertex 2]],GroupVertices[Vertex],0)),1,1,"")</f>
        <v>1</v>
      </c>
      <c r="BF342" s="48"/>
      <c r="BG342" s="49"/>
      <c r="BH342" s="48"/>
      <c r="BI342" s="49"/>
      <c r="BJ342" s="48"/>
      <c r="BK342" s="49"/>
      <c r="BL342" s="48"/>
      <c r="BM342" s="49"/>
      <c r="BN342" s="48"/>
    </row>
    <row r="343" spans="1:66" ht="15">
      <c r="A343" s="65" t="s">
        <v>267</v>
      </c>
      <c r="B343" s="65" t="s">
        <v>266</v>
      </c>
      <c r="C343" s="66" t="s">
        <v>2628</v>
      </c>
      <c r="D343" s="67">
        <v>3</v>
      </c>
      <c r="E343" s="68" t="s">
        <v>132</v>
      </c>
      <c r="F343" s="69">
        <v>32</v>
      </c>
      <c r="G343" s="66"/>
      <c r="H343" s="70"/>
      <c r="I343" s="71"/>
      <c r="J343" s="71"/>
      <c r="K343" s="34" t="s">
        <v>66</v>
      </c>
      <c r="L343" s="78">
        <v>343</v>
      </c>
      <c r="M343" s="78"/>
      <c r="N343" s="73"/>
      <c r="O343" s="80" t="s">
        <v>355</v>
      </c>
      <c r="P343" s="82">
        <v>43692.28962962963</v>
      </c>
      <c r="Q343" s="80" t="s">
        <v>361</v>
      </c>
      <c r="R343" s="83" t="s">
        <v>430</v>
      </c>
      <c r="S343" s="80" t="s">
        <v>453</v>
      </c>
      <c r="T343" s="80"/>
      <c r="U343" s="80"/>
      <c r="V343" s="83" t="s">
        <v>518</v>
      </c>
      <c r="W343" s="82">
        <v>43692.28962962963</v>
      </c>
      <c r="X343" s="86">
        <v>43692</v>
      </c>
      <c r="Y343" s="88" t="s">
        <v>583</v>
      </c>
      <c r="Z343" s="83" t="s">
        <v>717</v>
      </c>
      <c r="AA343" s="80"/>
      <c r="AB343" s="80"/>
      <c r="AC343" s="88" t="s">
        <v>852</v>
      </c>
      <c r="AD343" s="80"/>
      <c r="AE343" s="80" t="b">
        <v>0</v>
      </c>
      <c r="AF343" s="80">
        <v>6</v>
      </c>
      <c r="AG343" s="88" t="s">
        <v>965</v>
      </c>
      <c r="AH343" s="80" t="b">
        <v>1</v>
      </c>
      <c r="AI343" s="80" t="s">
        <v>975</v>
      </c>
      <c r="AJ343" s="80"/>
      <c r="AK343" s="88" t="s">
        <v>978</v>
      </c>
      <c r="AL343" s="80" t="b">
        <v>0</v>
      </c>
      <c r="AM343" s="80">
        <v>8</v>
      </c>
      <c r="AN343" s="88" t="s">
        <v>961</v>
      </c>
      <c r="AO343" s="80" t="s">
        <v>984</v>
      </c>
      <c r="AP343" s="80" t="b">
        <v>0</v>
      </c>
      <c r="AQ343" s="88" t="s">
        <v>852</v>
      </c>
      <c r="AR343" s="80" t="s">
        <v>196</v>
      </c>
      <c r="AS343" s="80">
        <v>0</v>
      </c>
      <c r="AT343" s="80">
        <v>0</v>
      </c>
      <c r="AU343" s="80"/>
      <c r="AV343" s="80"/>
      <c r="AW343" s="80"/>
      <c r="AX343" s="80"/>
      <c r="AY343" s="80"/>
      <c r="AZ343" s="80"/>
      <c r="BA343" s="80"/>
      <c r="BB343" s="80"/>
      <c r="BC343">
        <v>1</v>
      </c>
      <c r="BD343" s="79" t="str">
        <f>REPLACE(INDEX(GroupVertices[Group],MATCH(Edges[[#This Row],[Vertex 1]],GroupVertices[Vertex],0)),1,1,"")</f>
        <v>4</v>
      </c>
      <c r="BE343" s="79" t="str">
        <f>REPLACE(INDEX(GroupVertices[Group],MATCH(Edges[[#This Row],[Vertex 2]],GroupVertices[Vertex],0)),1,1,"")</f>
        <v>4</v>
      </c>
      <c r="BF343" s="48"/>
      <c r="BG343" s="49"/>
      <c r="BH343" s="48"/>
      <c r="BI343" s="49"/>
      <c r="BJ343" s="48"/>
      <c r="BK343" s="49"/>
      <c r="BL343" s="48"/>
      <c r="BM343" s="49"/>
      <c r="BN343" s="48"/>
    </row>
    <row r="344" spans="1:66" ht="15">
      <c r="A344" s="65" t="s">
        <v>286</v>
      </c>
      <c r="B344" s="65" t="s">
        <v>266</v>
      </c>
      <c r="C344" s="66" t="s">
        <v>2629</v>
      </c>
      <c r="D344" s="67">
        <v>6.5</v>
      </c>
      <c r="E344" s="68" t="s">
        <v>136</v>
      </c>
      <c r="F344" s="69">
        <v>29.636363636363637</v>
      </c>
      <c r="G344" s="66"/>
      <c r="H344" s="70"/>
      <c r="I344" s="71"/>
      <c r="J344" s="71"/>
      <c r="K344" s="34" t="s">
        <v>66</v>
      </c>
      <c r="L344" s="78">
        <v>344</v>
      </c>
      <c r="M344" s="78"/>
      <c r="N344" s="73"/>
      <c r="O344" s="80" t="s">
        <v>355</v>
      </c>
      <c r="P344" s="82">
        <v>43691.53548611111</v>
      </c>
      <c r="Q344" s="80" t="s">
        <v>384</v>
      </c>
      <c r="R344" s="83" t="s">
        <v>434</v>
      </c>
      <c r="S344" s="80" t="s">
        <v>455</v>
      </c>
      <c r="T344" s="80"/>
      <c r="U344" s="80"/>
      <c r="V344" s="83" t="s">
        <v>536</v>
      </c>
      <c r="W344" s="82">
        <v>43691.53548611111</v>
      </c>
      <c r="X344" s="86">
        <v>43691</v>
      </c>
      <c r="Y344" s="88" t="s">
        <v>620</v>
      </c>
      <c r="Z344" s="83" t="s">
        <v>754</v>
      </c>
      <c r="AA344" s="80"/>
      <c r="AB344" s="80"/>
      <c r="AC344" s="88" t="s">
        <v>889</v>
      </c>
      <c r="AD344" s="88" t="s">
        <v>941</v>
      </c>
      <c r="AE344" s="80" t="b">
        <v>0</v>
      </c>
      <c r="AF344" s="80">
        <v>1</v>
      </c>
      <c r="AG344" s="88" t="s">
        <v>960</v>
      </c>
      <c r="AH344" s="80" t="b">
        <v>0</v>
      </c>
      <c r="AI344" s="80" t="s">
        <v>974</v>
      </c>
      <c r="AJ344" s="80"/>
      <c r="AK344" s="88" t="s">
        <v>961</v>
      </c>
      <c r="AL344" s="80" t="b">
        <v>0</v>
      </c>
      <c r="AM344" s="80">
        <v>1</v>
      </c>
      <c r="AN344" s="88" t="s">
        <v>961</v>
      </c>
      <c r="AO344" s="80" t="s">
        <v>984</v>
      </c>
      <c r="AP344" s="80" t="b">
        <v>0</v>
      </c>
      <c r="AQ344" s="88" t="s">
        <v>941</v>
      </c>
      <c r="AR344" s="80" t="s">
        <v>357</v>
      </c>
      <c r="AS344" s="80">
        <v>0</v>
      </c>
      <c r="AT344" s="80">
        <v>0</v>
      </c>
      <c r="AU344" s="80"/>
      <c r="AV344" s="80"/>
      <c r="AW344" s="80"/>
      <c r="AX344" s="80"/>
      <c r="AY344" s="80"/>
      <c r="AZ344" s="80"/>
      <c r="BA344" s="80"/>
      <c r="BB344" s="80"/>
      <c r="BC344">
        <v>2</v>
      </c>
      <c r="BD344" s="79" t="str">
        <f>REPLACE(INDEX(GroupVertices[Group],MATCH(Edges[[#This Row],[Vertex 1]],GroupVertices[Vertex],0)),1,1,"")</f>
        <v>1</v>
      </c>
      <c r="BE344" s="79" t="str">
        <f>REPLACE(INDEX(GroupVertices[Group],MATCH(Edges[[#This Row],[Vertex 2]],GroupVertices[Vertex],0)),1,1,"")</f>
        <v>4</v>
      </c>
      <c r="BF344" s="48"/>
      <c r="BG344" s="49"/>
      <c r="BH344" s="48"/>
      <c r="BI344" s="49"/>
      <c r="BJ344" s="48"/>
      <c r="BK344" s="49"/>
      <c r="BL344" s="48"/>
      <c r="BM344" s="49"/>
      <c r="BN344" s="48"/>
    </row>
    <row r="345" spans="1:66" ht="15">
      <c r="A345" s="65" t="s">
        <v>264</v>
      </c>
      <c r="B345" s="65" t="s">
        <v>267</v>
      </c>
      <c r="C345" s="66" t="s">
        <v>2628</v>
      </c>
      <c r="D345" s="67">
        <v>3</v>
      </c>
      <c r="E345" s="68" t="s">
        <v>132</v>
      </c>
      <c r="F345" s="69">
        <v>32</v>
      </c>
      <c r="G345" s="66"/>
      <c r="H345" s="70"/>
      <c r="I345" s="71"/>
      <c r="J345" s="71"/>
      <c r="K345" s="34" t="s">
        <v>66</v>
      </c>
      <c r="L345" s="78">
        <v>345</v>
      </c>
      <c r="M345" s="78"/>
      <c r="N345" s="73"/>
      <c r="O345" s="80" t="s">
        <v>357</v>
      </c>
      <c r="P345" s="82">
        <v>43692.29002314815</v>
      </c>
      <c r="Q345" s="80" t="s">
        <v>361</v>
      </c>
      <c r="R345" s="83" t="s">
        <v>430</v>
      </c>
      <c r="S345" s="80" t="s">
        <v>453</v>
      </c>
      <c r="T345" s="80"/>
      <c r="U345" s="80"/>
      <c r="V345" s="83" t="s">
        <v>514</v>
      </c>
      <c r="W345" s="82">
        <v>43692.29002314815</v>
      </c>
      <c r="X345" s="86">
        <v>43692</v>
      </c>
      <c r="Y345" s="88" t="s">
        <v>579</v>
      </c>
      <c r="Z345" s="83" t="s">
        <v>713</v>
      </c>
      <c r="AA345" s="80"/>
      <c r="AB345" s="80"/>
      <c r="AC345" s="88" t="s">
        <v>848</v>
      </c>
      <c r="AD345" s="80"/>
      <c r="AE345" s="80" t="b">
        <v>0</v>
      </c>
      <c r="AF345" s="80">
        <v>0</v>
      </c>
      <c r="AG345" s="88" t="s">
        <v>961</v>
      </c>
      <c r="AH345" s="80" t="b">
        <v>1</v>
      </c>
      <c r="AI345" s="80" t="s">
        <v>975</v>
      </c>
      <c r="AJ345" s="80"/>
      <c r="AK345" s="88" t="s">
        <v>978</v>
      </c>
      <c r="AL345" s="80" t="b">
        <v>0</v>
      </c>
      <c r="AM345" s="80">
        <v>8</v>
      </c>
      <c r="AN345" s="88" t="s">
        <v>852</v>
      </c>
      <c r="AO345" s="80" t="s">
        <v>985</v>
      </c>
      <c r="AP345" s="80" t="b">
        <v>0</v>
      </c>
      <c r="AQ345" s="88" t="s">
        <v>852</v>
      </c>
      <c r="AR345" s="80" t="s">
        <v>196</v>
      </c>
      <c r="AS345" s="80">
        <v>0</v>
      </c>
      <c r="AT345" s="80">
        <v>0</v>
      </c>
      <c r="AU345" s="80"/>
      <c r="AV345" s="80"/>
      <c r="AW345" s="80"/>
      <c r="AX345" s="80"/>
      <c r="AY345" s="80"/>
      <c r="AZ345" s="80"/>
      <c r="BA345" s="80"/>
      <c r="BB345" s="80"/>
      <c r="BC345">
        <v>1</v>
      </c>
      <c r="BD345" s="79" t="str">
        <f>REPLACE(INDEX(GroupVertices[Group],MATCH(Edges[[#This Row],[Vertex 1]],GroupVertices[Vertex],0)),1,1,"")</f>
        <v>4</v>
      </c>
      <c r="BE345" s="79" t="str">
        <f>REPLACE(INDEX(GroupVertices[Group],MATCH(Edges[[#This Row],[Vertex 2]],GroupVertices[Vertex],0)),1,1,"")</f>
        <v>4</v>
      </c>
      <c r="BF345" s="48"/>
      <c r="BG345" s="49"/>
      <c r="BH345" s="48"/>
      <c r="BI345" s="49"/>
      <c r="BJ345" s="48"/>
      <c r="BK345" s="49"/>
      <c r="BL345" s="48"/>
      <c r="BM345" s="49"/>
      <c r="BN345" s="48"/>
    </row>
    <row r="346" spans="1:66" ht="15">
      <c r="A346" s="65" t="s">
        <v>267</v>
      </c>
      <c r="B346" s="65" t="s">
        <v>286</v>
      </c>
      <c r="C346" s="66" t="s">
        <v>2630</v>
      </c>
      <c r="D346" s="67">
        <v>10</v>
      </c>
      <c r="E346" s="68" t="s">
        <v>136</v>
      </c>
      <c r="F346" s="69">
        <v>27.272727272727273</v>
      </c>
      <c r="G346" s="66"/>
      <c r="H346" s="70"/>
      <c r="I346" s="71"/>
      <c r="J346" s="71"/>
      <c r="K346" s="34" t="s">
        <v>66</v>
      </c>
      <c r="L346" s="78">
        <v>346</v>
      </c>
      <c r="M346" s="78"/>
      <c r="N346" s="73"/>
      <c r="O346" s="80" t="s">
        <v>355</v>
      </c>
      <c r="P346" s="82">
        <v>43691.31434027778</v>
      </c>
      <c r="Q346" s="80" t="s">
        <v>404</v>
      </c>
      <c r="R346" s="80"/>
      <c r="S346" s="80"/>
      <c r="T346" s="80"/>
      <c r="U346" s="80"/>
      <c r="V346" s="83" t="s">
        <v>518</v>
      </c>
      <c r="W346" s="82">
        <v>43691.31434027778</v>
      </c>
      <c r="X346" s="86">
        <v>43691</v>
      </c>
      <c r="Y346" s="88" t="s">
        <v>621</v>
      </c>
      <c r="Z346" s="83" t="s">
        <v>755</v>
      </c>
      <c r="AA346" s="80"/>
      <c r="AB346" s="80"/>
      <c r="AC346" s="88" t="s">
        <v>890</v>
      </c>
      <c r="AD346" s="88" t="s">
        <v>912</v>
      </c>
      <c r="AE346" s="80" t="b">
        <v>0</v>
      </c>
      <c r="AF346" s="80">
        <v>1</v>
      </c>
      <c r="AG346" s="88" t="s">
        <v>964</v>
      </c>
      <c r="AH346" s="80" t="b">
        <v>0</v>
      </c>
      <c r="AI346" s="80" t="s">
        <v>974</v>
      </c>
      <c r="AJ346" s="80"/>
      <c r="AK346" s="88" t="s">
        <v>961</v>
      </c>
      <c r="AL346" s="80" t="b">
        <v>0</v>
      </c>
      <c r="AM346" s="80">
        <v>0</v>
      </c>
      <c r="AN346" s="88" t="s">
        <v>961</v>
      </c>
      <c r="AO346" s="80" t="s">
        <v>984</v>
      </c>
      <c r="AP346" s="80" t="b">
        <v>0</v>
      </c>
      <c r="AQ346" s="88" t="s">
        <v>912</v>
      </c>
      <c r="AR346" s="80" t="s">
        <v>196</v>
      </c>
      <c r="AS346" s="80">
        <v>0</v>
      </c>
      <c r="AT346" s="80">
        <v>0</v>
      </c>
      <c r="AU346" s="80"/>
      <c r="AV346" s="80"/>
      <c r="AW346" s="80"/>
      <c r="AX346" s="80"/>
      <c r="AY346" s="80"/>
      <c r="AZ346" s="80"/>
      <c r="BA346" s="80"/>
      <c r="BB346" s="80"/>
      <c r="BC346">
        <v>3</v>
      </c>
      <c r="BD346" s="79" t="str">
        <f>REPLACE(INDEX(GroupVertices[Group],MATCH(Edges[[#This Row],[Vertex 1]],GroupVertices[Vertex],0)),1,1,"")</f>
        <v>4</v>
      </c>
      <c r="BE346" s="79" t="str">
        <f>REPLACE(INDEX(GroupVertices[Group],MATCH(Edges[[#This Row],[Vertex 2]],GroupVertices[Vertex],0)),1,1,"")</f>
        <v>1</v>
      </c>
      <c r="BF346" s="48"/>
      <c r="BG346" s="49"/>
      <c r="BH346" s="48"/>
      <c r="BI346" s="49"/>
      <c r="BJ346" s="48"/>
      <c r="BK346" s="49"/>
      <c r="BL346" s="48"/>
      <c r="BM346" s="49"/>
      <c r="BN346" s="48"/>
    </row>
    <row r="347" spans="1:66" ht="15">
      <c r="A347" s="65" t="s">
        <v>267</v>
      </c>
      <c r="B347" s="65" t="s">
        <v>284</v>
      </c>
      <c r="C347" s="66" t="s">
        <v>2628</v>
      </c>
      <c r="D347" s="67">
        <v>3</v>
      </c>
      <c r="E347" s="68" t="s">
        <v>132</v>
      </c>
      <c r="F347" s="69">
        <v>32</v>
      </c>
      <c r="G347" s="66"/>
      <c r="H347" s="70"/>
      <c r="I347" s="71"/>
      <c r="J347" s="71"/>
      <c r="K347" s="34" t="s">
        <v>65</v>
      </c>
      <c r="L347" s="78">
        <v>347</v>
      </c>
      <c r="M347" s="78"/>
      <c r="N347" s="73"/>
      <c r="O347" s="80" t="s">
        <v>356</v>
      </c>
      <c r="P347" s="82">
        <v>43691.31434027778</v>
      </c>
      <c r="Q347" s="80" t="s">
        <v>404</v>
      </c>
      <c r="R347" s="80"/>
      <c r="S347" s="80"/>
      <c r="T347" s="80"/>
      <c r="U347" s="80"/>
      <c r="V347" s="83" t="s">
        <v>518</v>
      </c>
      <c r="W347" s="82">
        <v>43691.31434027778</v>
      </c>
      <c r="X347" s="86">
        <v>43691</v>
      </c>
      <c r="Y347" s="88" t="s">
        <v>621</v>
      </c>
      <c r="Z347" s="83" t="s">
        <v>755</v>
      </c>
      <c r="AA347" s="80"/>
      <c r="AB347" s="80"/>
      <c r="AC347" s="88" t="s">
        <v>890</v>
      </c>
      <c r="AD347" s="88" t="s">
        <v>912</v>
      </c>
      <c r="AE347" s="80" t="b">
        <v>0</v>
      </c>
      <c r="AF347" s="80">
        <v>1</v>
      </c>
      <c r="AG347" s="88" t="s">
        <v>964</v>
      </c>
      <c r="AH347" s="80" t="b">
        <v>0</v>
      </c>
      <c r="AI347" s="80" t="s">
        <v>974</v>
      </c>
      <c r="AJ347" s="80"/>
      <c r="AK347" s="88" t="s">
        <v>961</v>
      </c>
      <c r="AL347" s="80" t="b">
        <v>0</v>
      </c>
      <c r="AM347" s="80">
        <v>0</v>
      </c>
      <c r="AN347" s="88" t="s">
        <v>961</v>
      </c>
      <c r="AO347" s="80" t="s">
        <v>984</v>
      </c>
      <c r="AP347" s="80" t="b">
        <v>0</v>
      </c>
      <c r="AQ347" s="88" t="s">
        <v>912</v>
      </c>
      <c r="AR347" s="80" t="s">
        <v>196</v>
      </c>
      <c r="AS347" s="80">
        <v>0</v>
      </c>
      <c r="AT347" s="80">
        <v>0</v>
      </c>
      <c r="AU347" s="80"/>
      <c r="AV347" s="80"/>
      <c r="AW347" s="80"/>
      <c r="AX347" s="80"/>
      <c r="AY347" s="80"/>
      <c r="AZ347" s="80"/>
      <c r="BA347" s="80"/>
      <c r="BB347" s="80"/>
      <c r="BC347">
        <v>1</v>
      </c>
      <c r="BD347" s="79" t="str">
        <f>REPLACE(INDEX(GroupVertices[Group],MATCH(Edges[[#This Row],[Vertex 1]],GroupVertices[Vertex],0)),1,1,"")</f>
        <v>4</v>
      </c>
      <c r="BE347" s="79" t="str">
        <f>REPLACE(INDEX(GroupVertices[Group],MATCH(Edges[[#This Row],[Vertex 2]],GroupVertices[Vertex],0)),1,1,"")</f>
        <v>2</v>
      </c>
      <c r="BF347" s="48">
        <v>0</v>
      </c>
      <c r="BG347" s="49">
        <v>0</v>
      </c>
      <c r="BH347" s="48">
        <v>0</v>
      </c>
      <c r="BI347" s="49">
        <v>0</v>
      </c>
      <c r="BJ347" s="48">
        <v>0</v>
      </c>
      <c r="BK347" s="49">
        <v>0</v>
      </c>
      <c r="BL347" s="48">
        <v>9</v>
      </c>
      <c r="BM347" s="49">
        <v>100</v>
      </c>
      <c r="BN347" s="48">
        <v>9</v>
      </c>
    </row>
    <row r="348" spans="1:66" ht="15">
      <c r="A348" s="65" t="s">
        <v>267</v>
      </c>
      <c r="B348" s="65" t="s">
        <v>286</v>
      </c>
      <c r="C348" s="66" t="s">
        <v>2628</v>
      </c>
      <c r="D348" s="67">
        <v>3</v>
      </c>
      <c r="E348" s="68" t="s">
        <v>132</v>
      </c>
      <c r="F348" s="69">
        <v>32</v>
      </c>
      <c r="G348" s="66"/>
      <c r="H348" s="70"/>
      <c r="I348" s="71"/>
      <c r="J348" s="71"/>
      <c r="K348" s="34" t="s">
        <v>66</v>
      </c>
      <c r="L348" s="78">
        <v>348</v>
      </c>
      <c r="M348" s="78"/>
      <c r="N348" s="73"/>
      <c r="O348" s="80" t="s">
        <v>357</v>
      </c>
      <c r="P348" s="82">
        <v>43691.58326388889</v>
      </c>
      <c r="Q348" s="80" t="s">
        <v>385</v>
      </c>
      <c r="R348" s="80"/>
      <c r="S348" s="80"/>
      <c r="T348" s="80"/>
      <c r="U348" s="80"/>
      <c r="V348" s="83" t="s">
        <v>518</v>
      </c>
      <c r="W348" s="82">
        <v>43691.58326388889</v>
      </c>
      <c r="X348" s="86">
        <v>43691</v>
      </c>
      <c r="Y348" s="88" t="s">
        <v>622</v>
      </c>
      <c r="Z348" s="83" t="s">
        <v>756</v>
      </c>
      <c r="AA348" s="80"/>
      <c r="AB348" s="80"/>
      <c r="AC348" s="88" t="s">
        <v>891</v>
      </c>
      <c r="AD348" s="80"/>
      <c r="AE348" s="80" t="b">
        <v>0</v>
      </c>
      <c r="AF348" s="80">
        <v>0</v>
      </c>
      <c r="AG348" s="88" t="s">
        <v>961</v>
      </c>
      <c r="AH348" s="80" t="b">
        <v>0</v>
      </c>
      <c r="AI348" s="80" t="s">
        <v>974</v>
      </c>
      <c r="AJ348" s="80"/>
      <c r="AK348" s="88" t="s">
        <v>961</v>
      </c>
      <c r="AL348" s="80" t="b">
        <v>0</v>
      </c>
      <c r="AM348" s="80">
        <v>2</v>
      </c>
      <c r="AN348" s="88" t="s">
        <v>893</v>
      </c>
      <c r="AO348" s="80" t="s">
        <v>984</v>
      </c>
      <c r="AP348" s="80" t="b">
        <v>0</v>
      </c>
      <c r="AQ348" s="88" t="s">
        <v>893</v>
      </c>
      <c r="AR348" s="80" t="s">
        <v>196</v>
      </c>
      <c r="AS348" s="80">
        <v>0</v>
      </c>
      <c r="AT348" s="80">
        <v>0</v>
      </c>
      <c r="AU348" s="80"/>
      <c r="AV348" s="80"/>
      <c r="AW348" s="80"/>
      <c r="AX348" s="80"/>
      <c r="AY348" s="80"/>
      <c r="AZ348" s="80"/>
      <c r="BA348" s="80"/>
      <c r="BB348" s="80"/>
      <c r="BC348">
        <v>1</v>
      </c>
      <c r="BD348" s="79" t="str">
        <f>REPLACE(INDEX(GroupVertices[Group],MATCH(Edges[[#This Row],[Vertex 1]],GroupVertices[Vertex],0)),1,1,"")</f>
        <v>4</v>
      </c>
      <c r="BE348" s="79" t="str">
        <f>REPLACE(INDEX(GroupVertices[Group],MATCH(Edges[[#This Row],[Vertex 2]],GroupVertices[Vertex],0)),1,1,"")</f>
        <v>1</v>
      </c>
      <c r="BF348" s="48"/>
      <c r="BG348" s="49"/>
      <c r="BH348" s="48"/>
      <c r="BI348" s="49"/>
      <c r="BJ348" s="48"/>
      <c r="BK348" s="49"/>
      <c r="BL348" s="48"/>
      <c r="BM348" s="49"/>
      <c r="BN348" s="48"/>
    </row>
    <row r="349" spans="1:66" ht="15">
      <c r="A349" s="65" t="s">
        <v>267</v>
      </c>
      <c r="B349" s="65" t="s">
        <v>264</v>
      </c>
      <c r="C349" s="66" t="s">
        <v>2629</v>
      </c>
      <c r="D349" s="67">
        <v>6.5</v>
      </c>
      <c r="E349" s="68" t="s">
        <v>136</v>
      </c>
      <c r="F349" s="69">
        <v>29.636363636363637</v>
      </c>
      <c r="G349" s="66"/>
      <c r="H349" s="70"/>
      <c r="I349" s="71"/>
      <c r="J349" s="71"/>
      <c r="K349" s="34" t="s">
        <v>66</v>
      </c>
      <c r="L349" s="78">
        <v>349</v>
      </c>
      <c r="M349" s="78"/>
      <c r="N349" s="73"/>
      <c r="O349" s="80" t="s">
        <v>355</v>
      </c>
      <c r="P349" s="82">
        <v>43691.58326388889</v>
      </c>
      <c r="Q349" s="80" t="s">
        <v>385</v>
      </c>
      <c r="R349" s="80"/>
      <c r="S349" s="80"/>
      <c r="T349" s="80"/>
      <c r="U349" s="80"/>
      <c r="V349" s="83" t="s">
        <v>518</v>
      </c>
      <c r="W349" s="82">
        <v>43691.58326388889</v>
      </c>
      <c r="X349" s="86">
        <v>43691</v>
      </c>
      <c r="Y349" s="88" t="s">
        <v>622</v>
      </c>
      <c r="Z349" s="83" t="s">
        <v>756</v>
      </c>
      <c r="AA349" s="80"/>
      <c r="AB349" s="80"/>
      <c r="AC349" s="88" t="s">
        <v>891</v>
      </c>
      <c r="AD349" s="80"/>
      <c r="AE349" s="80" t="b">
        <v>0</v>
      </c>
      <c r="AF349" s="80">
        <v>0</v>
      </c>
      <c r="AG349" s="88" t="s">
        <v>961</v>
      </c>
      <c r="AH349" s="80" t="b">
        <v>0</v>
      </c>
      <c r="AI349" s="80" t="s">
        <v>974</v>
      </c>
      <c r="AJ349" s="80"/>
      <c r="AK349" s="88" t="s">
        <v>961</v>
      </c>
      <c r="AL349" s="80" t="b">
        <v>0</v>
      </c>
      <c r="AM349" s="80">
        <v>2</v>
      </c>
      <c r="AN349" s="88" t="s">
        <v>893</v>
      </c>
      <c r="AO349" s="80" t="s">
        <v>984</v>
      </c>
      <c r="AP349" s="80" t="b">
        <v>0</v>
      </c>
      <c r="AQ349" s="88" t="s">
        <v>893</v>
      </c>
      <c r="AR349" s="80" t="s">
        <v>196</v>
      </c>
      <c r="AS349" s="80">
        <v>0</v>
      </c>
      <c r="AT349" s="80">
        <v>0</v>
      </c>
      <c r="AU349" s="80"/>
      <c r="AV349" s="80"/>
      <c r="AW349" s="80"/>
      <c r="AX349" s="80"/>
      <c r="AY349" s="80"/>
      <c r="AZ349" s="80"/>
      <c r="BA349" s="80"/>
      <c r="BB349" s="80"/>
      <c r="BC349">
        <v>2</v>
      </c>
      <c r="BD349" s="79" t="str">
        <f>REPLACE(INDEX(GroupVertices[Group],MATCH(Edges[[#This Row],[Vertex 1]],GroupVertices[Vertex],0)),1,1,"")</f>
        <v>4</v>
      </c>
      <c r="BE349" s="79" t="str">
        <f>REPLACE(INDEX(GroupVertices[Group],MATCH(Edges[[#This Row],[Vertex 2]],GroupVertices[Vertex],0)),1,1,"")</f>
        <v>4</v>
      </c>
      <c r="BF349" s="48">
        <v>1</v>
      </c>
      <c r="BG349" s="49">
        <v>6.25</v>
      </c>
      <c r="BH349" s="48">
        <v>0</v>
      </c>
      <c r="BI349" s="49">
        <v>0</v>
      </c>
      <c r="BJ349" s="48">
        <v>0</v>
      </c>
      <c r="BK349" s="49">
        <v>0</v>
      </c>
      <c r="BL349" s="48">
        <v>15</v>
      </c>
      <c r="BM349" s="49">
        <v>93.75</v>
      </c>
      <c r="BN349" s="48">
        <v>16</v>
      </c>
    </row>
    <row r="350" spans="1:66" ht="15">
      <c r="A350" s="65" t="s">
        <v>267</v>
      </c>
      <c r="B350" s="65" t="s">
        <v>286</v>
      </c>
      <c r="C350" s="66" t="s">
        <v>2630</v>
      </c>
      <c r="D350" s="67">
        <v>10</v>
      </c>
      <c r="E350" s="68" t="s">
        <v>136</v>
      </c>
      <c r="F350" s="69">
        <v>27.272727272727273</v>
      </c>
      <c r="G350" s="66"/>
      <c r="H350" s="70"/>
      <c r="I350" s="71"/>
      <c r="J350" s="71"/>
      <c r="K350" s="34" t="s">
        <v>66</v>
      </c>
      <c r="L350" s="78">
        <v>350</v>
      </c>
      <c r="M350" s="78"/>
      <c r="N350" s="73"/>
      <c r="O350" s="80" t="s">
        <v>355</v>
      </c>
      <c r="P350" s="82">
        <v>43692.28962962963</v>
      </c>
      <c r="Q350" s="80" t="s">
        <v>361</v>
      </c>
      <c r="R350" s="83" t="s">
        <v>430</v>
      </c>
      <c r="S350" s="80" t="s">
        <v>453</v>
      </c>
      <c r="T350" s="80"/>
      <c r="U350" s="80"/>
      <c r="V350" s="83" t="s">
        <v>518</v>
      </c>
      <c r="W350" s="82">
        <v>43692.28962962963</v>
      </c>
      <c r="X350" s="86">
        <v>43692</v>
      </c>
      <c r="Y350" s="88" t="s">
        <v>583</v>
      </c>
      <c r="Z350" s="83" t="s">
        <v>717</v>
      </c>
      <c r="AA350" s="80"/>
      <c r="AB350" s="80"/>
      <c r="AC350" s="88" t="s">
        <v>852</v>
      </c>
      <c r="AD350" s="80"/>
      <c r="AE350" s="80" t="b">
        <v>0</v>
      </c>
      <c r="AF350" s="80">
        <v>6</v>
      </c>
      <c r="AG350" s="88" t="s">
        <v>965</v>
      </c>
      <c r="AH350" s="80" t="b">
        <v>1</v>
      </c>
      <c r="AI350" s="80" t="s">
        <v>975</v>
      </c>
      <c r="AJ350" s="80"/>
      <c r="AK350" s="88" t="s">
        <v>978</v>
      </c>
      <c r="AL350" s="80" t="b">
        <v>0</v>
      </c>
      <c r="AM350" s="80">
        <v>8</v>
      </c>
      <c r="AN350" s="88" t="s">
        <v>961</v>
      </c>
      <c r="AO350" s="80" t="s">
        <v>984</v>
      </c>
      <c r="AP350" s="80" t="b">
        <v>0</v>
      </c>
      <c r="AQ350" s="88" t="s">
        <v>852</v>
      </c>
      <c r="AR350" s="80" t="s">
        <v>196</v>
      </c>
      <c r="AS350" s="80">
        <v>0</v>
      </c>
      <c r="AT350" s="80">
        <v>0</v>
      </c>
      <c r="AU350" s="80"/>
      <c r="AV350" s="80"/>
      <c r="AW350" s="80"/>
      <c r="AX350" s="80"/>
      <c r="AY350" s="80"/>
      <c r="AZ350" s="80"/>
      <c r="BA350" s="80"/>
      <c r="BB350" s="80"/>
      <c r="BC350">
        <v>3</v>
      </c>
      <c r="BD350" s="79" t="str">
        <f>REPLACE(INDEX(GroupVertices[Group],MATCH(Edges[[#This Row],[Vertex 1]],GroupVertices[Vertex],0)),1,1,"")</f>
        <v>4</v>
      </c>
      <c r="BE350" s="79" t="str">
        <f>REPLACE(INDEX(GroupVertices[Group],MATCH(Edges[[#This Row],[Vertex 2]],GroupVertices[Vertex],0)),1,1,"")</f>
        <v>1</v>
      </c>
      <c r="BF350" s="48"/>
      <c r="BG350" s="49"/>
      <c r="BH350" s="48"/>
      <c r="BI350" s="49"/>
      <c r="BJ350" s="48"/>
      <c r="BK350" s="49"/>
      <c r="BL350" s="48"/>
      <c r="BM350" s="49"/>
      <c r="BN350" s="48"/>
    </row>
    <row r="351" spans="1:66" ht="15">
      <c r="A351" s="65" t="s">
        <v>267</v>
      </c>
      <c r="B351" s="65" t="s">
        <v>264</v>
      </c>
      <c r="C351" s="66" t="s">
        <v>2629</v>
      </c>
      <c r="D351" s="67">
        <v>6.5</v>
      </c>
      <c r="E351" s="68" t="s">
        <v>136</v>
      </c>
      <c r="F351" s="69">
        <v>29.636363636363637</v>
      </c>
      <c r="G351" s="66"/>
      <c r="H351" s="70"/>
      <c r="I351" s="71"/>
      <c r="J351" s="71"/>
      <c r="K351" s="34" t="s">
        <v>66</v>
      </c>
      <c r="L351" s="78">
        <v>351</v>
      </c>
      <c r="M351" s="78"/>
      <c r="N351" s="73"/>
      <c r="O351" s="80" t="s">
        <v>355</v>
      </c>
      <c r="P351" s="82">
        <v>43692.28962962963</v>
      </c>
      <c r="Q351" s="80" t="s">
        <v>361</v>
      </c>
      <c r="R351" s="83" t="s">
        <v>430</v>
      </c>
      <c r="S351" s="80" t="s">
        <v>453</v>
      </c>
      <c r="T351" s="80"/>
      <c r="U351" s="80"/>
      <c r="V351" s="83" t="s">
        <v>518</v>
      </c>
      <c r="W351" s="82">
        <v>43692.28962962963</v>
      </c>
      <c r="X351" s="86">
        <v>43692</v>
      </c>
      <c r="Y351" s="88" t="s">
        <v>583</v>
      </c>
      <c r="Z351" s="83" t="s">
        <v>717</v>
      </c>
      <c r="AA351" s="80"/>
      <c r="AB351" s="80"/>
      <c r="AC351" s="88" t="s">
        <v>852</v>
      </c>
      <c r="AD351" s="80"/>
      <c r="AE351" s="80" t="b">
        <v>0</v>
      </c>
      <c r="AF351" s="80">
        <v>6</v>
      </c>
      <c r="AG351" s="88" t="s">
        <v>965</v>
      </c>
      <c r="AH351" s="80" t="b">
        <v>1</v>
      </c>
      <c r="AI351" s="80" t="s">
        <v>975</v>
      </c>
      <c r="AJ351" s="80"/>
      <c r="AK351" s="88" t="s">
        <v>978</v>
      </c>
      <c r="AL351" s="80" t="b">
        <v>0</v>
      </c>
      <c r="AM351" s="80">
        <v>8</v>
      </c>
      <c r="AN351" s="88" t="s">
        <v>961</v>
      </c>
      <c r="AO351" s="80" t="s">
        <v>984</v>
      </c>
      <c r="AP351" s="80" t="b">
        <v>0</v>
      </c>
      <c r="AQ351" s="88" t="s">
        <v>852</v>
      </c>
      <c r="AR351" s="80" t="s">
        <v>196</v>
      </c>
      <c r="AS351" s="80">
        <v>0</v>
      </c>
      <c r="AT351" s="80">
        <v>0</v>
      </c>
      <c r="AU351" s="80"/>
      <c r="AV351" s="80"/>
      <c r="AW351" s="80"/>
      <c r="AX351" s="80"/>
      <c r="AY351" s="80"/>
      <c r="AZ351" s="80"/>
      <c r="BA351" s="80"/>
      <c r="BB351" s="80"/>
      <c r="BC351">
        <v>2</v>
      </c>
      <c r="BD351" s="79" t="str">
        <f>REPLACE(INDEX(GroupVertices[Group],MATCH(Edges[[#This Row],[Vertex 1]],GroupVertices[Vertex],0)),1,1,"")</f>
        <v>4</v>
      </c>
      <c r="BE351" s="79" t="str">
        <f>REPLACE(INDEX(GroupVertices[Group],MATCH(Edges[[#This Row],[Vertex 2]],GroupVertices[Vertex],0)),1,1,"")</f>
        <v>4</v>
      </c>
      <c r="BF351" s="48"/>
      <c r="BG351" s="49"/>
      <c r="BH351" s="48"/>
      <c r="BI351" s="49"/>
      <c r="BJ351" s="48"/>
      <c r="BK351" s="49"/>
      <c r="BL351" s="48"/>
      <c r="BM351" s="49"/>
      <c r="BN351" s="48"/>
    </row>
    <row r="352" spans="1:66" ht="15">
      <c r="A352" s="65" t="s">
        <v>267</v>
      </c>
      <c r="B352" s="65" t="s">
        <v>286</v>
      </c>
      <c r="C352" s="66" t="s">
        <v>2629</v>
      </c>
      <c r="D352" s="67">
        <v>6.5</v>
      </c>
      <c r="E352" s="68" t="s">
        <v>136</v>
      </c>
      <c r="F352" s="69">
        <v>29.636363636363637</v>
      </c>
      <c r="G352" s="66"/>
      <c r="H352" s="70"/>
      <c r="I352" s="71"/>
      <c r="J352" s="71"/>
      <c r="K352" s="34" t="s">
        <v>66</v>
      </c>
      <c r="L352" s="78">
        <v>352</v>
      </c>
      <c r="M352" s="78"/>
      <c r="N352" s="73"/>
      <c r="O352" s="80" t="s">
        <v>356</v>
      </c>
      <c r="P352" s="82">
        <v>43697.81847222222</v>
      </c>
      <c r="Q352" s="80" t="s">
        <v>405</v>
      </c>
      <c r="R352" s="83" t="s">
        <v>435</v>
      </c>
      <c r="S352" s="80" t="s">
        <v>453</v>
      </c>
      <c r="T352" s="80"/>
      <c r="U352" s="80"/>
      <c r="V352" s="83" t="s">
        <v>518</v>
      </c>
      <c r="W352" s="82">
        <v>43697.81847222222</v>
      </c>
      <c r="X352" s="86">
        <v>43697</v>
      </c>
      <c r="Y352" s="88" t="s">
        <v>623</v>
      </c>
      <c r="Z352" s="83" t="s">
        <v>757</v>
      </c>
      <c r="AA352" s="80"/>
      <c r="AB352" s="80"/>
      <c r="AC352" s="88" t="s">
        <v>892</v>
      </c>
      <c r="AD352" s="80"/>
      <c r="AE352" s="80" t="b">
        <v>0</v>
      </c>
      <c r="AF352" s="80">
        <v>1</v>
      </c>
      <c r="AG352" s="88" t="s">
        <v>960</v>
      </c>
      <c r="AH352" s="80" t="b">
        <v>1</v>
      </c>
      <c r="AI352" s="80" t="s">
        <v>974</v>
      </c>
      <c r="AJ352" s="80"/>
      <c r="AK352" s="88" t="s">
        <v>981</v>
      </c>
      <c r="AL352" s="80" t="b">
        <v>0</v>
      </c>
      <c r="AM352" s="80">
        <v>0</v>
      </c>
      <c r="AN352" s="88" t="s">
        <v>961</v>
      </c>
      <c r="AO352" s="80" t="s">
        <v>984</v>
      </c>
      <c r="AP352" s="80" t="b">
        <v>0</v>
      </c>
      <c r="AQ352" s="88" t="s">
        <v>892</v>
      </c>
      <c r="AR352" s="80" t="s">
        <v>196</v>
      </c>
      <c r="AS352" s="80">
        <v>0</v>
      </c>
      <c r="AT352" s="80">
        <v>0</v>
      </c>
      <c r="AU352" s="80"/>
      <c r="AV352" s="80"/>
      <c r="AW352" s="80"/>
      <c r="AX352" s="80"/>
      <c r="AY352" s="80"/>
      <c r="AZ352" s="80"/>
      <c r="BA352" s="80"/>
      <c r="BB352" s="80"/>
      <c r="BC352">
        <v>2</v>
      </c>
      <c r="BD352" s="79" t="str">
        <f>REPLACE(INDEX(GroupVertices[Group],MATCH(Edges[[#This Row],[Vertex 1]],GroupVertices[Vertex],0)),1,1,"")</f>
        <v>4</v>
      </c>
      <c r="BE352" s="79" t="str">
        <f>REPLACE(INDEX(GroupVertices[Group],MATCH(Edges[[#This Row],[Vertex 2]],GroupVertices[Vertex],0)),1,1,"")</f>
        <v>1</v>
      </c>
      <c r="BF352" s="48">
        <v>0</v>
      </c>
      <c r="BG352" s="49">
        <v>0</v>
      </c>
      <c r="BH352" s="48">
        <v>0</v>
      </c>
      <c r="BI352" s="49">
        <v>0</v>
      </c>
      <c r="BJ352" s="48">
        <v>0</v>
      </c>
      <c r="BK352" s="49">
        <v>0</v>
      </c>
      <c r="BL352" s="48">
        <v>10</v>
      </c>
      <c r="BM352" s="49">
        <v>100</v>
      </c>
      <c r="BN352" s="48">
        <v>10</v>
      </c>
    </row>
    <row r="353" spans="1:66" ht="15">
      <c r="A353" s="65" t="s">
        <v>267</v>
      </c>
      <c r="B353" s="65" t="s">
        <v>286</v>
      </c>
      <c r="C353" s="66" t="s">
        <v>2629</v>
      </c>
      <c r="D353" s="67">
        <v>6.5</v>
      </c>
      <c r="E353" s="68" t="s">
        <v>136</v>
      </c>
      <c r="F353" s="69">
        <v>29.636363636363637</v>
      </c>
      <c r="G353" s="66"/>
      <c r="H353" s="70"/>
      <c r="I353" s="71"/>
      <c r="J353" s="71"/>
      <c r="K353" s="34" t="s">
        <v>66</v>
      </c>
      <c r="L353" s="78">
        <v>353</v>
      </c>
      <c r="M353" s="78"/>
      <c r="N353" s="73"/>
      <c r="O353" s="80" t="s">
        <v>356</v>
      </c>
      <c r="P353" s="82">
        <v>43698.36577546296</v>
      </c>
      <c r="Q353" s="80" t="s">
        <v>381</v>
      </c>
      <c r="R353" s="80"/>
      <c r="S353" s="80"/>
      <c r="T353" s="80"/>
      <c r="U353" s="80"/>
      <c r="V353" s="83" t="s">
        <v>518</v>
      </c>
      <c r="W353" s="82">
        <v>43698.36577546296</v>
      </c>
      <c r="X353" s="86">
        <v>43698</v>
      </c>
      <c r="Y353" s="88" t="s">
        <v>587</v>
      </c>
      <c r="Z353" s="83" t="s">
        <v>721</v>
      </c>
      <c r="AA353" s="80"/>
      <c r="AB353" s="80"/>
      <c r="AC353" s="88" t="s">
        <v>856</v>
      </c>
      <c r="AD353" s="88" t="s">
        <v>945</v>
      </c>
      <c r="AE353" s="80" t="b">
        <v>0</v>
      </c>
      <c r="AF353" s="80">
        <v>1</v>
      </c>
      <c r="AG353" s="88" t="s">
        <v>960</v>
      </c>
      <c r="AH353" s="80" t="b">
        <v>0</v>
      </c>
      <c r="AI353" s="80" t="s">
        <v>974</v>
      </c>
      <c r="AJ353" s="80"/>
      <c r="AK353" s="88" t="s">
        <v>961</v>
      </c>
      <c r="AL353" s="80" t="b">
        <v>0</v>
      </c>
      <c r="AM353" s="80">
        <v>0</v>
      </c>
      <c r="AN353" s="88" t="s">
        <v>961</v>
      </c>
      <c r="AO353" s="80" t="s">
        <v>984</v>
      </c>
      <c r="AP353" s="80" t="b">
        <v>0</v>
      </c>
      <c r="AQ353" s="88" t="s">
        <v>945</v>
      </c>
      <c r="AR353" s="80" t="s">
        <v>196</v>
      </c>
      <c r="AS353" s="80">
        <v>0</v>
      </c>
      <c r="AT353" s="80">
        <v>0</v>
      </c>
      <c r="AU353" s="80"/>
      <c r="AV353" s="80"/>
      <c r="AW353" s="80"/>
      <c r="AX353" s="80"/>
      <c r="AY353" s="80"/>
      <c r="AZ353" s="80"/>
      <c r="BA353" s="80"/>
      <c r="BB353" s="80"/>
      <c r="BC353">
        <v>2</v>
      </c>
      <c r="BD353" s="79" t="str">
        <f>REPLACE(INDEX(GroupVertices[Group],MATCH(Edges[[#This Row],[Vertex 1]],GroupVertices[Vertex],0)),1,1,"")</f>
        <v>4</v>
      </c>
      <c r="BE353" s="79" t="str">
        <f>REPLACE(INDEX(GroupVertices[Group],MATCH(Edges[[#This Row],[Vertex 2]],GroupVertices[Vertex],0)),1,1,"")</f>
        <v>1</v>
      </c>
      <c r="BF353" s="48"/>
      <c r="BG353" s="49"/>
      <c r="BH353" s="48"/>
      <c r="BI353" s="49"/>
      <c r="BJ353" s="48"/>
      <c r="BK353" s="49"/>
      <c r="BL353" s="48"/>
      <c r="BM353" s="49"/>
      <c r="BN353" s="48"/>
    </row>
    <row r="354" spans="1:66" ht="15">
      <c r="A354" s="65" t="s">
        <v>267</v>
      </c>
      <c r="B354" s="65" t="s">
        <v>286</v>
      </c>
      <c r="C354" s="66" t="s">
        <v>2630</v>
      </c>
      <c r="D354" s="67">
        <v>10</v>
      </c>
      <c r="E354" s="68" t="s">
        <v>136</v>
      </c>
      <c r="F354" s="69">
        <v>27.272727272727273</v>
      </c>
      <c r="G354" s="66"/>
      <c r="H354" s="70"/>
      <c r="I354" s="71"/>
      <c r="J354" s="71"/>
      <c r="K354" s="34" t="s">
        <v>66</v>
      </c>
      <c r="L354" s="78">
        <v>354</v>
      </c>
      <c r="M354" s="78"/>
      <c r="N354" s="73"/>
      <c r="O354" s="80" t="s">
        <v>355</v>
      </c>
      <c r="P354" s="82">
        <v>43698.77929398148</v>
      </c>
      <c r="Q354" s="80" t="s">
        <v>382</v>
      </c>
      <c r="R354" s="80"/>
      <c r="S354" s="80"/>
      <c r="T354" s="80"/>
      <c r="U354" s="80"/>
      <c r="V354" s="83" t="s">
        <v>518</v>
      </c>
      <c r="W354" s="82">
        <v>43698.77929398148</v>
      </c>
      <c r="X354" s="86">
        <v>43698</v>
      </c>
      <c r="Y354" s="88" t="s">
        <v>588</v>
      </c>
      <c r="Z354" s="83" t="s">
        <v>722</v>
      </c>
      <c r="AA354" s="80"/>
      <c r="AB354" s="80"/>
      <c r="AC354" s="88" t="s">
        <v>857</v>
      </c>
      <c r="AD354" s="88" t="s">
        <v>951</v>
      </c>
      <c r="AE354" s="80" t="b">
        <v>0</v>
      </c>
      <c r="AF354" s="80">
        <v>0</v>
      </c>
      <c r="AG354" s="88" t="s">
        <v>967</v>
      </c>
      <c r="AH354" s="80" t="b">
        <v>0</v>
      </c>
      <c r="AI354" s="80" t="s">
        <v>974</v>
      </c>
      <c r="AJ354" s="80"/>
      <c r="AK354" s="88" t="s">
        <v>961</v>
      </c>
      <c r="AL354" s="80" t="b">
        <v>0</v>
      </c>
      <c r="AM354" s="80">
        <v>0</v>
      </c>
      <c r="AN354" s="88" t="s">
        <v>961</v>
      </c>
      <c r="AO354" s="80" t="s">
        <v>984</v>
      </c>
      <c r="AP354" s="80" t="b">
        <v>0</v>
      </c>
      <c r="AQ354" s="88" t="s">
        <v>951</v>
      </c>
      <c r="AR354" s="80" t="s">
        <v>196</v>
      </c>
      <c r="AS354" s="80">
        <v>0</v>
      </c>
      <c r="AT354" s="80">
        <v>0</v>
      </c>
      <c r="AU354" s="80"/>
      <c r="AV354" s="80"/>
      <c r="AW354" s="80"/>
      <c r="AX354" s="80"/>
      <c r="AY354" s="80"/>
      <c r="AZ354" s="80"/>
      <c r="BA354" s="80"/>
      <c r="BB354" s="80"/>
      <c r="BC354">
        <v>3</v>
      </c>
      <c r="BD354" s="79" t="str">
        <f>REPLACE(INDEX(GroupVertices[Group],MATCH(Edges[[#This Row],[Vertex 1]],GroupVertices[Vertex],0)),1,1,"")</f>
        <v>4</v>
      </c>
      <c r="BE354" s="79" t="str">
        <f>REPLACE(INDEX(GroupVertices[Group],MATCH(Edges[[#This Row],[Vertex 2]],GroupVertices[Vertex],0)),1,1,"")</f>
        <v>1</v>
      </c>
      <c r="BF354" s="48"/>
      <c r="BG354" s="49"/>
      <c r="BH354" s="48"/>
      <c r="BI354" s="49"/>
      <c r="BJ354" s="48"/>
      <c r="BK354" s="49"/>
      <c r="BL354" s="48"/>
      <c r="BM354" s="49"/>
      <c r="BN354" s="48"/>
    </row>
    <row r="355" spans="1:66" ht="15">
      <c r="A355" s="65" t="s">
        <v>286</v>
      </c>
      <c r="B355" s="65" t="s">
        <v>267</v>
      </c>
      <c r="C355" s="66" t="s">
        <v>2629</v>
      </c>
      <c r="D355" s="67">
        <v>6.5</v>
      </c>
      <c r="E355" s="68" t="s">
        <v>136</v>
      </c>
      <c r="F355" s="69">
        <v>29.636363636363637</v>
      </c>
      <c r="G355" s="66"/>
      <c r="H355" s="70"/>
      <c r="I355" s="71"/>
      <c r="J355" s="71"/>
      <c r="K355" s="34" t="s">
        <v>66</v>
      </c>
      <c r="L355" s="78">
        <v>355</v>
      </c>
      <c r="M355" s="78"/>
      <c r="N355" s="73"/>
      <c r="O355" s="80" t="s">
        <v>355</v>
      </c>
      <c r="P355" s="82">
        <v>43691.53548611111</v>
      </c>
      <c r="Q355" s="80" t="s">
        <v>385</v>
      </c>
      <c r="R355" s="83" t="s">
        <v>436</v>
      </c>
      <c r="S355" s="80" t="s">
        <v>455</v>
      </c>
      <c r="T355" s="80"/>
      <c r="U355" s="80"/>
      <c r="V355" s="83" t="s">
        <v>536</v>
      </c>
      <c r="W355" s="82">
        <v>43691.53548611111</v>
      </c>
      <c r="X355" s="86">
        <v>43691</v>
      </c>
      <c r="Y355" s="88" t="s">
        <v>620</v>
      </c>
      <c r="Z355" s="83" t="s">
        <v>758</v>
      </c>
      <c r="AA355" s="80"/>
      <c r="AB355" s="80"/>
      <c r="AC355" s="88" t="s">
        <v>893</v>
      </c>
      <c r="AD355" s="88" t="s">
        <v>889</v>
      </c>
      <c r="AE355" s="80" t="b">
        <v>0</v>
      </c>
      <c r="AF355" s="80">
        <v>2</v>
      </c>
      <c r="AG355" s="88" t="s">
        <v>960</v>
      </c>
      <c r="AH355" s="80" t="b">
        <v>0</v>
      </c>
      <c r="AI355" s="80" t="s">
        <v>974</v>
      </c>
      <c r="AJ355" s="80"/>
      <c r="AK355" s="88" t="s">
        <v>961</v>
      </c>
      <c r="AL355" s="80" t="b">
        <v>0</v>
      </c>
      <c r="AM355" s="80">
        <v>2</v>
      </c>
      <c r="AN355" s="88" t="s">
        <v>961</v>
      </c>
      <c r="AO355" s="80" t="s">
        <v>984</v>
      </c>
      <c r="AP355" s="80" t="b">
        <v>0</v>
      </c>
      <c r="AQ355" s="88" t="s">
        <v>889</v>
      </c>
      <c r="AR355" s="80" t="s">
        <v>357</v>
      </c>
      <c r="AS355" s="80">
        <v>0</v>
      </c>
      <c r="AT355" s="80">
        <v>0</v>
      </c>
      <c r="AU355" s="80"/>
      <c r="AV355" s="80"/>
      <c r="AW355" s="80"/>
      <c r="AX355" s="80"/>
      <c r="AY355" s="80"/>
      <c r="AZ355" s="80"/>
      <c r="BA355" s="80"/>
      <c r="BB355" s="80"/>
      <c r="BC355">
        <v>2</v>
      </c>
      <c r="BD355" s="79" t="str">
        <f>REPLACE(INDEX(GroupVertices[Group],MATCH(Edges[[#This Row],[Vertex 1]],GroupVertices[Vertex],0)),1,1,"")</f>
        <v>1</v>
      </c>
      <c r="BE355" s="79" t="str">
        <f>REPLACE(INDEX(GroupVertices[Group],MATCH(Edges[[#This Row],[Vertex 2]],GroupVertices[Vertex],0)),1,1,"")</f>
        <v>4</v>
      </c>
      <c r="BF355" s="48"/>
      <c r="BG355" s="49"/>
      <c r="BH355" s="48"/>
      <c r="BI355" s="49"/>
      <c r="BJ355" s="48"/>
      <c r="BK355" s="49"/>
      <c r="BL355" s="48"/>
      <c r="BM355" s="49"/>
      <c r="BN355" s="48"/>
    </row>
    <row r="356" spans="1:66" ht="15">
      <c r="A356" s="65" t="s">
        <v>270</v>
      </c>
      <c r="B356" s="65" t="s">
        <v>286</v>
      </c>
      <c r="C356" s="66" t="s">
        <v>2630</v>
      </c>
      <c r="D356" s="67">
        <v>10</v>
      </c>
      <c r="E356" s="68" t="s">
        <v>136</v>
      </c>
      <c r="F356" s="69">
        <v>27.272727272727273</v>
      </c>
      <c r="G356" s="66"/>
      <c r="H356" s="70"/>
      <c r="I356" s="71"/>
      <c r="J356" s="71"/>
      <c r="K356" s="34" t="s">
        <v>66</v>
      </c>
      <c r="L356" s="78">
        <v>356</v>
      </c>
      <c r="M356" s="78"/>
      <c r="N356" s="73"/>
      <c r="O356" s="80" t="s">
        <v>356</v>
      </c>
      <c r="P356" s="82">
        <v>43691.3721875</v>
      </c>
      <c r="Q356" s="80" t="s">
        <v>388</v>
      </c>
      <c r="R356" s="80"/>
      <c r="S356" s="80"/>
      <c r="T356" s="80"/>
      <c r="U356" s="80"/>
      <c r="V356" s="83" t="s">
        <v>521</v>
      </c>
      <c r="W356" s="82">
        <v>43691.3721875</v>
      </c>
      <c r="X356" s="86">
        <v>43691</v>
      </c>
      <c r="Y356" s="88" t="s">
        <v>597</v>
      </c>
      <c r="Z356" s="83" t="s">
        <v>731</v>
      </c>
      <c r="AA356" s="80"/>
      <c r="AB356" s="80"/>
      <c r="AC356" s="88" t="s">
        <v>866</v>
      </c>
      <c r="AD356" s="88" t="s">
        <v>940</v>
      </c>
      <c r="AE356" s="80" t="b">
        <v>0</v>
      </c>
      <c r="AF356" s="80">
        <v>2</v>
      </c>
      <c r="AG356" s="88" t="s">
        <v>960</v>
      </c>
      <c r="AH356" s="80" t="b">
        <v>0</v>
      </c>
      <c r="AI356" s="80" t="s">
        <v>974</v>
      </c>
      <c r="AJ356" s="80"/>
      <c r="AK356" s="88" t="s">
        <v>961</v>
      </c>
      <c r="AL356" s="80" t="b">
        <v>0</v>
      </c>
      <c r="AM356" s="80">
        <v>0</v>
      </c>
      <c r="AN356" s="88" t="s">
        <v>961</v>
      </c>
      <c r="AO356" s="80" t="s">
        <v>984</v>
      </c>
      <c r="AP356" s="80" t="b">
        <v>0</v>
      </c>
      <c r="AQ356" s="88" t="s">
        <v>940</v>
      </c>
      <c r="AR356" s="80" t="s">
        <v>196</v>
      </c>
      <c r="AS356" s="80">
        <v>0</v>
      </c>
      <c r="AT356" s="80">
        <v>0</v>
      </c>
      <c r="AU356" s="80"/>
      <c r="AV356" s="80"/>
      <c r="AW356" s="80"/>
      <c r="AX356" s="80"/>
      <c r="AY356" s="80"/>
      <c r="AZ356" s="80"/>
      <c r="BA356" s="80"/>
      <c r="BB356" s="80"/>
      <c r="BC356">
        <v>3</v>
      </c>
      <c r="BD356" s="79" t="str">
        <f>REPLACE(INDEX(GroupVertices[Group],MATCH(Edges[[#This Row],[Vertex 1]],GroupVertices[Vertex],0)),1,1,"")</f>
        <v>2</v>
      </c>
      <c r="BE356" s="79" t="str">
        <f>REPLACE(INDEX(GroupVertices[Group],MATCH(Edges[[#This Row],[Vertex 2]],GroupVertices[Vertex],0)),1,1,"")</f>
        <v>1</v>
      </c>
      <c r="BF356" s="48">
        <v>1</v>
      </c>
      <c r="BG356" s="49">
        <v>7.6923076923076925</v>
      </c>
      <c r="BH356" s="48">
        <v>0</v>
      </c>
      <c r="BI356" s="49">
        <v>0</v>
      </c>
      <c r="BJ356" s="48">
        <v>0</v>
      </c>
      <c r="BK356" s="49">
        <v>0</v>
      </c>
      <c r="BL356" s="48">
        <v>12</v>
      </c>
      <c r="BM356" s="49">
        <v>92.3076923076923</v>
      </c>
      <c r="BN356" s="48">
        <v>13</v>
      </c>
    </row>
    <row r="357" spans="1:66" ht="15">
      <c r="A357" s="65" t="s">
        <v>270</v>
      </c>
      <c r="B357" s="65" t="s">
        <v>286</v>
      </c>
      <c r="C357" s="66" t="s">
        <v>2630</v>
      </c>
      <c r="D357" s="67">
        <v>10</v>
      </c>
      <c r="E357" s="68" t="s">
        <v>136</v>
      </c>
      <c r="F357" s="69">
        <v>27.272727272727273</v>
      </c>
      <c r="G357" s="66"/>
      <c r="H357" s="70"/>
      <c r="I357" s="71"/>
      <c r="J357" s="71"/>
      <c r="K357" s="34" t="s">
        <v>66</v>
      </c>
      <c r="L357" s="78">
        <v>357</v>
      </c>
      <c r="M357" s="78"/>
      <c r="N357" s="73"/>
      <c r="O357" s="80" t="s">
        <v>356</v>
      </c>
      <c r="P357" s="82">
        <v>43692.34577546296</v>
      </c>
      <c r="Q357" s="80" t="s">
        <v>406</v>
      </c>
      <c r="R357" s="80"/>
      <c r="S357" s="80"/>
      <c r="T357" s="80"/>
      <c r="U357" s="80"/>
      <c r="V357" s="83" t="s">
        <v>521</v>
      </c>
      <c r="W357" s="82">
        <v>43692.34577546296</v>
      </c>
      <c r="X357" s="86">
        <v>43692</v>
      </c>
      <c r="Y357" s="88" t="s">
        <v>624</v>
      </c>
      <c r="Z357" s="83" t="s">
        <v>759</v>
      </c>
      <c r="AA357" s="80"/>
      <c r="AB357" s="80"/>
      <c r="AC357" s="88" t="s">
        <v>894</v>
      </c>
      <c r="AD357" s="88" t="s">
        <v>899</v>
      </c>
      <c r="AE357" s="80" t="b">
        <v>0</v>
      </c>
      <c r="AF357" s="80">
        <v>1</v>
      </c>
      <c r="AG357" s="88" t="s">
        <v>960</v>
      </c>
      <c r="AH357" s="80" t="b">
        <v>0</v>
      </c>
      <c r="AI357" s="80" t="s">
        <v>974</v>
      </c>
      <c r="AJ357" s="80"/>
      <c r="AK357" s="88" t="s">
        <v>961</v>
      </c>
      <c r="AL357" s="80" t="b">
        <v>0</v>
      </c>
      <c r="AM357" s="80">
        <v>0</v>
      </c>
      <c r="AN357" s="88" t="s">
        <v>961</v>
      </c>
      <c r="AO357" s="80" t="s">
        <v>984</v>
      </c>
      <c r="AP357" s="80" t="b">
        <v>0</v>
      </c>
      <c r="AQ357" s="88" t="s">
        <v>899</v>
      </c>
      <c r="AR357" s="80" t="s">
        <v>196</v>
      </c>
      <c r="AS357" s="80">
        <v>0</v>
      </c>
      <c r="AT357" s="80">
        <v>0</v>
      </c>
      <c r="AU357" s="80"/>
      <c r="AV357" s="80"/>
      <c r="AW357" s="80"/>
      <c r="AX357" s="80"/>
      <c r="AY357" s="80"/>
      <c r="AZ357" s="80"/>
      <c r="BA357" s="80"/>
      <c r="BB357" s="80"/>
      <c r="BC357">
        <v>3</v>
      </c>
      <c r="BD357" s="79" t="str">
        <f>REPLACE(INDEX(GroupVertices[Group],MATCH(Edges[[#This Row],[Vertex 1]],GroupVertices[Vertex],0)),1,1,"")</f>
        <v>2</v>
      </c>
      <c r="BE357" s="79" t="str">
        <f>REPLACE(INDEX(GroupVertices[Group],MATCH(Edges[[#This Row],[Vertex 2]],GroupVertices[Vertex],0)),1,1,"")</f>
        <v>1</v>
      </c>
      <c r="BF357" s="48">
        <v>1</v>
      </c>
      <c r="BG357" s="49">
        <v>20</v>
      </c>
      <c r="BH357" s="48">
        <v>0</v>
      </c>
      <c r="BI357" s="49">
        <v>0</v>
      </c>
      <c r="BJ357" s="48">
        <v>0</v>
      </c>
      <c r="BK357" s="49">
        <v>0</v>
      </c>
      <c r="BL357" s="48">
        <v>4</v>
      </c>
      <c r="BM357" s="49">
        <v>80</v>
      </c>
      <c r="BN357" s="48">
        <v>5</v>
      </c>
    </row>
    <row r="358" spans="1:66" ht="15">
      <c r="A358" s="65" t="s">
        <v>270</v>
      </c>
      <c r="B358" s="65" t="s">
        <v>286</v>
      </c>
      <c r="C358" s="66" t="s">
        <v>2628</v>
      </c>
      <c r="D358" s="67">
        <v>3</v>
      </c>
      <c r="E358" s="68" t="s">
        <v>132</v>
      </c>
      <c r="F358" s="69">
        <v>32</v>
      </c>
      <c r="G358" s="66"/>
      <c r="H358" s="70"/>
      <c r="I358" s="71"/>
      <c r="J358" s="71"/>
      <c r="K358" s="34" t="s">
        <v>66</v>
      </c>
      <c r="L358" s="78">
        <v>358</v>
      </c>
      <c r="M358" s="78"/>
      <c r="N358" s="73"/>
      <c r="O358" s="80" t="s">
        <v>357</v>
      </c>
      <c r="P358" s="82">
        <v>43692.345821759256</v>
      </c>
      <c r="Q358" s="80" t="s">
        <v>407</v>
      </c>
      <c r="R358" s="80"/>
      <c r="S358" s="80"/>
      <c r="T358" s="80"/>
      <c r="U358" s="80"/>
      <c r="V358" s="83" t="s">
        <v>521</v>
      </c>
      <c r="W358" s="82">
        <v>43692.345821759256</v>
      </c>
      <c r="X358" s="86">
        <v>43692</v>
      </c>
      <c r="Y358" s="88" t="s">
        <v>625</v>
      </c>
      <c r="Z358" s="83" t="s">
        <v>760</v>
      </c>
      <c r="AA358" s="80"/>
      <c r="AB358" s="80"/>
      <c r="AC358" s="88" t="s">
        <v>895</v>
      </c>
      <c r="AD358" s="80"/>
      <c r="AE358" s="80" t="b">
        <v>0</v>
      </c>
      <c r="AF358" s="80">
        <v>0</v>
      </c>
      <c r="AG358" s="88" t="s">
        <v>961</v>
      </c>
      <c r="AH358" s="80" t="b">
        <v>0</v>
      </c>
      <c r="AI358" s="80" t="s">
        <v>974</v>
      </c>
      <c r="AJ358" s="80"/>
      <c r="AK358" s="88" t="s">
        <v>961</v>
      </c>
      <c r="AL358" s="80" t="b">
        <v>0</v>
      </c>
      <c r="AM358" s="80">
        <v>1</v>
      </c>
      <c r="AN358" s="88" t="s">
        <v>899</v>
      </c>
      <c r="AO358" s="80" t="s">
        <v>984</v>
      </c>
      <c r="AP358" s="80" t="b">
        <v>0</v>
      </c>
      <c r="AQ358" s="88" t="s">
        <v>899</v>
      </c>
      <c r="AR358" s="80" t="s">
        <v>196</v>
      </c>
      <c r="AS358" s="80">
        <v>0</v>
      </c>
      <c r="AT358" s="80">
        <v>0</v>
      </c>
      <c r="AU358" s="80"/>
      <c r="AV358" s="80"/>
      <c r="AW358" s="80"/>
      <c r="AX358" s="80"/>
      <c r="AY358" s="80"/>
      <c r="AZ358" s="80"/>
      <c r="BA358" s="80"/>
      <c r="BB358" s="80"/>
      <c r="BC358">
        <v>1</v>
      </c>
      <c r="BD358" s="79" t="str">
        <f>REPLACE(INDEX(GroupVertices[Group],MATCH(Edges[[#This Row],[Vertex 1]],GroupVertices[Vertex],0)),1,1,"")</f>
        <v>2</v>
      </c>
      <c r="BE358" s="79" t="str">
        <f>REPLACE(INDEX(GroupVertices[Group],MATCH(Edges[[#This Row],[Vertex 2]],GroupVertices[Vertex],0)),1,1,"")</f>
        <v>1</v>
      </c>
      <c r="BF358" s="48">
        <v>2</v>
      </c>
      <c r="BG358" s="49">
        <v>8.695652173913043</v>
      </c>
      <c r="BH358" s="48">
        <v>0</v>
      </c>
      <c r="BI358" s="49">
        <v>0</v>
      </c>
      <c r="BJ358" s="48">
        <v>0</v>
      </c>
      <c r="BK358" s="49">
        <v>0</v>
      </c>
      <c r="BL358" s="48">
        <v>21</v>
      </c>
      <c r="BM358" s="49">
        <v>91.30434782608695</v>
      </c>
      <c r="BN358" s="48">
        <v>23</v>
      </c>
    </row>
    <row r="359" spans="1:66" ht="15">
      <c r="A359" s="65" t="s">
        <v>270</v>
      </c>
      <c r="B359" s="65" t="s">
        <v>284</v>
      </c>
      <c r="C359" s="66" t="s">
        <v>2628</v>
      </c>
      <c r="D359" s="67">
        <v>3</v>
      </c>
      <c r="E359" s="68" t="s">
        <v>132</v>
      </c>
      <c r="F359" s="69">
        <v>32</v>
      </c>
      <c r="G359" s="66"/>
      <c r="H359" s="70"/>
      <c r="I359" s="71"/>
      <c r="J359" s="71"/>
      <c r="K359" s="34" t="s">
        <v>66</v>
      </c>
      <c r="L359" s="78">
        <v>359</v>
      </c>
      <c r="M359" s="78"/>
      <c r="N359" s="73"/>
      <c r="O359" s="80" t="s">
        <v>355</v>
      </c>
      <c r="P359" s="82">
        <v>43698.474131944444</v>
      </c>
      <c r="Q359" s="80" t="s">
        <v>408</v>
      </c>
      <c r="R359" s="80"/>
      <c r="S359" s="80"/>
      <c r="T359" s="80"/>
      <c r="U359" s="80"/>
      <c r="V359" s="83" t="s">
        <v>521</v>
      </c>
      <c r="W359" s="82">
        <v>43698.474131944444</v>
      </c>
      <c r="X359" s="86">
        <v>43698</v>
      </c>
      <c r="Y359" s="88" t="s">
        <v>626</v>
      </c>
      <c r="Z359" s="83" t="s">
        <v>761</v>
      </c>
      <c r="AA359" s="80"/>
      <c r="AB359" s="80"/>
      <c r="AC359" s="88" t="s">
        <v>896</v>
      </c>
      <c r="AD359" s="88" t="s">
        <v>906</v>
      </c>
      <c r="AE359" s="80" t="b">
        <v>0</v>
      </c>
      <c r="AF359" s="80">
        <v>1</v>
      </c>
      <c r="AG359" s="88" t="s">
        <v>960</v>
      </c>
      <c r="AH359" s="80" t="b">
        <v>0</v>
      </c>
      <c r="AI359" s="80" t="s">
        <v>974</v>
      </c>
      <c r="AJ359" s="80"/>
      <c r="AK359" s="88" t="s">
        <v>961</v>
      </c>
      <c r="AL359" s="80" t="b">
        <v>0</v>
      </c>
      <c r="AM359" s="80">
        <v>0</v>
      </c>
      <c r="AN359" s="88" t="s">
        <v>961</v>
      </c>
      <c r="AO359" s="80" t="s">
        <v>986</v>
      </c>
      <c r="AP359" s="80" t="b">
        <v>0</v>
      </c>
      <c r="AQ359" s="88" t="s">
        <v>906</v>
      </c>
      <c r="AR359" s="80" t="s">
        <v>196</v>
      </c>
      <c r="AS359" s="80">
        <v>0</v>
      </c>
      <c r="AT359" s="80">
        <v>0</v>
      </c>
      <c r="AU359" s="80"/>
      <c r="AV359" s="80"/>
      <c r="AW359" s="80"/>
      <c r="AX359" s="80"/>
      <c r="AY359" s="80"/>
      <c r="AZ359" s="80"/>
      <c r="BA359" s="80"/>
      <c r="BB359" s="80"/>
      <c r="BC359">
        <v>1</v>
      </c>
      <c r="BD359" s="79" t="str">
        <f>REPLACE(INDEX(GroupVertices[Group],MATCH(Edges[[#This Row],[Vertex 1]],GroupVertices[Vertex],0)),1,1,"")</f>
        <v>2</v>
      </c>
      <c r="BE359" s="79" t="str">
        <f>REPLACE(INDEX(GroupVertices[Group],MATCH(Edges[[#This Row],[Vertex 2]],GroupVertices[Vertex],0)),1,1,"")</f>
        <v>2</v>
      </c>
      <c r="BF359" s="48"/>
      <c r="BG359" s="49"/>
      <c r="BH359" s="48"/>
      <c r="BI359" s="49"/>
      <c r="BJ359" s="48"/>
      <c r="BK359" s="49"/>
      <c r="BL359" s="48"/>
      <c r="BM359" s="49"/>
      <c r="BN359" s="48"/>
    </row>
    <row r="360" spans="1:66" ht="15">
      <c r="A360" s="65" t="s">
        <v>270</v>
      </c>
      <c r="B360" s="65" t="s">
        <v>321</v>
      </c>
      <c r="C360" s="66" t="s">
        <v>2629</v>
      </c>
      <c r="D360" s="67">
        <v>6.5</v>
      </c>
      <c r="E360" s="68" t="s">
        <v>136</v>
      </c>
      <c r="F360" s="69">
        <v>29.636363636363637</v>
      </c>
      <c r="G360" s="66"/>
      <c r="H360" s="70"/>
      <c r="I360" s="71"/>
      <c r="J360" s="71"/>
      <c r="K360" s="34" t="s">
        <v>65</v>
      </c>
      <c r="L360" s="78">
        <v>360</v>
      </c>
      <c r="M360" s="78"/>
      <c r="N360" s="73"/>
      <c r="O360" s="80" t="s">
        <v>355</v>
      </c>
      <c r="P360" s="82">
        <v>43698.474131944444</v>
      </c>
      <c r="Q360" s="80" t="s">
        <v>408</v>
      </c>
      <c r="R360" s="80"/>
      <c r="S360" s="80"/>
      <c r="T360" s="80"/>
      <c r="U360" s="80"/>
      <c r="V360" s="83" t="s">
        <v>521</v>
      </c>
      <c r="W360" s="82">
        <v>43698.474131944444</v>
      </c>
      <c r="X360" s="86">
        <v>43698</v>
      </c>
      <c r="Y360" s="88" t="s">
        <v>626</v>
      </c>
      <c r="Z360" s="83" t="s">
        <v>761</v>
      </c>
      <c r="AA360" s="80"/>
      <c r="AB360" s="80"/>
      <c r="AC360" s="88" t="s">
        <v>896</v>
      </c>
      <c r="AD360" s="88" t="s">
        <v>906</v>
      </c>
      <c r="AE360" s="80" t="b">
        <v>0</v>
      </c>
      <c r="AF360" s="80">
        <v>1</v>
      </c>
      <c r="AG360" s="88" t="s">
        <v>960</v>
      </c>
      <c r="AH360" s="80" t="b">
        <v>0</v>
      </c>
      <c r="AI360" s="80" t="s">
        <v>974</v>
      </c>
      <c r="AJ360" s="80"/>
      <c r="AK360" s="88" t="s">
        <v>961</v>
      </c>
      <c r="AL360" s="80" t="b">
        <v>0</v>
      </c>
      <c r="AM360" s="80">
        <v>0</v>
      </c>
      <c r="AN360" s="88" t="s">
        <v>961</v>
      </c>
      <c r="AO360" s="80" t="s">
        <v>986</v>
      </c>
      <c r="AP360" s="80" t="b">
        <v>0</v>
      </c>
      <c r="AQ360" s="88" t="s">
        <v>906</v>
      </c>
      <c r="AR360" s="80" t="s">
        <v>196</v>
      </c>
      <c r="AS360" s="80">
        <v>0</v>
      </c>
      <c r="AT360" s="80">
        <v>0</v>
      </c>
      <c r="AU360" s="80"/>
      <c r="AV360" s="80"/>
      <c r="AW360" s="80"/>
      <c r="AX360" s="80"/>
      <c r="AY360" s="80"/>
      <c r="AZ360" s="80"/>
      <c r="BA360" s="80"/>
      <c r="BB360" s="80"/>
      <c r="BC360">
        <v>2</v>
      </c>
      <c r="BD360" s="79" t="str">
        <f>REPLACE(INDEX(GroupVertices[Group],MATCH(Edges[[#This Row],[Vertex 1]],GroupVertices[Vertex],0)),1,1,"")</f>
        <v>2</v>
      </c>
      <c r="BE360" s="79" t="str">
        <f>REPLACE(INDEX(GroupVertices[Group],MATCH(Edges[[#This Row],[Vertex 2]],GroupVertices[Vertex],0)),1,1,"")</f>
        <v>2</v>
      </c>
      <c r="BF360" s="48"/>
      <c r="BG360" s="49"/>
      <c r="BH360" s="48"/>
      <c r="BI360" s="49"/>
      <c r="BJ360" s="48"/>
      <c r="BK360" s="49"/>
      <c r="BL360" s="48"/>
      <c r="BM360" s="49"/>
      <c r="BN360" s="48"/>
    </row>
    <row r="361" spans="1:66" ht="15">
      <c r="A361" s="65" t="s">
        <v>270</v>
      </c>
      <c r="B361" s="65" t="s">
        <v>286</v>
      </c>
      <c r="C361" s="66" t="s">
        <v>2630</v>
      </c>
      <c r="D361" s="67">
        <v>10</v>
      </c>
      <c r="E361" s="68" t="s">
        <v>136</v>
      </c>
      <c r="F361" s="69">
        <v>27.272727272727273</v>
      </c>
      <c r="G361" s="66"/>
      <c r="H361" s="70"/>
      <c r="I361" s="71"/>
      <c r="J361" s="71"/>
      <c r="K361" s="34" t="s">
        <v>66</v>
      </c>
      <c r="L361" s="78">
        <v>361</v>
      </c>
      <c r="M361" s="78"/>
      <c r="N361" s="73"/>
      <c r="O361" s="80" t="s">
        <v>356</v>
      </c>
      <c r="P361" s="82">
        <v>43698.474131944444</v>
      </c>
      <c r="Q361" s="80" t="s">
        <v>408</v>
      </c>
      <c r="R361" s="80"/>
      <c r="S361" s="80"/>
      <c r="T361" s="80"/>
      <c r="U361" s="80"/>
      <c r="V361" s="83" t="s">
        <v>521</v>
      </c>
      <c r="W361" s="82">
        <v>43698.474131944444</v>
      </c>
      <c r="X361" s="86">
        <v>43698</v>
      </c>
      <c r="Y361" s="88" t="s">
        <v>626</v>
      </c>
      <c r="Z361" s="83" t="s">
        <v>761</v>
      </c>
      <c r="AA361" s="80"/>
      <c r="AB361" s="80"/>
      <c r="AC361" s="88" t="s">
        <v>896</v>
      </c>
      <c r="AD361" s="88" t="s">
        <v>906</v>
      </c>
      <c r="AE361" s="80" t="b">
        <v>0</v>
      </c>
      <c r="AF361" s="80">
        <v>1</v>
      </c>
      <c r="AG361" s="88" t="s">
        <v>960</v>
      </c>
      <c r="AH361" s="80" t="b">
        <v>0</v>
      </c>
      <c r="AI361" s="80" t="s">
        <v>974</v>
      </c>
      <c r="AJ361" s="80"/>
      <c r="AK361" s="88" t="s">
        <v>961</v>
      </c>
      <c r="AL361" s="80" t="b">
        <v>0</v>
      </c>
      <c r="AM361" s="80">
        <v>0</v>
      </c>
      <c r="AN361" s="88" t="s">
        <v>961</v>
      </c>
      <c r="AO361" s="80" t="s">
        <v>986</v>
      </c>
      <c r="AP361" s="80" t="b">
        <v>0</v>
      </c>
      <c r="AQ361" s="88" t="s">
        <v>906</v>
      </c>
      <c r="AR361" s="80" t="s">
        <v>196</v>
      </c>
      <c r="AS361" s="80">
        <v>0</v>
      </c>
      <c r="AT361" s="80">
        <v>0</v>
      </c>
      <c r="AU361" s="80"/>
      <c r="AV361" s="80"/>
      <c r="AW361" s="80"/>
      <c r="AX361" s="80"/>
      <c r="AY361" s="80"/>
      <c r="AZ361" s="80"/>
      <c r="BA361" s="80"/>
      <c r="BB361" s="80"/>
      <c r="BC361">
        <v>3</v>
      </c>
      <c r="BD361" s="79" t="str">
        <f>REPLACE(INDEX(GroupVertices[Group],MATCH(Edges[[#This Row],[Vertex 1]],GroupVertices[Vertex],0)),1,1,"")</f>
        <v>2</v>
      </c>
      <c r="BE361" s="79" t="str">
        <f>REPLACE(INDEX(GroupVertices[Group],MATCH(Edges[[#This Row],[Vertex 2]],GroupVertices[Vertex],0)),1,1,"")</f>
        <v>1</v>
      </c>
      <c r="BF361" s="48">
        <v>2</v>
      </c>
      <c r="BG361" s="49">
        <v>22.22222222222222</v>
      </c>
      <c r="BH361" s="48">
        <v>0</v>
      </c>
      <c r="BI361" s="49">
        <v>0</v>
      </c>
      <c r="BJ361" s="48">
        <v>0</v>
      </c>
      <c r="BK361" s="49">
        <v>0</v>
      </c>
      <c r="BL361" s="48">
        <v>7</v>
      </c>
      <c r="BM361" s="49">
        <v>77.77777777777777</v>
      </c>
      <c r="BN361" s="48">
        <v>9</v>
      </c>
    </row>
    <row r="362" spans="1:66" ht="15">
      <c r="A362" s="65" t="s">
        <v>270</v>
      </c>
      <c r="B362" s="65" t="s">
        <v>321</v>
      </c>
      <c r="C362" s="66" t="s">
        <v>2629</v>
      </c>
      <c r="D362" s="67">
        <v>6.5</v>
      </c>
      <c r="E362" s="68" t="s">
        <v>136</v>
      </c>
      <c r="F362" s="69">
        <v>29.636363636363637</v>
      </c>
      <c r="G362" s="66"/>
      <c r="H362" s="70"/>
      <c r="I362" s="71"/>
      <c r="J362" s="71"/>
      <c r="K362" s="34" t="s">
        <v>65</v>
      </c>
      <c r="L362" s="78">
        <v>362</v>
      </c>
      <c r="M362" s="78"/>
      <c r="N362" s="73"/>
      <c r="O362" s="80" t="s">
        <v>355</v>
      </c>
      <c r="P362" s="82">
        <v>43698.814050925925</v>
      </c>
      <c r="Q362" s="80" t="s">
        <v>409</v>
      </c>
      <c r="R362" s="80"/>
      <c r="S362" s="80"/>
      <c r="T362" s="80"/>
      <c r="U362" s="80"/>
      <c r="V362" s="83" t="s">
        <v>521</v>
      </c>
      <c r="W362" s="82">
        <v>43698.814050925925</v>
      </c>
      <c r="X362" s="86">
        <v>43698</v>
      </c>
      <c r="Y362" s="88" t="s">
        <v>627</v>
      </c>
      <c r="Z362" s="83" t="s">
        <v>762</v>
      </c>
      <c r="AA362" s="80"/>
      <c r="AB362" s="80"/>
      <c r="AC362" s="88" t="s">
        <v>897</v>
      </c>
      <c r="AD362" s="88" t="s">
        <v>898</v>
      </c>
      <c r="AE362" s="80" t="b">
        <v>0</v>
      </c>
      <c r="AF362" s="80">
        <v>1</v>
      </c>
      <c r="AG362" s="88" t="s">
        <v>964</v>
      </c>
      <c r="AH362" s="80" t="b">
        <v>0</v>
      </c>
      <c r="AI362" s="80" t="s">
        <v>974</v>
      </c>
      <c r="AJ362" s="80"/>
      <c r="AK362" s="88" t="s">
        <v>961</v>
      </c>
      <c r="AL362" s="80" t="b">
        <v>0</v>
      </c>
      <c r="AM362" s="80">
        <v>0</v>
      </c>
      <c r="AN362" s="88" t="s">
        <v>961</v>
      </c>
      <c r="AO362" s="80" t="s">
        <v>986</v>
      </c>
      <c r="AP362" s="80" t="b">
        <v>0</v>
      </c>
      <c r="AQ362" s="88" t="s">
        <v>898</v>
      </c>
      <c r="AR362" s="80" t="s">
        <v>196</v>
      </c>
      <c r="AS362" s="80">
        <v>0</v>
      </c>
      <c r="AT362" s="80">
        <v>0</v>
      </c>
      <c r="AU362" s="80"/>
      <c r="AV362" s="80"/>
      <c r="AW362" s="80"/>
      <c r="AX362" s="80"/>
      <c r="AY362" s="80"/>
      <c r="AZ362" s="80"/>
      <c r="BA362" s="80"/>
      <c r="BB362" s="80"/>
      <c r="BC362">
        <v>2</v>
      </c>
      <c r="BD362" s="79" t="str">
        <f>REPLACE(INDEX(GroupVertices[Group],MATCH(Edges[[#This Row],[Vertex 1]],GroupVertices[Vertex],0)),1,1,"")</f>
        <v>2</v>
      </c>
      <c r="BE362" s="79" t="str">
        <f>REPLACE(INDEX(GroupVertices[Group],MATCH(Edges[[#This Row],[Vertex 2]],GroupVertices[Vertex],0)),1,1,"")</f>
        <v>2</v>
      </c>
      <c r="BF362" s="48"/>
      <c r="BG362" s="49"/>
      <c r="BH362" s="48"/>
      <c r="BI362" s="49"/>
      <c r="BJ362" s="48"/>
      <c r="BK362" s="49"/>
      <c r="BL362" s="48"/>
      <c r="BM362" s="49"/>
      <c r="BN362" s="48"/>
    </row>
    <row r="363" spans="1:66" ht="15">
      <c r="A363" s="65" t="s">
        <v>270</v>
      </c>
      <c r="B363" s="65" t="s">
        <v>286</v>
      </c>
      <c r="C363" s="66" t="s">
        <v>2628</v>
      </c>
      <c r="D363" s="67">
        <v>3</v>
      </c>
      <c r="E363" s="68" t="s">
        <v>132</v>
      </c>
      <c r="F363" s="69">
        <v>32</v>
      </c>
      <c r="G363" s="66"/>
      <c r="H363" s="70"/>
      <c r="I363" s="71"/>
      <c r="J363" s="71"/>
      <c r="K363" s="34" t="s">
        <v>66</v>
      </c>
      <c r="L363" s="78">
        <v>363</v>
      </c>
      <c r="M363" s="78"/>
      <c r="N363" s="73"/>
      <c r="O363" s="80" t="s">
        <v>355</v>
      </c>
      <c r="P363" s="82">
        <v>43698.814050925925</v>
      </c>
      <c r="Q363" s="80" t="s">
        <v>409</v>
      </c>
      <c r="R363" s="80"/>
      <c r="S363" s="80"/>
      <c r="T363" s="80"/>
      <c r="U363" s="80"/>
      <c r="V363" s="83" t="s">
        <v>521</v>
      </c>
      <c r="W363" s="82">
        <v>43698.814050925925</v>
      </c>
      <c r="X363" s="86">
        <v>43698</v>
      </c>
      <c r="Y363" s="88" t="s">
        <v>627</v>
      </c>
      <c r="Z363" s="83" t="s">
        <v>762</v>
      </c>
      <c r="AA363" s="80"/>
      <c r="AB363" s="80"/>
      <c r="AC363" s="88" t="s">
        <v>897</v>
      </c>
      <c r="AD363" s="88" t="s">
        <v>898</v>
      </c>
      <c r="AE363" s="80" t="b">
        <v>0</v>
      </c>
      <c r="AF363" s="80">
        <v>1</v>
      </c>
      <c r="AG363" s="88" t="s">
        <v>964</v>
      </c>
      <c r="AH363" s="80" t="b">
        <v>0</v>
      </c>
      <c r="AI363" s="80" t="s">
        <v>974</v>
      </c>
      <c r="AJ363" s="80"/>
      <c r="AK363" s="88" t="s">
        <v>961</v>
      </c>
      <c r="AL363" s="80" t="b">
        <v>0</v>
      </c>
      <c r="AM363" s="80">
        <v>0</v>
      </c>
      <c r="AN363" s="88" t="s">
        <v>961</v>
      </c>
      <c r="AO363" s="80" t="s">
        <v>986</v>
      </c>
      <c r="AP363" s="80" t="b">
        <v>0</v>
      </c>
      <c r="AQ363" s="88" t="s">
        <v>898</v>
      </c>
      <c r="AR363" s="80" t="s">
        <v>196</v>
      </c>
      <c r="AS363" s="80">
        <v>0</v>
      </c>
      <c r="AT363" s="80">
        <v>0</v>
      </c>
      <c r="AU363" s="80"/>
      <c r="AV363" s="80"/>
      <c r="AW363" s="80"/>
      <c r="AX363" s="80"/>
      <c r="AY363" s="80"/>
      <c r="AZ363" s="80"/>
      <c r="BA363" s="80"/>
      <c r="BB363" s="80"/>
      <c r="BC363">
        <v>1</v>
      </c>
      <c r="BD363" s="79" t="str">
        <f>REPLACE(INDEX(GroupVertices[Group],MATCH(Edges[[#This Row],[Vertex 1]],GroupVertices[Vertex],0)),1,1,"")</f>
        <v>2</v>
      </c>
      <c r="BE363" s="79" t="str">
        <f>REPLACE(INDEX(GroupVertices[Group],MATCH(Edges[[#This Row],[Vertex 2]],GroupVertices[Vertex],0)),1,1,"")</f>
        <v>1</v>
      </c>
      <c r="BF363" s="48"/>
      <c r="BG363" s="49"/>
      <c r="BH363" s="48"/>
      <c r="BI363" s="49"/>
      <c r="BJ363" s="48"/>
      <c r="BK363" s="49"/>
      <c r="BL363" s="48"/>
      <c r="BM363" s="49"/>
      <c r="BN363" s="48"/>
    </row>
    <row r="364" spans="1:66" ht="15">
      <c r="A364" s="65" t="s">
        <v>270</v>
      </c>
      <c r="B364" s="65" t="s">
        <v>284</v>
      </c>
      <c r="C364" s="66" t="s">
        <v>2628</v>
      </c>
      <c r="D364" s="67">
        <v>3</v>
      </c>
      <c r="E364" s="68" t="s">
        <v>132</v>
      </c>
      <c r="F364" s="69">
        <v>32</v>
      </c>
      <c r="G364" s="66"/>
      <c r="H364" s="70"/>
      <c r="I364" s="71"/>
      <c r="J364" s="71"/>
      <c r="K364" s="34" t="s">
        <v>66</v>
      </c>
      <c r="L364" s="78">
        <v>364</v>
      </c>
      <c r="M364" s="78"/>
      <c r="N364" s="73"/>
      <c r="O364" s="80" t="s">
        <v>356</v>
      </c>
      <c r="P364" s="82">
        <v>43698.814050925925</v>
      </c>
      <c r="Q364" s="80" t="s">
        <v>409</v>
      </c>
      <c r="R364" s="80"/>
      <c r="S364" s="80"/>
      <c r="T364" s="80"/>
      <c r="U364" s="80"/>
      <c r="V364" s="83" t="s">
        <v>521</v>
      </c>
      <c r="W364" s="82">
        <v>43698.814050925925</v>
      </c>
      <c r="X364" s="86">
        <v>43698</v>
      </c>
      <c r="Y364" s="88" t="s">
        <v>627</v>
      </c>
      <c r="Z364" s="83" t="s">
        <v>762</v>
      </c>
      <c r="AA364" s="80"/>
      <c r="AB364" s="80"/>
      <c r="AC364" s="88" t="s">
        <v>897</v>
      </c>
      <c r="AD364" s="88" t="s">
        <v>898</v>
      </c>
      <c r="AE364" s="80" t="b">
        <v>0</v>
      </c>
      <c r="AF364" s="80">
        <v>1</v>
      </c>
      <c r="AG364" s="88" t="s">
        <v>964</v>
      </c>
      <c r="AH364" s="80" t="b">
        <v>0</v>
      </c>
      <c r="AI364" s="80" t="s">
        <v>974</v>
      </c>
      <c r="AJ364" s="80"/>
      <c r="AK364" s="88" t="s">
        <v>961</v>
      </c>
      <c r="AL364" s="80" t="b">
        <v>0</v>
      </c>
      <c r="AM364" s="80">
        <v>0</v>
      </c>
      <c r="AN364" s="88" t="s">
        <v>961</v>
      </c>
      <c r="AO364" s="80" t="s">
        <v>986</v>
      </c>
      <c r="AP364" s="80" t="b">
        <v>0</v>
      </c>
      <c r="AQ364" s="88" t="s">
        <v>898</v>
      </c>
      <c r="AR364" s="80" t="s">
        <v>196</v>
      </c>
      <c r="AS364" s="80">
        <v>0</v>
      </c>
      <c r="AT364" s="80">
        <v>0</v>
      </c>
      <c r="AU364" s="80"/>
      <c r="AV364" s="80"/>
      <c r="AW364" s="80"/>
      <c r="AX364" s="80"/>
      <c r="AY364" s="80"/>
      <c r="AZ364" s="80"/>
      <c r="BA364" s="80"/>
      <c r="BB364" s="80"/>
      <c r="BC364">
        <v>1</v>
      </c>
      <c r="BD364" s="79" t="str">
        <f>REPLACE(INDEX(GroupVertices[Group],MATCH(Edges[[#This Row],[Vertex 1]],GroupVertices[Vertex],0)),1,1,"")</f>
        <v>2</v>
      </c>
      <c r="BE364" s="79" t="str">
        <f>REPLACE(INDEX(GroupVertices[Group],MATCH(Edges[[#This Row],[Vertex 2]],GroupVertices[Vertex],0)),1,1,"")</f>
        <v>2</v>
      </c>
      <c r="BF364" s="48">
        <v>1</v>
      </c>
      <c r="BG364" s="49">
        <v>6.666666666666667</v>
      </c>
      <c r="BH364" s="48">
        <v>0</v>
      </c>
      <c r="BI364" s="49">
        <v>0</v>
      </c>
      <c r="BJ364" s="48">
        <v>0</v>
      </c>
      <c r="BK364" s="49">
        <v>0</v>
      </c>
      <c r="BL364" s="48">
        <v>14</v>
      </c>
      <c r="BM364" s="49">
        <v>93.33333333333333</v>
      </c>
      <c r="BN364" s="48">
        <v>15</v>
      </c>
    </row>
    <row r="365" spans="1:66" ht="15">
      <c r="A365" s="65" t="s">
        <v>284</v>
      </c>
      <c r="B365" s="65" t="s">
        <v>270</v>
      </c>
      <c r="C365" s="66" t="s">
        <v>2628</v>
      </c>
      <c r="D365" s="67">
        <v>3</v>
      </c>
      <c r="E365" s="68" t="s">
        <v>132</v>
      </c>
      <c r="F365" s="69">
        <v>32</v>
      </c>
      <c r="G365" s="66"/>
      <c r="H365" s="70"/>
      <c r="I365" s="71"/>
      <c r="J365" s="71"/>
      <c r="K365" s="34" t="s">
        <v>66</v>
      </c>
      <c r="L365" s="78">
        <v>365</v>
      </c>
      <c r="M365" s="78"/>
      <c r="N365" s="73"/>
      <c r="O365" s="80" t="s">
        <v>356</v>
      </c>
      <c r="P365" s="82">
        <v>43698.47622685185</v>
      </c>
      <c r="Q365" s="80" t="s">
        <v>410</v>
      </c>
      <c r="R365" s="80"/>
      <c r="S365" s="80"/>
      <c r="T365" s="80"/>
      <c r="U365" s="80"/>
      <c r="V365" s="83" t="s">
        <v>534</v>
      </c>
      <c r="W365" s="82">
        <v>43698.47622685185</v>
      </c>
      <c r="X365" s="86">
        <v>43698</v>
      </c>
      <c r="Y365" s="88" t="s">
        <v>628</v>
      </c>
      <c r="Z365" s="83" t="s">
        <v>763</v>
      </c>
      <c r="AA365" s="80"/>
      <c r="AB365" s="80"/>
      <c r="AC365" s="88" t="s">
        <v>898</v>
      </c>
      <c r="AD365" s="88" t="s">
        <v>896</v>
      </c>
      <c r="AE365" s="80" t="b">
        <v>0</v>
      </c>
      <c r="AF365" s="80">
        <v>0</v>
      </c>
      <c r="AG365" s="88" t="s">
        <v>968</v>
      </c>
      <c r="AH365" s="80" t="b">
        <v>0</v>
      </c>
      <c r="AI365" s="80" t="s">
        <v>974</v>
      </c>
      <c r="AJ365" s="80"/>
      <c r="AK365" s="88" t="s">
        <v>961</v>
      </c>
      <c r="AL365" s="80" t="b">
        <v>0</v>
      </c>
      <c r="AM365" s="80">
        <v>0</v>
      </c>
      <c r="AN365" s="88" t="s">
        <v>961</v>
      </c>
      <c r="AO365" s="80" t="s">
        <v>984</v>
      </c>
      <c r="AP365" s="80" t="b">
        <v>0</v>
      </c>
      <c r="AQ365" s="88" t="s">
        <v>896</v>
      </c>
      <c r="AR365" s="80" t="s">
        <v>196</v>
      </c>
      <c r="AS365" s="80">
        <v>0</v>
      </c>
      <c r="AT365" s="80">
        <v>0</v>
      </c>
      <c r="AU365" s="80"/>
      <c r="AV365" s="80"/>
      <c r="AW365" s="80"/>
      <c r="AX365" s="80"/>
      <c r="AY365" s="80"/>
      <c r="AZ365" s="80"/>
      <c r="BA365" s="80"/>
      <c r="BB365" s="80"/>
      <c r="BC365">
        <v>1</v>
      </c>
      <c r="BD365" s="79" t="str">
        <f>REPLACE(INDEX(GroupVertices[Group],MATCH(Edges[[#This Row],[Vertex 1]],GroupVertices[Vertex],0)),1,1,"")</f>
        <v>2</v>
      </c>
      <c r="BE365" s="79" t="str">
        <f>REPLACE(INDEX(GroupVertices[Group],MATCH(Edges[[#This Row],[Vertex 2]],GroupVertices[Vertex],0)),1,1,"")</f>
        <v>2</v>
      </c>
      <c r="BF365" s="48">
        <v>0</v>
      </c>
      <c r="BG365" s="49">
        <v>0</v>
      </c>
      <c r="BH365" s="48">
        <v>0</v>
      </c>
      <c r="BI365" s="49">
        <v>0</v>
      </c>
      <c r="BJ365" s="48">
        <v>0</v>
      </c>
      <c r="BK365" s="49">
        <v>0</v>
      </c>
      <c r="BL365" s="48">
        <v>28</v>
      </c>
      <c r="BM365" s="49">
        <v>100</v>
      </c>
      <c r="BN365" s="48">
        <v>28</v>
      </c>
    </row>
    <row r="366" spans="1:66" ht="15">
      <c r="A366" s="65" t="s">
        <v>286</v>
      </c>
      <c r="B366" s="65" t="s">
        <v>270</v>
      </c>
      <c r="C366" s="66" t="s">
        <v>2628</v>
      </c>
      <c r="D366" s="67">
        <v>3</v>
      </c>
      <c r="E366" s="68" t="s">
        <v>132</v>
      </c>
      <c r="F366" s="69">
        <v>32</v>
      </c>
      <c r="G366" s="66"/>
      <c r="H366" s="70"/>
      <c r="I366" s="71"/>
      <c r="J366" s="71"/>
      <c r="K366" s="34" t="s">
        <v>66</v>
      </c>
      <c r="L366" s="78">
        <v>366</v>
      </c>
      <c r="M366" s="78"/>
      <c r="N366" s="73"/>
      <c r="O366" s="80" t="s">
        <v>355</v>
      </c>
      <c r="P366" s="82">
        <v>43691.535520833335</v>
      </c>
      <c r="Q366" s="80" t="s">
        <v>407</v>
      </c>
      <c r="R366" s="83" t="s">
        <v>437</v>
      </c>
      <c r="S366" s="80" t="s">
        <v>456</v>
      </c>
      <c r="T366" s="80"/>
      <c r="U366" s="80"/>
      <c r="V366" s="83" t="s">
        <v>536</v>
      </c>
      <c r="W366" s="82">
        <v>43691.535520833335</v>
      </c>
      <c r="X366" s="86">
        <v>43691</v>
      </c>
      <c r="Y366" s="88" t="s">
        <v>629</v>
      </c>
      <c r="Z366" s="83" t="s">
        <v>764</v>
      </c>
      <c r="AA366" s="80"/>
      <c r="AB366" s="80"/>
      <c r="AC366" s="88" t="s">
        <v>899</v>
      </c>
      <c r="AD366" s="88" t="s">
        <v>956</v>
      </c>
      <c r="AE366" s="80" t="b">
        <v>0</v>
      </c>
      <c r="AF366" s="80">
        <v>3</v>
      </c>
      <c r="AG366" s="88" t="s">
        <v>960</v>
      </c>
      <c r="AH366" s="80" t="b">
        <v>0</v>
      </c>
      <c r="AI366" s="80" t="s">
        <v>974</v>
      </c>
      <c r="AJ366" s="80"/>
      <c r="AK366" s="88" t="s">
        <v>961</v>
      </c>
      <c r="AL366" s="80" t="b">
        <v>0</v>
      </c>
      <c r="AM366" s="80">
        <v>1</v>
      </c>
      <c r="AN366" s="88" t="s">
        <v>961</v>
      </c>
      <c r="AO366" s="80" t="s">
        <v>984</v>
      </c>
      <c r="AP366" s="80" t="b">
        <v>0</v>
      </c>
      <c r="AQ366" s="88" t="s">
        <v>956</v>
      </c>
      <c r="AR366" s="80" t="s">
        <v>357</v>
      </c>
      <c r="AS366" s="80">
        <v>0</v>
      </c>
      <c r="AT366" s="80">
        <v>0</v>
      </c>
      <c r="AU366" s="80"/>
      <c r="AV366" s="80"/>
      <c r="AW366" s="80"/>
      <c r="AX366" s="80"/>
      <c r="AY366" s="80"/>
      <c r="AZ366" s="80"/>
      <c r="BA366" s="80"/>
      <c r="BB366" s="80"/>
      <c r="BC366">
        <v>1</v>
      </c>
      <c r="BD366" s="79" t="str">
        <f>REPLACE(INDEX(GroupVertices[Group],MATCH(Edges[[#This Row],[Vertex 1]],GroupVertices[Vertex],0)),1,1,"")</f>
        <v>1</v>
      </c>
      <c r="BE366" s="79" t="str">
        <f>REPLACE(INDEX(GroupVertices[Group],MATCH(Edges[[#This Row],[Vertex 2]],GroupVertices[Vertex],0)),1,1,"")</f>
        <v>2</v>
      </c>
      <c r="BF366" s="48">
        <v>2</v>
      </c>
      <c r="BG366" s="49">
        <v>8.695652173913043</v>
      </c>
      <c r="BH366" s="48">
        <v>0</v>
      </c>
      <c r="BI366" s="49">
        <v>0</v>
      </c>
      <c r="BJ366" s="48">
        <v>0</v>
      </c>
      <c r="BK366" s="49">
        <v>0</v>
      </c>
      <c r="BL366" s="48">
        <v>21</v>
      </c>
      <c r="BM366" s="49">
        <v>91.30434782608695</v>
      </c>
      <c r="BN366" s="48">
        <v>23</v>
      </c>
    </row>
    <row r="367" spans="1:66" ht="15">
      <c r="A367" s="65" t="s">
        <v>287</v>
      </c>
      <c r="B367" s="65" t="s">
        <v>286</v>
      </c>
      <c r="C367" s="66" t="s">
        <v>2628</v>
      </c>
      <c r="D367" s="67">
        <v>3</v>
      </c>
      <c r="E367" s="68" t="s">
        <v>132</v>
      </c>
      <c r="F367" s="69">
        <v>32</v>
      </c>
      <c r="G367" s="66"/>
      <c r="H367" s="70"/>
      <c r="I367" s="71"/>
      <c r="J367" s="71"/>
      <c r="K367" s="34" t="s">
        <v>66</v>
      </c>
      <c r="L367" s="78">
        <v>367</v>
      </c>
      <c r="M367" s="78"/>
      <c r="N367" s="73"/>
      <c r="O367" s="80" t="s">
        <v>357</v>
      </c>
      <c r="P367" s="82">
        <v>43693.34388888889</v>
      </c>
      <c r="Q367" s="80" t="s">
        <v>411</v>
      </c>
      <c r="R367" s="80"/>
      <c r="S367" s="80"/>
      <c r="T367" s="80"/>
      <c r="U367" s="80"/>
      <c r="V367" s="83" t="s">
        <v>537</v>
      </c>
      <c r="W367" s="82">
        <v>43693.34388888889</v>
      </c>
      <c r="X367" s="86">
        <v>43693</v>
      </c>
      <c r="Y367" s="88" t="s">
        <v>630</v>
      </c>
      <c r="Z367" s="83" t="s">
        <v>765</v>
      </c>
      <c r="AA367" s="80"/>
      <c r="AB367" s="80"/>
      <c r="AC367" s="88" t="s">
        <v>900</v>
      </c>
      <c r="AD367" s="80"/>
      <c r="AE367" s="80" t="b">
        <v>0</v>
      </c>
      <c r="AF367" s="80">
        <v>0</v>
      </c>
      <c r="AG367" s="88" t="s">
        <v>961</v>
      </c>
      <c r="AH367" s="80" t="b">
        <v>0</v>
      </c>
      <c r="AI367" s="80" t="s">
        <v>974</v>
      </c>
      <c r="AJ367" s="80"/>
      <c r="AK367" s="88" t="s">
        <v>961</v>
      </c>
      <c r="AL367" s="80" t="b">
        <v>0</v>
      </c>
      <c r="AM367" s="80">
        <v>1</v>
      </c>
      <c r="AN367" s="88" t="s">
        <v>901</v>
      </c>
      <c r="AO367" s="80" t="s">
        <v>984</v>
      </c>
      <c r="AP367" s="80" t="b">
        <v>0</v>
      </c>
      <c r="AQ367" s="88" t="s">
        <v>901</v>
      </c>
      <c r="AR367" s="80" t="s">
        <v>196</v>
      </c>
      <c r="AS367" s="80">
        <v>0</v>
      </c>
      <c r="AT367" s="80">
        <v>0</v>
      </c>
      <c r="AU367" s="80"/>
      <c r="AV367" s="80"/>
      <c r="AW367" s="80"/>
      <c r="AX367" s="80"/>
      <c r="AY367" s="80"/>
      <c r="AZ367" s="80"/>
      <c r="BA367" s="80"/>
      <c r="BB367" s="80"/>
      <c r="BC367">
        <v>1</v>
      </c>
      <c r="BD367" s="79" t="str">
        <f>REPLACE(INDEX(GroupVertices[Group],MATCH(Edges[[#This Row],[Vertex 1]],GroupVertices[Vertex],0)),1,1,"")</f>
        <v>1</v>
      </c>
      <c r="BE367" s="79" t="str">
        <f>REPLACE(INDEX(GroupVertices[Group],MATCH(Edges[[#This Row],[Vertex 2]],GroupVertices[Vertex],0)),1,1,"")</f>
        <v>1</v>
      </c>
      <c r="BF367" s="48">
        <v>0</v>
      </c>
      <c r="BG367" s="49">
        <v>0</v>
      </c>
      <c r="BH367" s="48">
        <v>1</v>
      </c>
      <c r="BI367" s="49">
        <v>3.3333333333333335</v>
      </c>
      <c r="BJ367" s="48">
        <v>0</v>
      </c>
      <c r="BK367" s="49">
        <v>0</v>
      </c>
      <c r="BL367" s="48">
        <v>29</v>
      </c>
      <c r="BM367" s="49">
        <v>96.66666666666667</v>
      </c>
      <c r="BN367" s="48">
        <v>30</v>
      </c>
    </row>
    <row r="368" spans="1:66" ht="15">
      <c r="A368" s="65" t="s">
        <v>286</v>
      </c>
      <c r="B368" s="65" t="s">
        <v>287</v>
      </c>
      <c r="C368" s="66" t="s">
        <v>2628</v>
      </c>
      <c r="D368" s="67">
        <v>3</v>
      </c>
      <c r="E368" s="68" t="s">
        <v>132</v>
      </c>
      <c r="F368" s="69">
        <v>32</v>
      </c>
      <c r="G368" s="66"/>
      <c r="H368" s="70"/>
      <c r="I368" s="71"/>
      <c r="J368" s="71"/>
      <c r="K368" s="34" t="s">
        <v>66</v>
      </c>
      <c r="L368" s="78">
        <v>368</v>
      </c>
      <c r="M368" s="78"/>
      <c r="N368" s="73"/>
      <c r="O368" s="80" t="s">
        <v>355</v>
      </c>
      <c r="P368" s="82">
        <v>43692.654710648145</v>
      </c>
      <c r="Q368" s="80" t="s">
        <v>411</v>
      </c>
      <c r="R368" s="80"/>
      <c r="S368" s="80"/>
      <c r="T368" s="80"/>
      <c r="U368" s="83" t="s">
        <v>478</v>
      </c>
      <c r="V368" s="83" t="s">
        <v>478</v>
      </c>
      <c r="W368" s="82">
        <v>43692.654710648145</v>
      </c>
      <c r="X368" s="86">
        <v>43692</v>
      </c>
      <c r="Y368" s="88" t="s">
        <v>631</v>
      </c>
      <c r="Z368" s="83" t="s">
        <v>766</v>
      </c>
      <c r="AA368" s="80"/>
      <c r="AB368" s="80"/>
      <c r="AC368" s="88" t="s">
        <v>901</v>
      </c>
      <c r="AD368" s="80"/>
      <c r="AE368" s="80" t="b">
        <v>0</v>
      </c>
      <c r="AF368" s="80">
        <v>7</v>
      </c>
      <c r="AG368" s="88" t="s">
        <v>961</v>
      </c>
      <c r="AH368" s="80" t="b">
        <v>0</v>
      </c>
      <c r="AI368" s="80" t="s">
        <v>974</v>
      </c>
      <c r="AJ368" s="80"/>
      <c r="AK368" s="88" t="s">
        <v>961</v>
      </c>
      <c r="AL368" s="80" t="b">
        <v>0</v>
      </c>
      <c r="AM368" s="80">
        <v>1</v>
      </c>
      <c r="AN368" s="88" t="s">
        <v>961</v>
      </c>
      <c r="AO368" s="80" t="s">
        <v>985</v>
      </c>
      <c r="AP368" s="80" t="b">
        <v>0</v>
      </c>
      <c r="AQ368" s="88" t="s">
        <v>901</v>
      </c>
      <c r="AR368" s="80" t="s">
        <v>357</v>
      </c>
      <c r="AS368" s="80">
        <v>0</v>
      </c>
      <c r="AT368" s="80">
        <v>0</v>
      </c>
      <c r="AU368" s="80"/>
      <c r="AV368" s="80"/>
      <c r="AW368" s="80"/>
      <c r="AX368" s="80"/>
      <c r="AY368" s="80"/>
      <c r="AZ368" s="80"/>
      <c r="BA368" s="80"/>
      <c r="BB368" s="80"/>
      <c r="BC368">
        <v>1</v>
      </c>
      <c r="BD368" s="79" t="str">
        <f>REPLACE(INDEX(GroupVertices[Group],MATCH(Edges[[#This Row],[Vertex 1]],GroupVertices[Vertex],0)),1,1,"")</f>
        <v>1</v>
      </c>
      <c r="BE368" s="79" t="str">
        <f>REPLACE(INDEX(GroupVertices[Group],MATCH(Edges[[#This Row],[Vertex 2]],GroupVertices[Vertex],0)),1,1,"")</f>
        <v>1</v>
      </c>
      <c r="BF368" s="48">
        <v>0</v>
      </c>
      <c r="BG368" s="49">
        <v>0</v>
      </c>
      <c r="BH368" s="48">
        <v>1</v>
      </c>
      <c r="BI368" s="49">
        <v>3.3333333333333335</v>
      </c>
      <c r="BJ368" s="48">
        <v>0</v>
      </c>
      <c r="BK368" s="49">
        <v>0</v>
      </c>
      <c r="BL368" s="48">
        <v>29</v>
      </c>
      <c r="BM368" s="49">
        <v>96.66666666666667</v>
      </c>
      <c r="BN368" s="48">
        <v>30</v>
      </c>
    </row>
    <row r="369" spans="1:66" ht="15">
      <c r="A369" s="65" t="s">
        <v>286</v>
      </c>
      <c r="B369" s="65" t="s">
        <v>325</v>
      </c>
      <c r="C369" s="66" t="s">
        <v>2628</v>
      </c>
      <c r="D369" s="67">
        <v>3</v>
      </c>
      <c r="E369" s="68" t="s">
        <v>132</v>
      </c>
      <c r="F369" s="69">
        <v>32</v>
      </c>
      <c r="G369" s="66"/>
      <c r="H369" s="70"/>
      <c r="I369" s="71"/>
      <c r="J369" s="71"/>
      <c r="K369" s="34" t="s">
        <v>65</v>
      </c>
      <c r="L369" s="78">
        <v>369</v>
      </c>
      <c r="M369" s="78"/>
      <c r="N369" s="73"/>
      <c r="O369" s="80" t="s">
        <v>355</v>
      </c>
      <c r="P369" s="82">
        <v>43693.33729166666</v>
      </c>
      <c r="Q369" s="80" t="s">
        <v>386</v>
      </c>
      <c r="R369" s="83" t="s">
        <v>438</v>
      </c>
      <c r="S369" s="80" t="s">
        <v>457</v>
      </c>
      <c r="T369" s="80"/>
      <c r="U369" s="80"/>
      <c r="V369" s="83" t="s">
        <v>536</v>
      </c>
      <c r="W369" s="82">
        <v>43693.33729166666</v>
      </c>
      <c r="X369" s="86">
        <v>43693</v>
      </c>
      <c r="Y369" s="88" t="s">
        <v>632</v>
      </c>
      <c r="Z369" s="83" t="s">
        <v>767</v>
      </c>
      <c r="AA369" s="80"/>
      <c r="AB369" s="80"/>
      <c r="AC369" s="88" t="s">
        <v>902</v>
      </c>
      <c r="AD369" s="80"/>
      <c r="AE369" s="80" t="b">
        <v>0</v>
      </c>
      <c r="AF369" s="80">
        <v>2</v>
      </c>
      <c r="AG369" s="88" t="s">
        <v>961</v>
      </c>
      <c r="AH369" s="80" t="b">
        <v>0</v>
      </c>
      <c r="AI369" s="80" t="s">
        <v>974</v>
      </c>
      <c r="AJ369" s="80"/>
      <c r="AK369" s="88" t="s">
        <v>961</v>
      </c>
      <c r="AL369" s="80" t="b">
        <v>0</v>
      </c>
      <c r="AM369" s="80">
        <v>1</v>
      </c>
      <c r="AN369" s="88" t="s">
        <v>961</v>
      </c>
      <c r="AO369" s="80" t="s">
        <v>984</v>
      </c>
      <c r="AP369" s="80" t="b">
        <v>0</v>
      </c>
      <c r="AQ369" s="88" t="s">
        <v>902</v>
      </c>
      <c r="AR369" s="80" t="s">
        <v>357</v>
      </c>
      <c r="AS369" s="80">
        <v>0</v>
      </c>
      <c r="AT369" s="80">
        <v>0</v>
      </c>
      <c r="AU369" s="80"/>
      <c r="AV369" s="80"/>
      <c r="AW369" s="80"/>
      <c r="AX369" s="80"/>
      <c r="AY369" s="80"/>
      <c r="AZ369" s="80"/>
      <c r="BA369" s="80"/>
      <c r="BB369" s="80"/>
      <c r="BC369">
        <v>1</v>
      </c>
      <c r="BD369" s="79" t="str">
        <f>REPLACE(INDEX(GroupVertices[Group],MATCH(Edges[[#This Row],[Vertex 1]],GroupVertices[Vertex],0)),1,1,"")</f>
        <v>1</v>
      </c>
      <c r="BE369" s="79" t="str">
        <f>REPLACE(INDEX(GroupVertices[Group],MATCH(Edges[[#This Row],[Vertex 2]],GroupVertices[Vertex],0)),1,1,"")</f>
        <v>4</v>
      </c>
      <c r="BF369" s="48">
        <v>2</v>
      </c>
      <c r="BG369" s="49">
        <v>5.882352941176471</v>
      </c>
      <c r="BH369" s="48">
        <v>0</v>
      </c>
      <c r="BI369" s="49">
        <v>0</v>
      </c>
      <c r="BJ369" s="48">
        <v>0</v>
      </c>
      <c r="BK369" s="49">
        <v>0</v>
      </c>
      <c r="BL369" s="48">
        <v>32</v>
      </c>
      <c r="BM369" s="49">
        <v>94.11764705882354</v>
      </c>
      <c r="BN369" s="48">
        <v>34</v>
      </c>
    </row>
    <row r="370" spans="1:66" ht="15">
      <c r="A370" s="65" t="s">
        <v>286</v>
      </c>
      <c r="B370" s="65" t="s">
        <v>303</v>
      </c>
      <c r="C370" s="66" t="s">
        <v>2629</v>
      </c>
      <c r="D370" s="67">
        <v>6.5</v>
      </c>
      <c r="E370" s="68" t="s">
        <v>136</v>
      </c>
      <c r="F370" s="69">
        <v>29.636363636363637</v>
      </c>
      <c r="G370" s="66"/>
      <c r="H370" s="70"/>
      <c r="I370" s="71"/>
      <c r="J370" s="71"/>
      <c r="K370" s="34" t="s">
        <v>65</v>
      </c>
      <c r="L370" s="78">
        <v>370</v>
      </c>
      <c r="M370" s="78"/>
      <c r="N370" s="73"/>
      <c r="O370" s="80" t="s">
        <v>355</v>
      </c>
      <c r="P370" s="82">
        <v>43689.33118055556</v>
      </c>
      <c r="Q370" s="80" t="s">
        <v>368</v>
      </c>
      <c r="R370" s="83" t="s">
        <v>439</v>
      </c>
      <c r="S370" s="80" t="s">
        <v>458</v>
      </c>
      <c r="T370" s="80" t="s">
        <v>464</v>
      </c>
      <c r="U370" s="80"/>
      <c r="V370" s="83" t="s">
        <v>536</v>
      </c>
      <c r="W370" s="82">
        <v>43689.33118055556</v>
      </c>
      <c r="X370" s="86">
        <v>43689</v>
      </c>
      <c r="Y370" s="88" t="s">
        <v>633</v>
      </c>
      <c r="Z370" s="83" t="s">
        <v>768</v>
      </c>
      <c r="AA370" s="80"/>
      <c r="AB370" s="80"/>
      <c r="AC370" s="88" t="s">
        <v>903</v>
      </c>
      <c r="AD370" s="88" t="s">
        <v>957</v>
      </c>
      <c r="AE370" s="80" t="b">
        <v>0</v>
      </c>
      <c r="AF370" s="80">
        <v>5</v>
      </c>
      <c r="AG370" s="88" t="s">
        <v>960</v>
      </c>
      <c r="AH370" s="80" t="b">
        <v>0</v>
      </c>
      <c r="AI370" s="80" t="s">
        <v>974</v>
      </c>
      <c r="AJ370" s="80"/>
      <c r="AK370" s="88" t="s">
        <v>961</v>
      </c>
      <c r="AL370" s="80" t="b">
        <v>0</v>
      </c>
      <c r="AM370" s="80">
        <v>4</v>
      </c>
      <c r="AN370" s="88" t="s">
        <v>961</v>
      </c>
      <c r="AO370" s="80" t="s">
        <v>984</v>
      </c>
      <c r="AP370" s="80" t="b">
        <v>0</v>
      </c>
      <c r="AQ370" s="88" t="s">
        <v>957</v>
      </c>
      <c r="AR370" s="80" t="s">
        <v>357</v>
      </c>
      <c r="AS370" s="80">
        <v>0</v>
      </c>
      <c r="AT370" s="80">
        <v>0</v>
      </c>
      <c r="AU370" s="80"/>
      <c r="AV370" s="80"/>
      <c r="AW370" s="80"/>
      <c r="AX370" s="80"/>
      <c r="AY370" s="80"/>
      <c r="AZ370" s="80"/>
      <c r="BA370" s="80"/>
      <c r="BB370" s="80"/>
      <c r="BC370">
        <v>2</v>
      </c>
      <c r="BD370" s="79" t="str">
        <f>REPLACE(INDEX(GroupVertices[Group],MATCH(Edges[[#This Row],[Vertex 1]],GroupVertices[Vertex],0)),1,1,"")</f>
        <v>1</v>
      </c>
      <c r="BE370" s="79" t="str">
        <f>REPLACE(INDEX(GroupVertices[Group],MATCH(Edges[[#This Row],[Vertex 2]],GroupVertices[Vertex],0)),1,1,"")</f>
        <v>1</v>
      </c>
      <c r="BF370" s="48"/>
      <c r="BG370" s="49"/>
      <c r="BH370" s="48"/>
      <c r="BI370" s="49"/>
      <c r="BJ370" s="48"/>
      <c r="BK370" s="49"/>
      <c r="BL370" s="48"/>
      <c r="BM370" s="49"/>
      <c r="BN370" s="48"/>
    </row>
    <row r="371" spans="1:66" ht="15">
      <c r="A371" s="65" t="s">
        <v>286</v>
      </c>
      <c r="B371" s="65" t="s">
        <v>304</v>
      </c>
      <c r="C371" s="66" t="s">
        <v>2629</v>
      </c>
      <c r="D371" s="67">
        <v>6.5</v>
      </c>
      <c r="E371" s="68" t="s">
        <v>136</v>
      </c>
      <c r="F371" s="69">
        <v>29.636363636363637</v>
      </c>
      <c r="G371" s="66"/>
      <c r="H371" s="70"/>
      <c r="I371" s="71"/>
      <c r="J371" s="71"/>
      <c r="K371" s="34" t="s">
        <v>65</v>
      </c>
      <c r="L371" s="78">
        <v>371</v>
      </c>
      <c r="M371" s="78"/>
      <c r="N371" s="73"/>
      <c r="O371" s="80" t="s">
        <v>355</v>
      </c>
      <c r="P371" s="82">
        <v>43689.33118055556</v>
      </c>
      <c r="Q371" s="80" t="s">
        <v>368</v>
      </c>
      <c r="R371" s="83" t="s">
        <v>439</v>
      </c>
      <c r="S371" s="80" t="s">
        <v>458</v>
      </c>
      <c r="T371" s="80" t="s">
        <v>464</v>
      </c>
      <c r="U371" s="80"/>
      <c r="V371" s="83" t="s">
        <v>536</v>
      </c>
      <c r="W371" s="82">
        <v>43689.33118055556</v>
      </c>
      <c r="X371" s="86">
        <v>43689</v>
      </c>
      <c r="Y371" s="88" t="s">
        <v>633</v>
      </c>
      <c r="Z371" s="83" t="s">
        <v>768</v>
      </c>
      <c r="AA371" s="80"/>
      <c r="AB371" s="80"/>
      <c r="AC371" s="88" t="s">
        <v>903</v>
      </c>
      <c r="AD371" s="88" t="s">
        <v>957</v>
      </c>
      <c r="AE371" s="80" t="b">
        <v>0</v>
      </c>
      <c r="AF371" s="80">
        <v>5</v>
      </c>
      <c r="AG371" s="88" t="s">
        <v>960</v>
      </c>
      <c r="AH371" s="80" t="b">
        <v>0</v>
      </c>
      <c r="AI371" s="80" t="s">
        <v>974</v>
      </c>
      <c r="AJ371" s="80"/>
      <c r="AK371" s="88" t="s">
        <v>961</v>
      </c>
      <c r="AL371" s="80" t="b">
        <v>0</v>
      </c>
      <c r="AM371" s="80">
        <v>4</v>
      </c>
      <c r="AN371" s="88" t="s">
        <v>961</v>
      </c>
      <c r="AO371" s="80" t="s">
        <v>984</v>
      </c>
      <c r="AP371" s="80" t="b">
        <v>0</v>
      </c>
      <c r="AQ371" s="88" t="s">
        <v>957</v>
      </c>
      <c r="AR371" s="80" t="s">
        <v>357</v>
      </c>
      <c r="AS371" s="80">
        <v>0</v>
      </c>
      <c r="AT371" s="80">
        <v>0</v>
      </c>
      <c r="AU371" s="80"/>
      <c r="AV371" s="80"/>
      <c r="AW371" s="80"/>
      <c r="AX371" s="80"/>
      <c r="AY371" s="80"/>
      <c r="AZ371" s="80"/>
      <c r="BA371" s="80"/>
      <c r="BB371" s="80"/>
      <c r="BC371">
        <v>2</v>
      </c>
      <c r="BD371" s="79" t="str">
        <f>REPLACE(INDEX(GroupVertices[Group],MATCH(Edges[[#This Row],[Vertex 1]],GroupVertices[Vertex],0)),1,1,"")</f>
        <v>1</v>
      </c>
      <c r="BE371" s="79" t="str">
        <f>REPLACE(INDEX(GroupVertices[Group],MATCH(Edges[[#This Row],[Vertex 2]],GroupVertices[Vertex],0)),1,1,"")</f>
        <v>1</v>
      </c>
      <c r="BF371" s="48">
        <v>2</v>
      </c>
      <c r="BG371" s="49">
        <v>6.25</v>
      </c>
      <c r="BH371" s="48">
        <v>0</v>
      </c>
      <c r="BI371" s="49">
        <v>0</v>
      </c>
      <c r="BJ371" s="48">
        <v>0</v>
      </c>
      <c r="BK371" s="49">
        <v>0</v>
      </c>
      <c r="BL371" s="48">
        <v>30</v>
      </c>
      <c r="BM371" s="49">
        <v>93.75</v>
      </c>
      <c r="BN371" s="48">
        <v>32</v>
      </c>
    </row>
    <row r="372" spans="1:66" ht="15">
      <c r="A372" s="65" t="s">
        <v>288</v>
      </c>
      <c r="B372" s="65" t="s">
        <v>286</v>
      </c>
      <c r="C372" s="66" t="s">
        <v>2628</v>
      </c>
      <c r="D372" s="67">
        <v>3</v>
      </c>
      <c r="E372" s="68" t="s">
        <v>132</v>
      </c>
      <c r="F372" s="69">
        <v>32</v>
      </c>
      <c r="G372" s="66"/>
      <c r="H372" s="70"/>
      <c r="I372" s="71"/>
      <c r="J372" s="71"/>
      <c r="K372" s="34" t="s">
        <v>66</v>
      </c>
      <c r="L372" s="78">
        <v>372</v>
      </c>
      <c r="M372" s="78"/>
      <c r="N372" s="73"/>
      <c r="O372" s="80" t="s">
        <v>357</v>
      </c>
      <c r="P372" s="82">
        <v>43693.57119212963</v>
      </c>
      <c r="Q372" s="80" t="s">
        <v>366</v>
      </c>
      <c r="R372" s="80"/>
      <c r="S372" s="80"/>
      <c r="T372" s="80"/>
      <c r="U372" s="80"/>
      <c r="V372" s="83" t="s">
        <v>538</v>
      </c>
      <c r="W372" s="82">
        <v>43693.57119212963</v>
      </c>
      <c r="X372" s="86">
        <v>43693</v>
      </c>
      <c r="Y372" s="88" t="s">
        <v>634</v>
      </c>
      <c r="Z372" s="83" t="s">
        <v>769</v>
      </c>
      <c r="AA372" s="80"/>
      <c r="AB372" s="80"/>
      <c r="AC372" s="88" t="s">
        <v>904</v>
      </c>
      <c r="AD372" s="80"/>
      <c r="AE372" s="80" t="b">
        <v>0</v>
      </c>
      <c r="AF372" s="80">
        <v>0</v>
      </c>
      <c r="AG372" s="88" t="s">
        <v>961</v>
      </c>
      <c r="AH372" s="80" t="b">
        <v>0</v>
      </c>
      <c r="AI372" s="80" t="s">
        <v>974</v>
      </c>
      <c r="AJ372" s="80"/>
      <c r="AK372" s="88" t="s">
        <v>961</v>
      </c>
      <c r="AL372" s="80" t="b">
        <v>0</v>
      </c>
      <c r="AM372" s="80">
        <v>2</v>
      </c>
      <c r="AN372" s="88" t="s">
        <v>905</v>
      </c>
      <c r="AO372" s="80" t="s">
        <v>984</v>
      </c>
      <c r="AP372" s="80" t="b">
        <v>0</v>
      </c>
      <c r="AQ372" s="88" t="s">
        <v>905</v>
      </c>
      <c r="AR372" s="80" t="s">
        <v>196</v>
      </c>
      <c r="AS372" s="80">
        <v>0</v>
      </c>
      <c r="AT372" s="80">
        <v>0</v>
      </c>
      <c r="AU372" s="80"/>
      <c r="AV372" s="80"/>
      <c r="AW372" s="80"/>
      <c r="AX372" s="80"/>
      <c r="AY372" s="80"/>
      <c r="AZ372" s="80"/>
      <c r="BA372" s="80"/>
      <c r="BB372" s="80"/>
      <c r="BC372">
        <v>1</v>
      </c>
      <c r="BD372" s="79" t="str">
        <f>REPLACE(INDEX(GroupVertices[Group],MATCH(Edges[[#This Row],[Vertex 1]],GroupVertices[Vertex],0)),1,1,"")</f>
        <v>1</v>
      </c>
      <c r="BE372" s="79" t="str">
        <f>REPLACE(INDEX(GroupVertices[Group],MATCH(Edges[[#This Row],[Vertex 2]],GroupVertices[Vertex],0)),1,1,"")</f>
        <v>1</v>
      </c>
      <c r="BF372" s="48">
        <v>1</v>
      </c>
      <c r="BG372" s="49">
        <v>3.125</v>
      </c>
      <c r="BH372" s="48">
        <v>1</v>
      </c>
      <c r="BI372" s="49">
        <v>3.125</v>
      </c>
      <c r="BJ372" s="48">
        <v>0</v>
      </c>
      <c r="BK372" s="49">
        <v>0</v>
      </c>
      <c r="BL372" s="48">
        <v>30</v>
      </c>
      <c r="BM372" s="49">
        <v>93.75</v>
      </c>
      <c r="BN372" s="48">
        <v>32</v>
      </c>
    </row>
    <row r="373" spans="1:66" ht="15">
      <c r="A373" s="65" t="s">
        <v>286</v>
      </c>
      <c r="B373" s="65" t="s">
        <v>288</v>
      </c>
      <c r="C373" s="66" t="s">
        <v>2629</v>
      </c>
      <c r="D373" s="67">
        <v>6.5</v>
      </c>
      <c r="E373" s="68" t="s">
        <v>136</v>
      </c>
      <c r="F373" s="69">
        <v>29.636363636363637</v>
      </c>
      <c r="G373" s="66"/>
      <c r="H373" s="70"/>
      <c r="I373" s="71"/>
      <c r="J373" s="71"/>
      <c r="K373" s="34" t="s">
        <v>66</v>
      </c>
      <c r="L373" s="78">
        <v>373</v>
      </c>
      <c r="M373" s="78"/>
      <c r="N373" s="73"/>
      <c r="O373" s="80" t="s">
        <v>355</v>
      </c>
      <c r="P373" s="82">
        <v>43693.55863425926</v>
      </c>
      <c r="Q373" s="80" t="s">
        <v>366</v>
      </c>
      <c r="R373" s="83" t="s">
        <v>439</v>
      </c>
      <c r="S373" s="80" t="s">
        <v>458</v>
      </c>
      <c r="T373" s="80"/>
      <c r="U373" s="80"/>
      <c r="V373" s="83" t="s">
        <v>536</v>
      </c>
      <c r="W373" s="82">
        <v>43693.55863425926</v>
      </c>
      <c r="X373" s="86">
        <v>43693</v>
      </c>
      <c r="Y373" s="88" t="s">
        <v>635</v>
      </c>
      <c r="Z373" s="83" t="s">
        <v>770</v>
      </c>
      <c r="AA373" s="80"/>
      <c r="AB373" s="80"/>
      <c r="AC373" s="88" t="s">
        <v>905</v>
      </c>
      <c r="AD373" s="80"/>
      <c r="AE373" s="80" t="b">
        <v>0</v>
      </c>
      <c r="AF373" s="80">
        <v>5</v>
      </c>
      <c r="AG373" s="88" t="s">
        <v>961</v>
      </c>
      <c r="AH373" s="80" t="b">
        <v>0</v>
      </c>
      <c r="AI373" s="80" t="s">
        <v>974</v>
      </c>
      <c r="AJ373" s="80"/>
      <c r="AK373" s="88" t="s">
        <v>961</v>
      </c>
      <c r="AL373" s="80" t="b">
        <v>0</v>
      </c>
      <c r="AM373" s="80">
        <v>2</v>
      </c>
      <c r="AN373" s="88" t="s">
        <v>961</v>
      </c>
      <c r="AO373" s="80" t="s">
        <v>984</v>
      </c>
      <c r="AP373" s="80" t="b">
        <v>0</v>
      </c>
      <c r="AQ373" s="88" t="s">
        <v>905</v>
      </c>
      <c r="AR373" s="80" t="s">
        <v>357</v>
      </c>
      <c r="AS373" s="80">
        <v>0</v>
      </c>
      <c r="AT373" s="80">
        <v>0</v>
      </c>
      <c r="AU373" s="80"/>
      <c r="AV373" s="80"/>
      <c r="AW373" s="80"/>
      <c r="AX373" s="80"/>
      <c r="AY373" s="80"/>
      <c r="AZ373" s="80"/>
      <c r="BA373" s="80"/>
      <c r="BB373" s="80"/>
      <c r="BC373">
        <v>2</v>
      </c>
      <c r="BD373" s="79" t="str">
        <f>REPLACE(INDEX(GroupVertices[Group],MATCH(Edges[[#This Row],[Vertex 1]],GroupVertices[Vertex],0)),1,1,"")</f>
        <v>1</v>
      </c>
      <c r="BE373" s="79" t="str">
        <f>REPLACE(INDEX(GroupVertices[Group],MATCH(Edges[[#This Row],[Vertex 2]],GroupVertices[Vertex],0)),1,1,"")</f>
        <v>1</v>
      </c>
      <c r="BF373" s="48">
        <v>1</v>
      </c>
      <c r="BG373" s="49">
        <v>3.125</v>
      </c>
      <c r="BH373" s="48">
        <v>1</v>
      </c>
      <c r="BI373" s="49">
        <v>3.125</v>
      </c>
      <c r="BJ373" s="48">
        <v>0</v>
      </c>
      <c r="BK373" s="49">
        <v>0</v>
      </c>
      <c r="BL373" s="48">
        <v>30</v>
      </c>
      <c r="BM373" s="49">
        <v>93.75</v>
      </c>
      <c r="BN373" s="48">
        <v>32</v>
      </c>
    </row>
    <row r="374" spans="1:66" ht="15">
      <c r="A374" s="65" t="s">
        <v>286</v>
      </c>
      <c r="B374" s="65" t="s">
        <v>288</v>
      </c>
      <c r="C374" s="66" t="s">
        <v>2628</v>
      </c>
      <c r="D374" s="67">
        <v>3</v>
      </c>
      <c r="E374" s="68" t="s">
        <v>132</v>
      </c>
      <c r="F374" s="69">
        <v>32</v>
      </c>
      <c r="G374" s="66"/>
      <c r="H374" s="70"/>
      <c r="I374" s="71"/>
      <c r="J374" s="71"/>
      <c r="K374" s="34" t="s">
        <v>66</v>
      </c>
      <c r="L374" s="78">
        <v>374</v>
      </c>
      <c r="M374" s="78"/>
      <c r="N374" s="73"/>
      <c r="O374" s="80" t="s">
        <v>356</v>
      </c>
      <c r="P374" s="82">
        <v>43689.33118055556</v>
      </c>
      <c r="Q374" s="80" t="s">
        <v>368</v>
      </c>
      <c r="R374" s="83" t="s">
        <v>439</v>
      </c>
      <c r="S374" s="80" t="s">
        <v>458</v>
      </c>
      <c r="T374" s="80" t="s">
        <v>464</v>
      </c>
      <c r="U374" s="80"/>
      <c r="V374" s="83" t="s">
        <v>536</v>
      </c>
      <c r="W374" s="82">
        <v>43689.33118055556</v>
      </c>
      <c r="X374" s="86">
        <v>43689</v>
      </c>
      <c r="Y374" s="88" t="s">
        <v>633</v>
      </c>
      <c r="Z374" s="83" t="s">
        <v>768</v>
      </c>
      <c r="AA374" s="80"/>
      <c r="AB374" s="80"/>
      <c r="AC374" s="88" t="s">
        <v>903</v>
      </c>
      <c r="AD374" s="88" t="s">
        <v>957</v>
      </c>
      <c r="AE374" s="80" t="b">
        <v>0</v>
      </c>
      <c r="AF374" s="80">
        <v>5</v>
      </c>
      <c r="AG374" s="88" t="s">
        <v>960</v>
      </c>
      <c r="AH374" s="80" t="b">
        <v>0</v>
      </c>
      <c r="AI374" s="80" t="s">
        <v>974</v>
      </c>
      <c r="AJ374" s="80"/>
      <c r="AK374" s="88" t="s">
        <v>961</v>
      </c>
      <c r="AL374" s="80" t="b">
        <v>0</v>
      </c>
      <c r="AM374" s="80">
        <v>4</v>
      </c>
      <c r="AN374" s="88" t="s">
        <v>961</v>
      </c>
      <c r="AO374" s="80" t="s">
        <v>984</v>
      </c>
      <c r="AP374" s="80" t="b">
        <v>0</v>
      </c>
      <c r="AQ374" s="88" t="s">
        <v>957</v>
      </c>
      <c r="AR374" s="80" t="s">
        <v>357</v>
      </c>
      <c r="AS374" s="80">
        <v>0</v>
      </c>
      <c r="AT374" s="80">
        <v>0</v>
      </c>
      <c r="AU374" s="80"/>
      <c r="AV374" s="80"/>
      <c r="AW374" s="80"/>
      <c r="AX374" s="80"/>
      <c r="AY374" s="80"/>
      <c r="AZ374" s="80"/>
      <c r="BA374" s="80"/>
      <c r="BB374" s="80"/>
      <c r="BC374">
        <v>1</v>
      </c>
      <c r="BD374" s="79" t="str">
        <f>REPLACE(INDEX(GroupVertices[Group],MATCH(Edges[[#This Row],[Vertex 1]],GroupVertices[Vertex],0)),1,1,"")</f>
        <v>1</v>
      </c>
      <c r="BE374" s="79" t="str">
        <f>REPLACE(INDEX(GroupVertices[Group],MATCH(Edges[[#This Row],[Vertex 2]],GroupVertices[Vertex],0)),1,1,"")</f>
        <v>1</v>
      </c>
      <c r="BF374" s="48"/>
      <c r="BG374" s="49"/>
      <c r="BH374" s="48"/>
      <c r="BI374" s="49"/>
      <c r="BJ374" s="48"/>
      <c r="BK374" s="49"/>
      <c r="BL374" s="48"/>
      <c r="BM374" s="49"/>
      <c r="BN374" s="48"/>
    </row>
    <row r="375" spans="1:66" ht="15">
      <c r="A375" s="65" t="s">
        <v>284</v>
      </c>
      <c r="B375" s="65" t="s">
        <v>321</v>
      </c>
      <c r="C375" s="66" t="s">
        <v>2628</v>
      </c>
      <c r="D375" s="67">
        <v>3</v>
      </c>
      <c r="E375" s="68" t="s">
        <v>132</v>
      </c>
      <c r="F375" s="69">
        <v>32</v>
      </c>
      <c r="G375" s="66"/>
      <c r="H375" s="70"/>
      <c r="I375" s="71"/>
      <c r="J375" s="71"/>
      <c r="K375" s="34" t="s">
        <v>65</v>
      </c>
      <c r="L375" s="78">
        <v>375</v>
      </c>
      <c r="M375" s="78"/>
      <c r="N375" s="73"/>
      <c r="O375" s="80" t="s">
        <v>355</v>
      </c>
      <c r="P375" s="82">
        <v>43698.47622685185</v>
      </c>
      <c r="Q375" s="80" t="s">
        <v>410</v>
      </c>
      <c r="R375" s="80"/>
      <c r="S375" s="80"/>
      <c r="T375" s="80"/>
      <c r="U375" s="80"/>
      <c r="V375" s="83" t="s">
        <v>534</v>
      </c>
      <c r="W375" s="82">
        <v>43698.47622685185</v>
      </c>
      <c r="X375" s="86">
        <v>43698</v>
      </c>
      <c r="Y375" s="88" t="s">
        <v>628</v>
      </c>
      <c r="Z375" s="83" t="s">
        <v>763</v>
      </c>
      <c r="AA375" s="80"/>
      <c r="AB375" s="80"/>
      <c r="AC375" s="88" t="s">
        <v>898</v>
      </c>
      <c r="AD375" s="88" t="s">
        <v>896</v>
      </c>
      <c r="AE375" s="80" t="b">
        <v>0</v>
      </c>
      <c r="AF375" s="80">
        <v>0</v>
      </c>
      <c r="AG375" s="88" t="s">
        <v>968</v>
      </c>
      <c r="AH375" s="80" t="b">
        <v>0</v>
      </c>
      <c r="AI375" s="80" t="s">
        <v>974</v>
      </c>
      <c r="AJ375" s="80"/>
      <c r="AK375" s="88" t="s">
        <v>961</v>
      </c>
      <c r="AL375" s="80" t="b">
        <v>0</v>
      </c>
      <c r="AM375" s="80">
        <v>0</v>
      </c>
      <c r="AN375" s="88" t="s">
        <v>961</v>
      </c>
      <c r="AO375" s="80" t="s">
        <v>984</v>
      </c>
      <c r="AP375" s="80" t="b">
        <v>0</v>
      </c>
      <c r="AQ375" s="88" t="s">
        <v>896</v>
      </c>
      <c r="AR375" s="80" t="s">
        <v>196</v>
      </c>
      <c r="AS375" s="80">
        <v>0</v>
      </c>
      <c r="AT375" s="80">
        <v>0</v>
      </c>
      <c r="AU375" s="80"/>
      <c r="AV375" s="80"/>
      <c r="AW375" s="80"/>
      <c r="AX375" s="80"/>
      <c r="AY375" s="80"/>
      <c r="AZ375" s="80"/>
      <c r="BA375" s="80"/>
      <c r="BB375" s="80"/>
      <c r="BC375">
        <v>1</v>
      </c>
      <c r="BD375" s="79" t="str">
        <f>REPLACE(INDEX(GroupVertices[Group],MATCH(Edges[[#This Row],[Vertex 1]],GroupVertices[Vertex],0)),1,1,"")</f>
        <v>2</v>
      </c>
      <c r="BE375" s="79" t="str">
        <f>REPLACE(INDEX(GroupVertices[Group],MATCH(Edges[[#This Row],[Vertex 2]],GroupVertices[Vertex],0)),1,1,"")</f>
        <v>2</v>
      </c>
      <c r="BF375" s="48"/>
      <c r="BG375" s="49"/>
      <c r="BH375" s="48"/>
      <c r="BI375" s="49"/>
      <c r="BJ375" s="48"/>
      <c r="BK375" s="49"/>
      <c r="BL375" s="48"/>
      <c r="BM375" s="49"/>
      <c r="BN375" s="48"/>
    </row>
    <row r="376" spans="1:66" ht="15">
      <c r="A376" s="65" t="s">
        <v>286</v>
      </c>
      <c r="B376" s="65" t="s">
        <v>321</v>
      </c>
      <c r="C376" s="66" t="s">
        <v>2628</v>
      </c>
      <c r="D376" s="67">
        <v>3</v>
      </c>
      <c r="E376" s="68" t="s">
        <v>132</v>
      </c>
      <c r="F376" s="69">
        <v>32</v>
      </c>
      <c r="G376" s="66"/>
      <c r="H376" s="70"/>
      <c r="I376" s="71"/>
      <c r="J376" s="71"/>
      <c r="K376" s="34" t="s">
        <v>65</v>
      </c>
      <c r="L376" s="78">
        <v>376</v>
      </c>
      <c r="M376" s="78"/>
      <c r="N376" s="73"/>
      <c r="O376" s="80" t="s">
        <v>355</v>
      </c>
      <c r="P376" s="82">
        <v>43698.330405092594</v>
      </c>
      <c r="Q376" s="80" t="s">
        <v>377</v>
      </c>
      <c r="R376" s="80"/>
      <c r="S376" s="80"/>
      <c r="T376" s="80"/>
      <c r="U376" s="83" t="s">
        <v>479</v>
      </c>
      <c r="V376" s="83" t="s">
        <v>479</v>
      </c>
      <c r="W376" s="82">
        <v>43698.330405092594</v>
      </c>
      <c r="X376" s="86">
        <v>43698</v>
      </c>
      <c r="Y376" s="88" t="s">
        <v>636</v>
      </c>
      <c r="Z376" s="83" t="s">
        <v>771</v>
      </c>
      <c r="AA376" s="80"/>
      <c r="AB376" s="80"/>
      <c r="AC376" s="88" t="s">
        <v>906</v>
      </c>
      <c r="AD376" s="80"/>
      <c r="AE376" s="80" t="b">
        <v>0</v>
      </c>
      <c r="AF376" s="80">
        <v>14</v>
      </c>
      <c r="AG376" s="88" t="s">
        <v>961</v>
      </c>
      <c r="AH376" s="80" t="b">
        <v>0</v>
      </c>
      <c r="AI376" s="80" t="s">
        <v>974</v>
      </c>
      <c r="AJ376" s="80"/>
      <c r="AK376" s="88" t="s">
        <v>961</v>
      </c>
      <c r="AL376" s="80" t="b">
        <v>0</v>
      </c>
      <c r="AM376" s="80">
        <v>1</v>
      </c>
      <c r="AN376" s="88" t="s">
        <v>961</v>
      </c>
      <c r="AO376" s="80" t="s">
        <v>984</v>
      </c>
      <c r="AP376" s="80" t="b">
        <v>0</v>
      </c>
      <c r="AQ376" s="88" t="s">
        <v>906</v>
      </c>
      <c r="AR376" s="80" t="s">
        <v>357</v>
      </c>
      <c r="AS376" s="80">
        <v>0</v>
      </c>
      <c r="AT376" s="80">
        <v>0</v>
      </c>
      <c r="AU376" s="80"/>
      <c r="AV376" s="80"/>
      <c r="AW376" s="80"/>
      <c r="AX376" s="80"/>
      <c r="AY376" s="80"/>
      <c r="AZ376" s="80"/>
      <c r="BA376" s="80"/>
      <c r="BB376" s="80"/>
      <c r="BC376">
        <v>1</v>
      </c>
      <c r="BD376" s="79" t="str">
        <f>REPLACE(INDEX(GroupVertices[Group],MATCH(Edges[[#This Row],[Vertex 1]],GroupVertices[Vertex],0)),1,1,"")</f>
        <v>1</v>
      </c>
      <c r="BE376" s="79" t="str">
        <f>REPLACE(INDEX(GroupVertices[Group],MATCH(Edges[[#This Row],[Vertex 2]],GroupVertices[Vertex],0)),1,1,"")</f>
        <v>2</v>
      </c>
      <c r="BF376" s="48">
        <v>3</v>
      </c>
      <c r="BG376" s="49">
        <v>10.344827586206897</v>
      </c>
      <c r="BH376" s="48">
        <v>0</v>
      </c>
      <c r="BI376" s="49">
        <v>0</v>
      </c>
      <c r="BJ376" s="48">
        <v>0</v>
      </c>
      <c r="BK376" s="49">
        <v>0</v>
      </c>
      <c r="BL376" s="48">
        <v>26</v>
      </c>
      <c r="BM376" s="49">
        <v>89.65517241379311</v>
      </c>
      <c r="BN376" s="48">
        <v>29</v>
      </c>
    </row>
    <row r="377" spans="1:66" ht="15">
      <c r="A377" s="65" t="s">
        <v>289</v>
      </c>
      <c r="B377" s="65" t="s">
        <v>351</v>
      </c>
      <c r="C377" s="66" t="s">
        <v>2628</v>
      </c>
      <c r="D377" s="67">
        <v>3</v>
      </c>
      <c r="E377" s="68" t="s">
        <v>132</v>
      </c>
      <c r="F377" s="69">
        <v>32</v>
      </c>
      <c r="G377" s="66"/>
      <c r="H377" s="70"/>
      <c r="I377" s="71"/>
      <c r="J377" s="71"/>
      <c r="K377" s="34" t="s">
        <v>65</v>
      </c>
      <c r="L377" s="78">
        <v>377</v>
      </c>
      <c r="M377" s="78"/>
      <c r="N377" s="73"/>
      <c r="O377" s="80" t="s">
        <v>355</v>
      </c>
      <c r="P377" s="82">
        <v>43699.34055555556</v>
      </c>
      <c r="Q377" s="80" t="s">
        <v>412</v>
      </c>
      <c r="R377" s="80"/>
      <c r="S377" s="80"/>
      <c r="T377" s="80" t="s">
        <v>469</v>
      </c>
      <c r="U377" s="80"/>
      <c r="V377" s="83" t="s">
        <v>539</v>
      </c>
      <c r="W377" s="82">
        <v>43699.34055555556</v>
      </c>
      <c r="X377" s="86">
        <v>43699</v>
      </c>
      <c r="Y377" s="88" t="s">
        <v>637</v>
      </c>
      <c r="Z377" s="83" t="s">
        <v>772</v>
      </c>
      <c r="AA377" s="80"/>
      <c r="AB377" s="80"/>
      <c r="AC377" s="88" t="s">
        <v>907</v>
      </c>
      <c r="AD377" s="80"/>
      <c r="AE377" s="80" t="b">
        <v>0</v>
      </c>
      <c r="AF377" s="80">
        <v>0</v>
      </c>
      <c r="AG377" s="88" t="s">
        <v>961</v>
      </c>
      <c r="AH377" s="80" t="b">
        <v>0</v>
      </c>
      <c r="AI377" s="80" t="s">
        <v>974</v>
      </c>
      <c r="AJ377" s="80"/>
      <c r="AK377" s="88" t="s">
        <v>961</v>
      </c>
      <c r="AL377" s="80" t="b">
        <v>0</v>
      </c>
      <c r="AM377" s="80">
        <v>1</v>
      </c>
      <c r="AN377" s="88" t="s">
        <v>908</v>
      </c>
      <c r="AO377" s="80" t="s">
        <v>985</v>
      </c>
      <c r="AP377" s="80" t="b">
        <v>0</v>
      </c>
      <c r="AQ377" s="88" t="s">
        <v>908</v>
      </c>
      <c r="AR377" s="80" t="s">
        <v>196</v>
      </c>
      <c r="AS377" s="80">
        <v>0</v>
      </c>
      <c r="AT377" s="80">
        <v>0</v>
      </c>
      <c r="AU377" s="80"/>
      <c r="AV377" s="80"/>
      <c r="AW377" s="80"/>
      <c r="AX377" s="80"/>
      <c r="AY377" s="80"/>
      <c r="AZ377" s="80"/>
      <c r="BA377" s="80"/>
      <c r="BB377" s="80"/>
      <c r="BC377">
        <v>1</v>
      </c>
      <c r="BD377" s="79" t="str">
        <f>REPLACE(INDEX(GroupVertices[Group],MATCH(Edges[[#This Row],[Vertex 1]],GroupVertices[Vertex],0)),1,1,"")</f>
        <v>2</v>
      </c>
      <c r="BE377" s="79" t="str">
        <f>REPLACE(INDEX(GroupVertices[Group],MATCH(Edges[[#This Row],[Vertex 2]],GroupVertices[Vertex],0)),1,1,"")</f>
        <v>2</v>
      </c>
      <c r="BF377" s="48">
        <v>2</v>
      </c>
      <c r="BG377" s="49">
        <v>5.405405405405405</v>
      </c>
      <c r="BH377" s="48">
        <v>0</v>
      </c>
      <c r="BI377" s="49">
        <v>0</v>
      </c>
      <c r="BJ377" s="48">
        <v>0</v>
      </c>
      <c r="BK377" s="49">
        <v>0</v>
      </c>
      <c r="BL377" s="48">
        <v>35</v>
      </c>
      <c r="BM377" s="49">
        <v>94.5945945945946</v>
      </c>
      <c r="BN377" s="48">
        <v>37</v>
      </c>
    </row>
    <row r="378" spans="1:66" ht="15">
      <c r="A378" s="65" t="s">
        <v>284</v>
      </c>
      <c r="B378" s="65" t="s">
        <v>351</v>
      </c>
      <c r="C378" s="66" t="s">
        <v>2628</v>
      </c>
      <c r="D378" s="67">
        <v>3</v>
      </c>
      <c r="E378" s="68" t="s">
        <v>132</v>
      </c>
      <c r="F378" s="69">
        <v>32</v>
      </c>
      <c r="G378" s="66"/>
      <c r="H378" s="70"/>
      <c r="I378" s="71"/>
      <c r="J378" s="71"/>
      <c r="K378" s="34" t="s">
        <v>65</v>
      </c>
      <c r="L378" s="78">
        <v>378</v>
      </c>
      <c r="M378" s="78"/>
      <c r="N378" s="73"/>
      <c r="O378" s="80" t="s">
        <v>355</v>
      </c>
      <c r="P378" s="82">
        <v>43699.49675925926</v>
      </c>
      <c r="Q378" s="80" t="s">
        <v>402</v>
      </c>
      <c r="R378" s="80"/>
      <c r="S378" s="80"/>
      <c r="T378" s="80"/>
      <c r="U378" s="80"/>
      <c r="V378" s="83" t="s">
        <v>534</v>
      </c>
      <c r="W378" s="82">
        <v>43699.49675925926</v>
      </c>
      <c r="X378" s="86">
        <v>43699</v>
      </c>
      <c r="Y378" s="88" t="s">
        <v>616</v>
      </c>
      <c r="Z378" s="83" t="s">
        <v>750</v>
      </c>
      <c r="AA378" s="80"/>
      <c r="AB378" s="80"/>
      <c r="AC378" s="88" t="s">
        <v>885</v>
      </c>
      <c r="AD378" s="88" t="s">
        <v>955</v>
      </c>
      <c r="AE378" s="80" t="b">
        <v>0</v>
      </c>
      <c r="AF378" s="80">
        <v>2</v>
      </c>
      <c r="AG378" s="88" t="s">
        <v>972</v>
      </c>
      <c r="AH378" s="80" t="b">
        <v>0</v>
      </c>
      <c r="AI378" s="80" t="s">
        <v>974</v>
      </c>
      <c r="AJ378" s="80"/>
      <c r="AK378" s="88" t="s">
        <v>961</v>
      </c>
      <c r="AL378" s="80" t="b">
        <v>0</v>
      </c>
      <c r="AM378" s="80">
        <v>0</v>
      </c>
      <c r="AN378" s="88" t="s">
        <v>961</v>
      </c>
      <c r="AO378" s="80" t="s">
        <v>984</v>
      </c>
      <c r="AP378" s="80" t="b">
        <v>0</v>
      </c>
      <c r="AQ378" s="88" t="s">
        <v>955</v>
      </c>
      <c r="AR378" s="80" t="s">
        <v>196</v>
      </c>
      <c r="AS378" s="80">
        <v>0</v>
      </c>
      <c r="AT378" s="80">
        <v>0</v>
      </c>
      <c r="AU378" s="80"/>
      <c r="AV378" s="80"/>
      <c r="AW378" s="80"/>
      <c r="AX378" s="80"/>
      <c r="AY378" s="80"/>
      <c r="AZ378" s="80"/>
      <c r="BA378" s="80"/>
      <c r="BB378" s="80"/>
      <c r="BC378">
        <v>1</v>
      </c>
      <c r="BD378" s="79" t="str">
        <f>REPLACE(INDEX(GroupVertices[Group],MATCH(Edges[[#This Row],[Vertex 1]],GroupVertices[Vertex],0)),1,1,"")</f>
        <v>2</v>
      </c>
      <c r="BE378" s="79" t="str">
        <f>REPLACE(INDEX(GroupVertices[Group],MATCH(Edges[[#This Row],[Vertex 2]],GroupVertices[Vertex],0)),1,1,"")</f>
        <v>2</v>
      </c>
      <c r="BF378" s="48">
        <v>1</v>
      </c>
      <c r="BG378" s="49">
        <v>3.5714285714285716</v>
      </c>
      <c r="BH378" s="48">
        <v>0</v>
      </c>
      <c r="BI378" s="49">
        <v>0</v>
      </c>
      <c r="BJ378" s="48">
        <v>0</v>
      </c>
      <c r="BK378" s="49">
        <v>0</v>
      </c>
      <c r="BL378" s="48">
        <v>27</v>
      </c>
      <c r="BM378" s="49">
        <v>96.42857142857143</v>
      </c>
      <c r="BN378" s="48">
        <v>28</v>
      </c>
    </row>
    <row r="379" spans="1:66" ht="15">
      <c r="A379" s="65" t="s">
        <v>286</v>
      </c>
      <c r="B379" s="65" t="s">
        <v>351</v>
      </c>
      <c r="C379" s="66" t="s">
        <v>2629</v>
      </c>
      <c r="D379" s="67">
        <v>6.5</v>
      </c>
      <c r="E379" s="68" t="s">
        <v>136</v>
      </c>
      <c r="F379" s="69">
        <v>29.636363636363637</v>
      </c>
      <c r="G379" s="66"/>
      <c r="H379" s="70"/>
      <c r="I379" s="71"/>
      <c r="J379" s="71"/>
      <c r="K379" s="34" t="s">
        <v>65</v>
      </c>
      <c r="L379" s="78">
        <v>379</v>
      </c>
      <c r="M379" s="78"/>
      <c r="N379" s="73"/>
      <c r="O379" s="80" t="s">
        <v>355</v>
      </c>
      <c r="P379" s="82">
        <v>43699.29719907408</v>
      </c>
      <c r="Q379" s="80" t="s">
        <v>412</v>
      </c>
      <c r="R379" s="80"/>
      <c r="S379" s="80"/>
      <c r="T379" s="80" t="s">
        <v>470</v>
      </c>
      <c r="U379" s="80"/>
      <c r="V379" s="83" t="s">
        <v>536</v>
      </c>
      <c r="W379" s="82">
        <v>43699.29719907408</v>
      </c>
      <c r="X379" s="86">
        <v>43699</v>
      </c>
      <c r="Y379" s="88" t="s">
        <v>638</v>
      </c>
      <c r="Z379" s="83" t="s">
        <v>773</v>
      </c>
      <c r="AA379" s="80"/>
      <c r="AB379" s="80"/>
      <c r="AC379" s="88" t="s">
        <v>908</v>
      </c>
      <c r="AD379" s="88" t="s">
        <v>946</v>
      </c>
      <c r="AE379" s="80" t="b">
        <v>0</v>
      </c>
      <c r="AF379" s="80">
        <v>3</v>
      </c>
      <c r="AG379" s="88" t="s">
        <v>960</v>
      </c>
      <c r="AH379" s="80" t="b">
        <v>0</v>
      </c>
      <c r="AI379" s="80" t="s">
        <v>974</v>
      </c>
      <c r="AJ379" s="80"/>
      <c r="AK379" s="88" t="s">
        <v>961</v>
      </c>
      <c r="AL379" s="80" t="b">
        <v>0</v>
      </c>
      <c r="AM379" s="80">
        <v>1</v>
      </c>
      <c r="AN379" s="88" t="s">
        <v>961</v>
      </c>
      <c r="AO379" s="80" t="s">
        <v>985</v>
      </c>
      <c r="AP379" s="80" t="b">
        <v>0</v>
      </c>
      <c r="AQ379" s="88" t="s">
        <v>946</v>
      </c>
      <c r="AR379" s="80" t="s">
        <v>357</v>
      </c>
      <c r="AS379" s="80">
        <v>0</v>
      </c>
      <c r="AT379" s="80">
        <v>0</v>
      </c>
      <c r="AU379" s="80"/>
      <c r="AV379" s="80"/>
      <c r="AW379" s="80"/>
      <c r="AX379" s="80"/>
      <c r="AY379" s="80"/>
      <c r="AZ379" s="80"/>
      <c r="BA379" s="80"/>
      <c r="BB379" s="80"/>
      <c r="BC379">
        <v>2</v>
      </c>
      <c r="BD379" s="79" t="str">
        <f>REPLACE(INDEX(GroupVertices[Group],MATCH(Edges[[#This Row],[Vertex 1]],GroupVertices[Vertex],0)),1,1,"")</f>
        <v>1</v>
      </c>
      <c r="BE379" s="79" t="str">
        <f>REPLACE(INDEX(GroupVertices[Group],MATCH(Edges[[#This Row],[Vertex 2]],GroupVertices[Vertex],0)),1,1,"")</f>
        <v>2</v>
      </c>
      <c r="BF379" s="48"/>
      <c r="BG379" s="49"/>
      <c r="BH379" s="48"/>
      <c r="BI379" s="49"/>
      <c r="BJ379" s="48"/>
      <c r="BK379" s="49"/>
      <c r="BL379" s="48"/>
      <c r="BM379" s="49"/>
      <c r="BN379" s="48"/>
    </row>
    <row r="380" spans="1:66" ht="15">
      <c r="A380" s="65" t="s">
        <v>290</v>
      </c>
      <c r="B380" s="65" t="s">
        <v>284</v>
      </c>
      <c r="C380" s="66" t="s">
        <v>2628</v>
      </c>
      <c r="D380" s="67">
        <v>3</v>
      </c>
      <c r="E380" s="68" t="s">
        <v>132</v>
      </c>
      <c r="F380" s="69">
        <v>32</v>
      </c>
      <c r="G380" s="66"/>
      <c r="H380" s="70"/>
      <c r="I380" s="71"/>
      <c r="J380" s="71"/>
      <c r="K380" s="34" t="s">
        <v>65</v>
      </c>
      <c r="L380" s="78">
        <v>380</v>
      </c>
      <c r="M380" s="78"/>
      <c r="N380" s="73"/>
      <c r="O380" s="80" t="s">
        <v>356</v>
      </c>
      <c r="P380" s="82">
        <v>43690.27337962963</v>
      </c>
      <c r="Q380" s="80" t="s">
        <v>413</v>
      </c>
      <c r="R380" s="80"/>
      <c r="S380" s="80"/>
      <c r="T380" s="80"/>
      <c r="U380" s="80"/>
      <c r="V380" s="83" t="s">
        <v>540</v>
      </c>
      <c r="W380" s="82">
        <v>43690.27337962963</v>
      </c>
      <c r="X380" s="86">
        <v>43690</v>
      </c>
      <c r="Y380" s="88" t="s">
        <v>639</v>
      </c>
      <c r="Z380" s="83" t="s">
        <v>774</v>
      </c>
      <c r="AA380" s="80"/>
      <c r="AB380" s="80"/>
      <c r="AC380" s="88" t="s">
        <v>909</v>
      </c>
      <c r="AD380" s="88" t="s">
        <v>911</v>
      </c>
      <c r="AE380" s="80" t="b">
        <v>0</v>
      </c>
      <c r="AF380" s="80">
        <v>1</v>
      </c>
      <c r="AG380" s="88" t="s">
        <v>964</v>
      </c>
      <c r="AH380" s="80" t="b">
        <v>0</v>
      </c>
      <c r="AI380" s="80" t="s">
        <v>974</v>
      </c>
      <c r="AJ380" s="80"/>
      <c r="AK380" s="88" t="s">
        <v>961</v>
      </c>
      <c r="AL380" s="80" t="b">
        <v>0</v>
      </c>
      <c r="AM380" s="80">
        <v>0</v>
      </c>
      <c r="AN380" s="88" t="s">
        <v>961</v>
      </c>
      <c r="AO380" s="80" t="s">
        <v>985</v>
      </c>
      <c r="AP380" s="80" t="b">
        <v>0</v>
      </c>
      <c r="AQ380" s="88" t="s">
        <v>911</v>
      </c>
      <c r="AR380" s="80" t="s">
        <v>196</v>
      </c>
      <c r="AS380" s="80">
        <v>0</v>
      </c>
      <c r="AT380" s="80">
        <v>0</v>
      </c>
      <c r="AU380" s="80"/>
      <c r="AV380" s="80"/>
      <c r="AW380" s="80"/>
      <c r="AX380" s="80"/>
      <c r="AY380" s="80"/>
      <c r="AZ380" s="80"/>
      <c r="BA380" s="80"/>
      <c r="BB380" s="80"/>
      <c r="BC380">
        <v>1</v>
      </c>
      <c r="BD380" s="79" t="str">
        <f>REPLACE(INDEX(GroupVertices[Group],MATCH(Edges[[#This Row],[Vertex 1]],GroupVertices[Vertex],0)),1,1,"")</f>
        <v>2</v>
      </c>
      <c r="BE380" s="79" t="str">
        <f>REPLACE(INDEX(GroupVertices[Group],MATCH(Edges[[#This Row],[Vertex 2]],GroupVertices[Vertex],0)),1,1,"")</f>
        <v>2</v>
      </c>
      <c r="BF380" s="48"/>
      <c r="BG380" s="49"/>
      <c r="BH380" s="48"/>
      <c r="BI380" s="49"/>
      <c r="BJ380" s="48"/>
      <c r="BK380" s="49"/>
      <c r="BL380" s="48"/>
      <c r="BM380" s="49"/>
      <c r="BN380" s="48"/>
    </row>
    <row r="381" spans="1:66" ht="15">
      <c r="A381" s="65" t="s">
        <v>289</v>
      </c>
      <c r="B381" s="65" t="s">
        <v>284</v>
      </c>
      <c r="C381" s="66" t="s">
        <v>2628</v>
      </c>
      <c r="D381" s="67">
        <v>3</v>
      </c>
      <c r="E381" s="68" t="s">
        <v>132</v>
      </c>
      <c r="F381" s="69">
        <v>32</v>
      </c>
      <c r="G381" s="66"/>
      <c r="H381" s="70"/>
      <c r="I381" s="71"/>
      <c r="J381" s="71"/>
      <c r="K381" s="34" t="s">
        <v>65</v>
      </c>
      <c r="L381" s="78">
        <v>381</v>
      </c>
      <c r="M381" s="78"/>
      <c r="N381" s="73"/>
      <c r="O381" s="80" t="s">
        <v>355</v>
      </c>
      <c r="P381" s="82">
        <v>43699.34055555556</v>
      </c>
      <c r="Q381" s="80" t="s">
        <v>412</v>
      </c>
      <c r="R381" s="80"/>
      <c r="S381" s="80"/>
      <c r="T381" s="80" t="s">
        <v>469</v>
      </c>
      <c r="U381" s="80"/>
      <c r="V381" s="83" t="s">
        <v>539</v>
      </c>
      <c r="W381" s="82">
        <v>43699.34055555556</v>
      </c>
      <c r="X381" s="86">
        <v>43699</v>
      </c>
      <c r="Y381" s="88" t="s">
        <v>637</v>
      </c>
      <c r="Z381" s="83" t="s">
        <v>772</v>
      </c>
      <c r="AA381" s="80"/>
      <c r="AB381" s="80"/>
      <c r="AC381" s="88" t="s">
        <v>907</v>
      </c>
      <c r="AD381" s="80"/>
      <c r="AE381" s="80" t="b">
        <v>0</v>
      </c>
      <c r="AF381" s="80">
        <v>0</v>
      </c>
      <c r="AG381" s="88" t="s">
        <v>961</v>
      </c>
      <c r="AH381" s="80" t="b">
        <v>0</v>
      </c>
      <c r="AI381" s="80" t="s">
        <v>974</v>
      </c>
      <c r="AJ381" s="80"/>
      <c r="AK381" s="88" t="s">
        <v>961</v>
      </c>
      <c r="AL381" s="80" t="b">
        <v>0</v>
      </c>
      <c r="AM381" s="80">
        <v>1</v>
      </c>
      <c r="AN381" s="88" t="s">
        <v>908</v>
      </c>
      <c r="AO381" s="80" t="s">
        <v>985</v>
      </c>
      <c r="AP381" s="80" t="b">
        <v>0</v>
      </c>
      <c r="AQ381" s="88" t="s">
        <v>908</v>
      </c>
      <c r="AR381" s="80" t="s">
        <v>196</v>
      </c>
      <c r="AS381" s="80">
        <v>0</v>
      </c>
      <c r="AT381" s="80">
        <v>0</v>
      </c>
      <c r="AU381" s="80"/>
      <c r="AV381" s="80"/>
      <c r="AW381" s="80"/>
      <c r="AX381" s="80"/>
      <c r="AY381" s="80"/>
      <c r="AZ381" s="80"/>
      <c r="BA381" s="80"/>
      <c r="BB381" s="80"/>
      <c r="BC381">
        <v>1</v>
      </c>
      <c r="BD381" s="79" t="str">
        <f>REPLACE(INDEX(GroupVertices[Group],MATCH(Edges[[#This Row],[Vertex 1]],GroupVertices[Vertex],0)),1,1,"")</f>
        <v>2</v>
      </c>
      <c r="BE381" s="79" t="str">
        <f>REPLACE(INDEX(GroupVertices[Group],MATCH(Edges[[#This Row],[Vertex 2]],GroupVertices[Vertex],0)),1,1,"")</f>
        <v>2</v>
      </c>
      <c r="BF381" s="48"/>
      <c r="BG381" s="49"/>
      <c r="BH381" s="48"/>
      <c r="BI381" s="49"/>
      <c r="BJ381" s="48"/>
      <c r="BK381" s="49"/>
      <c r="BL381" s="48"/>
      <c r="BM381" s="49"/>
      <c r="BN381" s="48"/>
    </row>
    <row r="382" spans="1:66" ht="15">
      <c r="A382" s="65" t="s">
        <v>291</v>
      </c>
      <c r="B382" s="65" t="s">
        <v>284</v>
      </c>
      <c r="C382" s="66" t="s">
        <v>2628</v>
      </c>
      <c r="D382" s="67">
        <v>3</v>
      </c>
      <c r="E382" s="68" t="s">
        <v>132</v>
      </c>
      <c r="F382" s="69">
        <v>32</v>
      </c>
      <c r="G382" s="66"/>
      <c r="H382" s="70"/>
      <c r="I382" s="71"/>
      <c r="J382" s="71"/>
      <c r="K382" s="34" t="s">
        <v>66</v>
      </c>
      <c r="L382" s="78">
        <v>382</v>
      </c>
      <c r="M382" s="78"/>
      <c r="N382" s="73"/>
      <c r="O382" s="80" t="s">
        <v>356</v>
      </c>
      <c r="P382" s="82">
        <v>43693.322430555556</v>
      </c>
      <c r="Q382" s="80" t="s">
        <v>414</v>
      </c>
      <c r="R382" s="80"/>
      <c r="S382" s="80"/>
      <c r="T382" s="80"/>
      <c r="U382" s="80"/>
      <c r="V382" s="83" t="s">
        <v>541</v>
      </c>
      <c r="W382" s="82">
        <v>43693.322430555556</v>
      </c>
      <c r="X382" s="86">
        <v>43693</v>
      </c>
      <c r="Y382" s="88" t="s">
        <v>640</v>
      </c>
      <c r="Z382" s="83" t="s">
        <v>775</v>
      </c>
      <c r="AA382" s="80"/>
      <c r="AB382" s="80"/>
      <c r="AC382" s="88" t="s">
        <v>910</v>
      </c>
      <c r="AD382" s="88" t="s">
        <v>913</v>
      </c>
      <c r="AE382" s="80" t="b">
        <v>0</v>
      </c>
      <c r="AF382" s="80">
        <v>1</v>
      </c>
      <c r="AG382" s="88" t="s">
        <v>964</v>
      </c>
      <c r="AH382" s="80" t="b">
        <v>0</v>
      </c>
      <c r="AI382" s="80" t="s">
        <v>974</v>
      </c>
      <c r="AJ382" s="80"/>
      <c r="AK382" s="88" t="s">
        <v>961</v>
      </c>
      <c r="AL382" s="80" t="b">
        <v>0</v>
      </c>
      <c r="AM382" s="80">
        <v>0</v>
      </c>
      <c r="AN382" s="88" t="s">
        <v>961</v>
      </c>
      <c r="AO382" s="80" t="s">
        <v>984</v>
      </c>
      <c r="AP382" s="80" t="b">
        <v>0</v>
      </c>
      <c r="AQ382" s="88" t="s">
        <v>913</v>
      </c>
      <c r="AR382" s="80" t="s">
        <v>196</v>
      </c>
      <c r="AS382" s="80">
        <v>0</v>
      </c>
      <c r="AT382" s="80">
        <v>0</v>
      </c>
      <c r="AU382" s="80"/>
      <c r="AV382" s="80"/>
      <c r="AW382" s="80"/>
      <c r="AX382" s="80"/>
      <c r="AY382" s="80"/>
      <c r="AZ382" s="80"/>
      <c r="BA382" s="80"/>
      <c r="BB382" s="80"/>
      <c r="BC382">
        <v>1</v>
      </c>
      <c r="BD382" s="79" t="str">
        <f>REPLACE(INDEX(GroupVertices[Group],MATCH(Edges[[#This Row],[Vertex 1]],GroupVertices[Vertex],0)),1,1,"")</f>
        <v>1</v>
      </c>
      <c r="BE382" s="79" t="str">
        <f>REPLACE(INDEX(GroupVertices[Group],MATCH(Edges[[#This Row],[Vertex 2]],GroupVertices[Vertex],0)),1,1,"")</f>
        <v>2</v>
      </c>
      <c r="BF382" s="48"/>
      <c r="BG382" s="49"/>
      <c r="BH382" s="48"/>
      <c r="BI382" s="49"/>
      <c r="BJ382" s="48"/>
      <c r="BK382" s="49"/>
      <c r="BL382" s="48"/>
      <c r="BM382" s="49"/>
      <c r="BN382" s="48"/>
    </row>
    <row r="383" spans="1:66" ht="15">
      <c r="A383" s="65" t="s">
        <v>284</v>
      </c>
      <c r="B383" s="65" t="s">
        <v>286</v>
      </c>
      <c r="C383" s="66" t="s">
        <v>2632</v>
      </c>
      <c r="D383" s="67">
        <v>10</v>
      </c>
      <c r="E383" s="68" t="s">
        <v>136</v>
      </c>
      <c r="F383" s="69">
        <v>17.818181818181817</v>
      </c>
      <c r="G383" s="66"/>
      <c r="H383" s="70"/>
      <c r="I383" s="71"/>
      <c r="J383" s="71"/>
      <c r="K383" s="34" t="s">
        <v>66</v>
      </c>
      <c r="L383" s="78">
        <v>383</v>
      </c>
      <c r="M383" s="78"/>
      <c r="N383" s="73"/>
      <c r="O383" s="80" t="s">
        <v>355</v>
      </c>
      <c r="P383" s="82">
        <v>43690.25914351852</v>
      </c>
      <c r="Q383" s="80" t="s">
        <v>415</v>
      </c>
      <c r="R383" s="83" t="s">
        <v>440</v>
      </c>
      <c r="S383" s="80" t="s">
        <v>453</v>
      </c>
      <c r="T383" s="80"/>
      <c r="U383" s="80"/>
      <c r="V383" s="83" t="s">
        <v>534</v>
      </c>
      <c r="W383" s="82">
        <v>43690.25914351852</v>
      </c>
      <c r="X383" s="86">
        <v>43690</v>
      </c>
      <c r="Y383" s="88" t="s">
        <v>641</v>
      </c>
      <c r="Z383" s="83" t="s">
        <v>776</v>
      </c>
      <c r="AA383" s="80"/>
      <c r="AB383" s="80"/>
      <c r="AC383" s="88" t="s">
        <v>911</v>
      </c>
      <c r="AD383" s="80"/>
      <c r="AE383" s="80" t="b">
        <v>0</v>
      </c>
      <c r="AF383" s="80">
        <v>2</v>
      </c>
      <c r="AG383" s="88" t="s">
        <v>961</v>
      </c>
      <c r="AH383" s="80" t="b">
        <v>1</v>
      </c>
      <c r="AI383" s="80" t="s">
        <v>974</v>
      </c>
      <c r="AJ383" s="80"/>
      <c r="AK383" s="88" t="s">
        <v>982</v>
      </c>
      <c r="AL383" s="80" t="b">
        <v>0</v>
      </c>
      <c r="AM383" s="80">
        <v>0</v>
      </c>
      <c r="AN383" s="88" t="s">
        <v>961</v>
      </c>
      <c r="AO383" s="80" t="s">
        <v>984</v>
      </c>
      <c r="AP383" s="80" t="b">
        <v>0</v>
      </c>
      <c r="AQ383" s="88" t="s">
        <v>911</v>
      </c>
      <c r="AR383" s="80" t="s">
        <v>196</v>
      </c>
      <c r="AS383" s="80">
        <v>0</v>
      </c>
      <c r="AT383" s="80">
        <v>0</v>
      </c>
      <c r="AU383" s="80"/>
      <c r="AV383" s="80"/>
      <c r="AW383" s="80"/>
      <c r="AX383" s="80"/>
      <c r="AY383" s="80"/>
      <c r="AZ383" s="80"/>
      <c r="BA383" s="80"/>
      <c r="BB383" s="80"/>
      <c r="BC383">
        <v>7</v>
      </c>
      <c r="BD383" s="79" t="str">
        <f>REPLACE(INDEX(GroupVertices[Group],MATCH(Edges[[#This Row],[Vertex 1]],GroupVertices[Vertex],0)),1,1,"")</f>
        <v>2</v>
      </c>
      <c r="BE383" s="79" t="str">
        <f>REPLACE(INDEX(GroupVertices[Group],MATCH(Edges[[#This Row],[Vertex 2]],GroupVertices[Vertex],0)),1,1,"")</f>
        <v>1</v>
      </c>
      <c r="BF383" s="48">
        <v>0</v>
      </c>
      <c r="BG383" s="49">
        <v>0</v>
      </c>
      <c r="BH383" s="48">
        <v>0</v>
      </c>
      <c r="BI383" s="49">
        <v>0</v>
      </c>
      <c r="BJ383" s="48">
        <v>0</v>
      </c>
      <c r="BK383" s="49">
        <v>0</v>
      </c>
      <c r="BL383" s="48">
        <v>8</v>
      </c>
      <c r="BM383" s="49">
        <v>100</v>
      </c>
      <c r="BN383" s="48">
        <v>8</v>
      </c>
    </row>
    <row r="384" spans="1:66" ht="15">
      <c r="A384" s="65" t="s">
        <v>284</v>
      </c>
      <c r="B384" s="65" t="s">
        <v>286</v>
      </c>
      <c r="C384" s="66" t="s">
        <v>2632</v>
      </c>
      <c r="D384" s="67">
        <v>10</v>
      </c>
      <c r="E384" s="68" t="s">
        <v>136</v>
      </c>
      <c r="F384" s="69">
        <v>17.818181818181817</v>
      </c>
      <c r="G384" s="66"/>
      <c r="H384" s="70"/>
      <c r="I384" s="71"/>
      <c r="J384" s="71"/>
      <c r="K384" s="34" t="s">
        <v>66</v>
      </c>
      <c r="L384" s="78">
        <v>384</v>
      </c>
      <c r="M384" s="78"/>
      <c r="N384" s="73"/>
      <c r="O384" s="80" t="s">
        <v>355</v>
      </c>
      <c r="P384" s="82">
        <v>43691.263194444444</v>
      </c>
      <c r="Q384" s="80" t="s">
        <v>416</v>
      </c>
      <c r="R384" s="83" t="s">
        <v>441</v>
      </c>
      <c r="S384" s="80" t="s">
        <v>453</v>
      </c>
      <c r="T384" s="80" t="s">
        <v>471</v>
      </c>
      <c r="U384" s="80"/>
      <c r="V384" s="83" t="s">
        <v>534</v>
      </c>
      <c r="W384" s="82">
        <v>43691.263194444444</v>
      </c>
      <c r="X384" s="86">
        <v>43691</v>
      </c>
      <c r="Y384" s="88" t="s">
        <v>642</v>
      </c>
      <c r="Z384" s="83" t="s">
        <v>777</v>
      </c>
      <c r="AA384" s="80"/>
      <c r="AB384" s="80"/>
      <c r="AC384" s="88" t="s">
        <v>912</v>
      </c>
      <c r="AD384" s="80"/>
      <c r="AE384" s="80" t="b">
        <v>0</v>
      </c>
      <c r="AF384" s="80">
        <v>5</v>
      </c>
      <c r="AG384" s="88" t="s">
        <v>961</v>
      </c>
      <c r="AH384" s="80" t="b">
        <v>1</v>
      </c>
      <c r="AI384" s="80" t="s">
        <v>974</v>
      </c>
      <c r="AJ384" s="80"/>
      <c r="AK384" s="88" t="s">
        <v>983</v>
      </c>
      <c r="AL384" s="80" t="b">
        <v>0</v>
      </c>
      <c r="AM384" s="80">
        <v>1</v>
      </c>
      <c r="AN384" s="88" t="s">
        <v>961</v>
      </c>
      <c r="AO384" s="80" t="s">
        <v>984</v>
      </c>
      <c r="AP384" s="80" t="b">
        <v>0</v>
      </c>
      <c r="AQ384" s="88" t="s">
        <v>912</v>
      </c>
      <c r="AR384" s="80" t="s">
        <v>196</v>
      </c>
      <c r="AS384" s="80">
        <v>0</v>
      </c>
      <c r="AT384" s="80">
        <v>0</v>
      </c>
      <c r="AU384" s="80"/>
      <c r="AV384" s="80"/>
      <c r="AW384" s="80"/>
      <c r="AX384" s="80"/>
      <c r="AY384" s="80"/>
      <c r="AZ384" s="80"/>
      <c r="BA384" s="80"/>
      <c r="BB384" s="80"/>
      <c r="BC384">
        <v>7</v>
      </c>
      <c r="BD384" s="79" t="str">
        <f>REPLACE(INDEX(GroupVertices[Group],MATCH(Edges[[#This Row],[Vertex 1]],GroupVertices[Vertex],0)),1,1,"")</f>
        <v>2</v>
      </c>
      <c r="BE384" s="79" t="str">
        <f>REPLACE(INDEX(GroupVertices[Group],MATCH(Edges[[#This Row],[Vertex 2]],GroupVertices[Vertex],0)),1,1,"")</f>
        <v>1</v>
      </c>
      <c r="BF384" s="48">
        <v>0</v>
      </c>
      <c r="BG384" s="49">
        <v>0</v>
      </c>
      <c r="BH384" s="48">
        <v>0</v>
      </c>
      <c r="BI384" s="49">
        <v>0</v>
      </c>
      <c r="BJ384" s="48">
        <v>0</v>
      </c>
      <c r="BK384" s="49">
        <v>0</v>
      </c>
      <c r="BL384" s="48">
        <v>22</v>
      </c>
      <c r="BM384" s="49">
        <v>100</v>
      </c>
      <c r="BN384" s="48">
        <v>22</v>
      </c>
    </row>
    <row r="385" spans="1:66" ht="15">
      <c r="A385" s="65" t="s">
        <v>284</v>
      </c>
      <c r="B385" s="65" t="s">
        <v>286</v>
      </c>
      <c r="C385" s="66" t="s">
        <v>2632</v>
      </c>
      <c r="D385" s="67">
        <v>10</v>
      </c>
      <c r="E385" s="68" t="s">
        <v>136</v>
      </c>
      <c r="F385" s="69">
        <v>17.818181818181817</v>
      </c>
      <c r="G385" s="66"/>
      <c r="H385" s="70"/>
      <c r="I385" s="71"/>
      <c r="J385" s="71"/>
      <c r="K385" s="34" t="s">
        <v>66</v>
      </c>
      <c r="L385" s="78">
        <v>385</v>
      </c>
      <c r="M385" s="78"/>
      <c r="N385" s="73"/>
      <c r="O385" s="80" t="s">
        <v>355</v>
      </c>
      <c r="P385" s="82">
        <v>43691.881574074076</v>
      </c>
      <c r="Q385" s="80" t="s">
        <v>400</v>
      </c>
      <c r="R385" s="80"/>
      <c r="S385" s="80"/>
      <c r="T385" s="80"/>
      <c r="U385" s="80"/>
      <c r="V385" s="83" t="s">
        <v>534</v>
      </c>
      <c r="W385" s="82">
        <v>43691.881574074076</v>
      </c>
      <c r="X385" s="86">
        <v>43691</v>
      </c>
      <c r="Y385" s="88" t="s">
        <v>614</v>
      </c>
      <c r="Z385" s="83" t="s">
        <v>748</v>
      </c>
      <c r="AA385" s="80"/>
      <c r="AB385" s="80"/>
      <c r="AC385" s="88" t="s">
        <v>883</v>
      </c>
      <c r="AD385" s="88" t="s">
        <v>953</v>
      </c>
      <c r="AE385" s="80" t="b">
        <v>0</v>
      </c>
      <c r="AF385" s="80">
        <v>1</v>
      </c>
      <c r="AG385" s="88" t="s">
        <v>970</v>
      </c>
      <c r="AH385" s="80" t="b">
        <v>0</v>
      </c>
      <c r="AI385" s="80" t="s">
        <v>974</v>
      </c>
      <c r="AJ385" s="80"/>
      <c r="AK385" s="88" t="s">
        <v>961</v>
      </c>
      <c r="AL385" s="80" t="b">
        <v>0</v>
      </c>
      <c r="AM385" s="80">
        <v>0</v>
      </c>
      <c r="AN385" s="88" t="s">
        <v>961</v>
      </c>
      <c r="AO385" s="80" t="s">
        <v>984</v>
      </c>
      <c r="AP385" s="80" t="b">
        <v>0</v>
      </c>
      <c r="AQ385" s="88" t="s">
        <v>953</v>
      </c>
      <c r="AR385" s="80" t="s">
        <v>196</v>
      </c>
      <c r="AS385" s="80">
        <v>0</v>
      </c>
      <c r="AT385" s="80">
        <v>0</v>
      </c>
      <c r="AU385" s="80"/>
      <c r="AV385" s="80"/>
      <c r="AW385" s="80"/>
      <c r="AX385" s="80"/>
      <c r="AY385" s="80"/>
      <c r="AZ385" s="80"/>
      <c r="BA385" s="80"/>
      <c r="BB385" s="80"/>
      <c r="BC385">
        <v>7</v>
      </c>
      <c r="BD385" s="79" t="str">
        <f>REPLACE(INDEX(GroupVertices[Group],MATCH(Edges[[#This Row],[Vertex 1]],GroupVertices[Vertex],0)),1,1,"")</f>
        <v>2</v>
      </c>
      <c r="BE385" s="79" t="str">
        <f>REPLACE(INDEX(GroupVertices[Group],MATCH(Edges[[#This Row],[Vertex 2]],GroupVertices[Vertex],0)),1,1,"")</f>
        <v>1</v>
      </c>
      <c r="BF385" s="48"/>
      <c r="BG385" s="49"/>
      <c r="BH385" s="48"/>
      <c r="BI385" s="49"/>
      <c r="BJ385" s="48"/>
      <c r="BK385" s="49"/>
      <c r="BL385" s="48"/>
      <c r="BM385" s="49"/>
      <c r="BN385" s="48"/>
    </row>
    <row r="386" spans="1:66" ht="15">
      <c r="A386" s="65" t="s">
        <v>284</v>
      </c>
      <c r="B386" s="65" t="s">
        <v>286</v>
      </c>
      <c r="C386" s="66" t="s">
        <v>2632</v>
      </c>
      <c r="D386" s="67">
        <v>10</v>
      </c>
      <c r="E386" s="68" t="s">
        <v>136</v>
      </c>
      <c r="F386" s="69">
        <v>17.818181818181817</v>
      </c>
      <c r="G386" s="66"/>
      <c r="H386" s="70"/>
      <c r="I386" s="71"/>
      <c r="J386" s="71"/>
      <c r="K386" s="34" t="s">
        <v>66</v>
      </c>
      <c r="L386" s="78">
        <v>386</v>
      </c>
      <c r="M386" s="78"/>
      <c r="N386" s="73"/>
      <c r="O386" s="80" t="s">
        <v>355</v>
      </c>
      <c r="P386" s="82">
        <v>43692.69436342592</v>
      </c>
      <c r="Q386" s="80" t="s">
        <v>417</v>
      </c>
      <c r="R386" s="80"/>
      <c r="S386" s="80"/>
      <c r="T386" s="80"/>
      <c r="U386" s="80"/>
      <c r="V386" s="83" t="s">
        <v>534</v>
      </c>
      <c r="W386" s="82">
        <v>43692.69436342592</v>
      </c>
      <c r="X386" s="86">
        <v>43692</v>
      </c>
      <c r="Y386" s="88" t="s">
        <v>643</v>
      </c>
      <c r="Z386" s="83" t="s">
        <v>778</v>
      </c>
      <c r="AA386" s="80"/>
      <c r="AB386" s="80"/>
      <c r="AC386" s="88" t="s">
        <v>913</v>
      </c>
      <c r="AD386" s="88" t="s">
        <v>926</v>
      </c>
      <c r="AE386" s="80" t="b">
        <v>0</v>
      </c>
      <c r="AF386" s="80">
        <v>1</v>
      </c>
      <c r="AG386" s="88" t="s">
        <v>973</v>
      </c>
      <c r="AH386" s="80" t="b">
        <v>0</v>
      </c>
      <c r="AI386" s="80" t="s">
        <v>974</v>
      </c>
      <c r="AJ386" s="80"/>
      <c r="AK386" s="88" t="s">
        <v>961</v>
      </c>
      <c r="AL386" s="80" t="b">
        <v>0</v>
      </c>
      <c r="AM386" s="80">
        <v>0</v>
      </c>
      <c r="AN386" s="88" t="s">
        <v>961</v>
      </c>
      <c r="AO386" s="80" t="s">
        <v>984</v>
      </c>
      <c r="AP386" s="80" t="b">
        <v>0</v>
      </c>
      <c r="AQ386" s="88" t="s">
        <v>926</v>
      </c>
      <c r="AR386" s="80" t="s">
        <v>196</v>
      </c>
      <c r="AS386" s="80">
        <v>0</v>
      </c>
      <c r="AT386" s="80">
        <v>0</v>
      </c>
      <c r="AU386" s="80"/>
      <c r="AV386" s="80"/>
      <c r="AW386" s="80"/>
      <c r="AX386" s="80"/>
      <c r="AY386" s="80"/>
      <c r="AZ386" s="80"/>
      <c r="BA386" s="80"/>
      <c r="BB386" s="80"/>
      <c r="BC386">
        <v>7</v>
      </c>
      <c r="BD386" s="79" t="str">
        <f>REPLACE(INDEX(GroupVertices[Group],MATCH(Edges[[#This Row],[Vertex 1]],GroupVertices[Vertex],0)),1,1,"")</f>
        <v>2</v>
      </c>
      <c r="BE386" s="79" t="str">
        <f>REPLACE(INDEX(GroupVertices[Group],MATCH(Edges[[#This Row],[Vertex 2]],GroupVertices[Vertex],0)),1,1,"")</f>
        <v>1</v>
      </c>
      <c r="BF386" s="48"/>
      <c r="BG386" s="49"/>
      <c r="BH386" s="48"/>
      <c r="BI386" s="49"/>
      <c r="BJ386" s="48"/>
      <c r="BK386" s="49"/>
      <c r="BL386" s="48"/>
      <c r="BM386" s="49"/>
      <c r="BN386" s="48"/>
    </row>
    <row r="387" spans="1:66" ht="15">
      <c r="A387" s="65" t="s">
        <v>284</v>
      </c>
      <c r="B387" s="65" t="s">
        <v>291</v>
      </c>
      <c r="C387" s="66" t="s">
        <v>2628</v>
      </c>
      <c r="D387" s="67">
        <v>3</v>
      </c>
      <c r="E387" s="68" t="s">
        <v>132</v>
      </c>
      <c r="F387" s="69">
        <v>32</v>
      </c>
      <c r="G387" s="66"/>
      <c r="H387" s="70"/>
      <c r="I387" s="71"/>
      <c r="J387" s="71"/>
      <c r="K387" s="34" t="s">
        <v>66</v>
      </c>
      <c r="L387" s="78">
        <v>387</v>
      </c>
      <c r="M387" s="78"/>
      <c r="N387" s="73"/>
      <c r="O387" s="80" t="s">
        <v>356</v>
      </c>
      <c r="P387" s="82">
        <v>43692.69436342592</v>
      </c>
      <c r="Q387" s="80" t="s">
        <v>417</v>
      </c>
      <c r="R387" s="80"/>
      <c r="S387" s="80"/>
      <c r="T387" s="80"/>
      <c r="U387" s="80"/>
      <c r="V387" s="83" t="s">
        <v>534</v>
      </c>
      <c r="W387" s="82">
        <v>43692.69436342592</v>
      </c>
      <c r="X387" s="86">
        <v>43692</v>
      </c>
      <c r="Y387" s="88" t="s">
        <v>643</v>
      </c>
      <c r="Z387" s="83" t="s">
        <v>778</v>
      </c>
      <c r="AA387" s="80"/>
      <c r="AB387" s="80"/>
      <c r="AC387" s="88" t="s">
        <v>913</v>
      </c>
      <c r="AD387" s="88" t="s">
        <v>926</v>
      </c>
      <c r="AE387" s="80" t="b">
        <v>0</v>
      </c>
      <c r="AF387" s="80">
        <v>1</v>
      </c>
      <c r="AG387" s="88" t="s">
        <v>973</v>
      </c>
      <c r="AH387" s="80" t="b">
        <v>0</v>
      </c>
      <c r="AI387" s="80" t="s">
        <v>974</v>
      </c>
      <c r="AJ387" s="80"/>
      <c r="AK387" s="88" t="s">
        <v>961</v>
      </c>
      <c r="AL387" s="80" t="b">
        <v>0</v>
      </c>
      <c r="AM387" s="80">
        <v>0</v>
      </c>
      <c r="AN387" s="88" t="s">
        <v>961</v>
      </c>
      <c r="AO387" s="80" t="s">
        <v>984</v>
      </c>
      <c r="AP387" s="80" t="b">
        <v>0</v>
      </c>
      <c r="AQ387" s="88" t="s">
        <v>926</v>
      </c>
      <c r="AR387" s="80" t="s">
        <v>196</v>
      </c>
      <c r="AS387" s="80">
        <v>0</v>
      </c>
      <c r="AT387" s="80">
        <v>0</v>
      </c>
      <c r="AU387" s="80"/>
      <c r="AV387" s="80"/>
      <c r="AW387" s="80"/>
      <c r="AX387" s="80"/>
      <c r="AY387" s="80"/>
      <c r="AZ387" s="80"/>
      <c r="BA387" s="80"/>
      <c r="BB387" s="80"/>
      <c r="BC387">
        <v>1</v>
      </c>
      <c r="BD387" s="79" t="str">
        <f>REPLACE(INDEX(GroupVertices[Group],MATCH(Edges[[#This Row],[Vertex 1]],GroupVertices[Vertex],0)),1,1,"")</f>
        <v>2</v>
      </c>
      <c r="BE387" s="79" t="str">
        <f>REPLACE(INDEX(GroupVertices[Group],MATCH(Edges[[#This Row],[Vertex 2]],GroupVertices[Vertex],0)),1,1,"")</f>
        <v>1</v>
      </c>
      <c r="BF387" s="48">
        <v>0</v>
      </c>
      <c r="BG387" s="49">
        <v>0</v>
      </c>
      <c r="BH387" s="48">
        <v>1</v>
      </c>
      <c r="BI387" s="49">
        <v>7.6923076923076925</v>
      </c>
      <c r="BJ387" s="48">
        <v>0</v>
      </c>
      <c r="BK387" s="49">
        <v>0</v>
      </c>
      <c r="BL387" s="48">
        <v>12</v>
      </c>
      <c r="BM387" s="49">
        <v>92.3076923076923</v>
      </c>
      <c r="BN387" s="48">
        <v>13</v>
      </c>
    </row>
    <row r="388" spans="1:66" ht="15">
      <c r="A388" s="65" t="s">
        <v>284</v>
      </c>
      <c r="B388" s="65" t="s">
        <v>286</v>
      </c>
      <c r="C388" s="66" t="s">
        <v>2632</v>
      </c>
      <c r="D388" s="67">
        <v>10</v>
      </c>
      <c r="E388" s="68" t="s">
        <v>136</v>
      </c>
      <c r="F388" s="69">
        <v>17.818181818181817</v>
      </c>
      <c r="G388" s="66"/>
      <c r="H388" s="70"/>
      <c r="I388" s="71"/>
      <c r="J388" s="71"/>
      <c r="K388" s="34" t="s">
        <v>66</v>
      </c>
      <c r="L388" s="78">
        <v>388</v>
      </c>
      <c r="M388" s="78"/>
      <c r="N388" s="73"/>
      <c r="O388" s="80" t="s">
        <v>355</v>
      </c>
      <c r="P388" s="82">
        <v>43698.47622685185</v>
      </c>
      <c r="Q388" s="80" t="s">
        <v>410</v>
      </c>
      <c r="R388" s="80"/>
      <c r="S388" s="80"/>
      <c r="T388" s="80"/>
      <c r="U388" s="80"/>
      <c r="V388" s="83" t="s">
        <v>534</v>
      </c>
      <c r="W388" s="82">
        <v>43698.47622685185</v>
      </c>
      <c r="X388" s="86">
        <v>43698</v>
      </c>
      <c r="Y388" s="88" t="s">
        <v>628</v>
      </c>
      <c r="Z388" s="83" t="s">
        <v>763</v>
      </c>
      <c r="AA388" s="80"/>
      <c r="AB388" s="80"/>
      <c r="AC388" s="88" t="s">
        <v>898</v>
      </c>
      <c r="AD388" s="88" t="s">
        <v>896</v>
      </c>
      <c r="AE388" s="80" t="b">
        <v>0</v>
      </c>
      <c r="AF388" s="80">
        <v>0</v>
      </c>
      <c r="AG388" s="88" t="s">
        <v>968</v>
      </c>
      <c r="AH388" s="80" t="b">
        <v>0</v>
      </c>
      <c r="AI388" s="80" t="s">
        <v>974</v>
      </c>
      <c r="AJ388" s="80"/>
      <c r="AK388" s="88" t="s">
        <v>961</v>
      </c>
      <c r="AL388" s="80" t="b">
        <v>0</v>
      </c>
      <c r="AM388" s="80">
        <v>0</v>
      </c>
      <c r="AN388" s="88" t="s">
        <v>961</v>
      </c>
      <c r="AO388" s="80" t="s">
        <v>984</v>
      </c>
      <c r="AP388" s="80" t="b">
        <v>0</v>
      </c>
      <c r="AQ388" s="88" t="s">
        <v>896</v>
      </c>
      <c r="AR388" s="80" t="s">
        <v>196</v>
      </c>
      <c r="AS388" s="80">
        <v>0</v>
      </c>
      <c r="AT388" s="80">
        <v>0</v>
      </c>
      <c r="AU388" s="80"/>
      <c r="AV388" s="80"/>
      <c r="AW388" s="80"/>
      <c r="AX388" s="80"/>
      <c r="AY388" s="80"/>
      <c r="AZ388" s="80"/>
      <c r="BA388" s="80"/>
      <c r="BB388" s="80"/>
      <c r="BC388">
        <v>7</v>
      </c>
      <c r="BD388" s="79" t="str">
        <f>REPLACE(INDEX(GroupVertices[Group],MATCH(Edges[[#This Row],[Vertex 1]],GroupVertices[Vertex],0)),1,1,"")</f>
        <v>2</v>
      </c>
      <c r="BE388" s="79" t="str">
        <f>REPLACE(INDEX(GroupVertices[Group],MATCH(Edges[[#This Row],[Vertex 2]],GroupVertices[Vertex],0)),1,1,"")</f>
        <v>1</v>
      </c>
      <c r="BF388" s="48"/>
      <c r="BG388" s="49"/>
      <c r="BH388" s="48"/>
      <c r="BI388" s="49"/>
      <c r="BJ388" s="48"/>
      <c r="BK388" s="49"/>
      <c r="BL388" s="48"/>
      <c r="BM388" s="49"/>
      <c r="BN388" s="48"/>
    </row>
    <row r="389" spans="1:66" ht="15">
      <c r="A389" s="65" t="s">
        <v>284</v>
      </c>
      <c r="B389" s="65" t="s">
        <v>286</v>
      </c>
      <c r="C389" s="66" t="s">
        <v>2632</v>
      </c>
      <c r="D389" s="67">
        <v>10</v>
      </c>
      <c r="E389" s="68" t="s">
        <v>136</v>
      </c>
      <c r="F389" s="69">
        <v>17.818181818181817</v>
      </c>
      <c r="G389" s="66"/>
      <c r="H389" s="70"/>
      <c r="I389" s="71"/>
      <c r="J389" s="71"/>
      <c r="K389" s="34" t="s">
        <v>66</v>
      </c>
      <c r="L389" s="78">
        <v>389</v>
      </c>
      <c r="M389" s="78"/>
      <c r="N389" s="73"/>
      <c r="O389" s="80" t="s">
        <v>355</v>
      </c>
      <c r="P389" s="82">
        <v>43698.478541666664</v>
      </c>
      <c r="Q389" s="80" t="s">
        <v>401</v>
      </c>
      <c r="R389" s="80"/>
      <c r="S389" s="80"/>
      <c r="T389" s="80"/>
      <c r="U389" s="80"/>
      <c r="V389" s="83" t="s">
        <v>534</v>
      </c>
      <c r="W389" s="82">
        <v>43698.478541666664</v>
      </c>
      <c r="X389" s="86">
        <v>43698</v>
      </c>
      <c r="Y389" s="88" t="s">
        <v>615</v>
      </c>
      <c r="Z389" s="83" t="s">
        <v>749</v>
      </c>
      <c r="AA389" s="80"/>
      <c r="AB389" s="80"/>
      <c r="AC389" s="88" t="s">
        <v>884</v>
      </c>
      <c r="AD389" s="88" t="s">
        <v>954</v>
      </c>
      <c r="AE389" s="80" t="b">
        <v>0</v>
      </c>
      <c r="AF389" s="80">
        <v>0</v>
      </c>
      <c r="AG389" s="88" t="s">
        <v>971</v>
      </c>
      <c r="AH389" s="80" t="b">
        <v>0</v>
      </c>
      <c r="AI389" s="80" t="s">
        <v>974</v>
      </c>
      <c r="AJ389" s="80"/>
      <c r="AK389" s="88" t="s">
        <v>961</v>
      </c>
      <c r="AL389" s="80" t="b">
        <v>0</v>
      </c>
      <c r="AM389" s="80">
        <v>0</v>
      </c>
      <c r="AN389" s="88" t="s">
        <v>961</v>
      </c>
      <c r="AO389" s="80" t="s">
        <v>984</v>
      </c>
      <c r="AP389" s="80" t="b">
        <v>0</v>
      </c>
      <c r="AQ389" s="88" t="s">
        <v>954</v>
      </c>
      <c r="AR389" s="80" t="s">
        <v>196</v>
      </c>
      <c r="AS389" s="80">
        <v>0</v>
      </c>
      <c r="AT389" s="80">
        <v>0</v>
      </c>
      <c r="AU389" s="80"/>
      <c r="AV389" s="80"/>
      <c r="AW389" s="80"/>
      <c r="AX389" s="80"/>
      <c r="AY389" s="80"/>
      <c r="AZ389" s="80"/>
      <c r="BA389" s="80"/>
      <c r="BB389" s="80"/>
      <c r="BC389">
        <v>7</v>
      </c>
      <c r="BD389" s="79" t="str">
        <f>REPLACE(INDEX(GroupVertices[Group],MATCH(Edges[[#This Row],[Vertex 1]],GroupVertices[Vertex],0)),1,1,"")</f>
        <v>2</v>
      </c>
      <c r="BE389" s="79" t="str">
        <f>REPLACE(INDEX(GroupVertices[Group],MATCH(Edges[[#This Row],[Vertex 2]],GroupVertices[Vertex],0)),1,1,"")</f>
        <v>1</v>
      </c>
      <c r="BF389" s="48">
        <v>1</v>
      </c>
      <c r="BG389" s="49">
        <v>9.090909090909092</v>
      </c>
      <c r="BH389" s="48">
        <v>0</v>
      </c>
      <c r="BI389" s="49">
        <v>0</v>
      </c>
      <c r="BJ389" s="48">
        <v>0</v>
      </c>
      <c r="BK389" s="49">
        <v>0</v>
      </c>
      <c r="BL389" s="48">
        <v>10</v>
      </c>
      <c r="BM389" s="49">
        <v>90.9090909090909</v>
      </c>
      <c r="BN389" s="48">
        <v>11</v>
      </c>
    </row>
    <row r="390" spans="1:66" ht="15">
      <c r="A390" s="65" t="s">
        <v>284</v>
      </c>
      <c r="B390" s="65" t="s">
        <v>286</v>
      </c>
      <c r="C390" s="66" t="s">
        <v>2632</v>
      </c>
      <c r="D390" s="67">
        <v>10</v>
      </c>
      <c r="E390" s="68" t="s">
        <v>136</v>
      </c>
      <c r="F390" s="69">
        <v>17.818181818181817</v>
      </c>
      <c r="G390" s="66"/>
      <c r="H390" s="70"/>
      <c r="I390" s="71"/>
      <c r="J390" s="71"/>
      <c r="K390" s="34" t="s">
        <v>66</v>
      </c>
      <c r="L390" s="78">
        <v>390</v>
      </c>
      <c r="M390" s="78"/>
      <c r="N390" s="73"/>
      <c r="O390" s="80" t="s">
        <v>355</v>
      </c>
      <c r="P390" s="82">
        <v>43699.49675925926</v>
      </c>
      <c r="Q390" s="80" t="s">
        <v>402</v>
      </c>
      <c r="R390" s="80"/>
      <c r="S390" s="80"/>
      <c r="T390" s="80"/>
      <c r="U390" s="80"/>
      <c r="V390" s="83" t="s">
        <v>534</v>
      </c>
      <c r="W390" s="82">
        <v>43699.49675925926</v>
      </c>
      <c r="X390" s="86">
        <v>43699</v>
      </c>
      <c r="Y390" s="88" t="s">
        <v>616</v>
      </c>
      <c r="Z390" s="83" t="s">
        <v>750</v>
      </c>
      <c r="AA390" s="80"/>
      <c r="AB390" s="80"/>
      <c r="AC390" s="88" t="s">
        <v>885</v>
      </c>
      <c r="AD390" s="88" t="s">
        <v>955</v>
      </c>
      <c r="AE390" s="80" t="b">
        <v>0</v>
      </c>
      <c r="AF390" s="80">
        <v>2</v>
      </c>
      <c r="AG390" s="88" t="s">
        <v>972</v>
      </c>
      <c r="AH390" s="80" t="b">
        <v>0</v>
      </c>
      <c r="AI390" s="80" t="s">
        <v>974</v>
      </c>
      <c r="AJ390" s="80"/>
      <c r="AK390" s="88" t="s">
        <v>961</v>
      </c>
      <c r="AL390" s="80" t="b">
        <v>0</v>
      </c>
      <c r="AM390" s="80">
        <v>0</v>
      </c>
      <c r="AN390" s="88" t="s">
        <v>961</v>
      </c>
      <c r="AO390" s="80" t="s">
        <v>984</v>
      </c>
      <c r="AP390" s="80" t="b">
        <v>0</v>
      </c>
      <c r="AQ390" s="88" t="s">
        <v>955</v>
      </c>
      <c r="AR390" s="80" t="s">
        <v>196</v>
      </c>
      <c r="AS390" s="80">
        <v>0</v>
      </c>
      <c r="AT390" s="80">
        <v>0</v>
      </c>
      <c r="AU390" s="80"/>
      <c r="AV390" s="80"/>
      <c r="AW390" s="80"/>
      <c r="AX390" s="80"/>
      <c r="AY390" s="80"/>
      <c r="AZ390" s="80"/>
      <c r="BA390" s="80"/>
      <c r="BB390" s="80"/>
      <c r="BC390">
        <v>7</v>
      </c>
      <c r="BD390" s="79" t="str">
        <f>REPLACE(INDEX(GroupVertices[Group],MATCH(Edges[[#This Row],[Vertex 1]],GroupVertices[Vertex],0)),1,1,"")</f>
        <v>2</v>
      </c>
      <c r="BE390" s="79" t="str">
        <f>REPLACE(INDEX(GroupVertices[Group],MATCH(Edges[[#This Row],[Vertex 2]],GroupVertices[Vertex],0)),1,1,"")</f>
        <v>1</v>
      </c>
      <c r="BF390" s="48"/>
      <c r="BG390" s="49"/>
      <c r="BH390" s="48"/>
      <c r="BI390" s="49"/>
      <c r="BJ390" s="48"/>
      <c r="BK390" s="49"/>
      <c r="BL390" s="48"/>
      <c r="BM390" s="49"/>
      <c r="BN390" s="48"/>
    </row>
    <row r="391" spans="1:66" ht="15">
      <c r="A391" s="65" t="s">
        <v>286</v>
      </c>
      <c r="B391" s="65" t="s">
        <v>284</v>
      </c>
      <c r="C391" s="66" t="s">
        <v>2629</v>
      </c>
      <c r="D391" s="67">
        <v>6.5</v>
      </c>
      <c r="E391" s="68" t="s">
        <v>136</v>
      </c>
      <c r="F391" s="69">
        <v>29.636363636363637</v>
      </c>
      <c r="G391" s="66"/>
      <c r="H391" s="70"/>
      <c r="I391" s="71"/>
      <c r="J391" s="71"/>
      <c r="K391" s="34" t="s">
        <v>66</v>
      </c>
      <c r="L391" s="78">
        <v>391</v>
      </c>
      <c r="M391" s="78"/>
      <c r="N391" s="73"/>
      <c r="O391" s="80" t="s">
        <v>355</v>
      </c>
      <c r="P391" s="82">
        <v>43699.29719907408</v>
      </c>
      <c r="Q391" s="80" t="s">
        <v>412</v>
      </c>
      <c r="R391" s="80"/>
      <c r="S391" s="80"/>
      <c r="T391" s="80" t="s">
        <v>470</v>
      </c>
      <c r="U391" s="80"/>
      <c r="V391" s="83" t="s">
        <v>536</v>
      </c>
      <c r="W391" s="82">
        <v>43699.29719907408</v>
      </c>
      <c r="X391" s="86">
        <v>43699</v>
      </c>
      <c r="Y391" s="88" t="s">
        <v>638</v>
      </c>
      <c r="Z391" s="83" t="s">
        <v>773</v>
      </c>
      <c r="AA391" s="80"/>
      <c r="AB391" s="80"/>
      <c r="AC391" s="88" t="s">
        <v>908</v>
      </c>
      <c r="AD391" s="88" t="s">
        <v>946</v>
      </c>
      <c r="AE391" s="80" t="b">
        <v>0</v>
      </c>
      <c r="AF391" s="80">
        <v>3</v>
      </c>
      <c r="AG391" s="88" t="s">
        <v>960</v>
      </c>
      <c r="AH391" s="80" t="b">
        <v>0</v>
      </c>
      <c r="AI391" s="80" t="s">
        <v>974</v>
      </c>
      <c r="AJ391" s="80"/>
      <c r="AK391" s="88" t="s">
        <v>961</v>
      </c>
      <c r="AL391" s="80" t="b">
        <v>0</v>
      </c>
      <c r="AM391" s="80">
        <v>1</v>
      </c>
      <c r="AN391" s="88" t="s">
        <v>961</v>
      </c>
      <c r="AO391" s="80" t="s">
        <v>985</v>
      </c>
      <c r="AP391" s="80" t="b">
        <v>0</v>
      </c>
      <c r="AQ391" s="88" t="s">
        <v>946</v>
      </c>
      <c r="AR391" s="80" t="s">
        <v>357</v>
      </c>
      <c r="AS391" s="80">
        <v>0</v>
      </c>
      <c r="AT391" s="80">
        <v>0</v>
      </c>
      <c r="AU391" s="80"/>
      <c r="AV391" s="80"/>
      <c r="AW391" s="80"/>
      <c r="AX391" s="80"/>
      <c r="AY391" s="80"/>
      <c r="AZ391" s="80"/>
      <c r="BA391" s="80"/>
      <c r="BB391" s="80"/>
      <c r="BC391">
        <v>2</v>
      </c>
      <c r="BD391" s="79" t="str">
        <f>REPLACE(INDEX(GroupVertices[Group],MATCH(Edges[[#This Row],[Vertex 1]],GroupVertices[Vertex],0)),1,1,"")</f>
        <v>1</v>
      </c>
      <c r="BE391" s="79" t="str">
        <f>REPLACE(INDEX(GroupVertices[Group],MATCH(Edges[[#This Row],[Vertex 2]],GroupVertices[Vertex],0)),1,1,"")</f>
        <v>2</v>
      </c>
      <c r="BF391" s="48"/>
      <c r="BG391" s="49"/>
      <c r="BH391" s="48"/>
      <c r="BI391" s="49"/>
      <c r="BJ391" s="48"/>
      <c r="BK391" s="49"/>
      <c r="BL391" s="48"/>
      <c r="BM391" s="49"/>
      <c r="BN391" s="48"/>
    </row>
    <row r="392" spans="1:66" ht="15">
      <c r="A392" s="65" t="s">
        <v>286</v>
      </c>
      <c r="B392" s="65" t="s">
        <v>284</v>
      </c>
      <c r="C392" s="66" t="s">
        <v>2628</v>
      </c>
      <c r="D392" s="67">
        <v>3</v>
      </c>
      <c r="E392" s="68" t="s">
        <v>132</v>
      </c>
      <c r="F392" s="69">
        <v>32</v>
      </c>
      <c r="G392" s="66"/>
      <c r="H392" s="70"/>
      <c r="I392" s="71"/>
      <c r="J392" s="71"/>
      <c r="K392" s="34" t="s">
        <v>66</v>
      </c>
      <c r="L392" s="78">
        <v>392</v>
      </c>
      <c r="M392" s="78"/>
      <c r="N392" s="73"/>
      <c r="O392" s="80" t="s">
        <v>357</v>
      </c>
      <c r="P392" s="82">
        <v>43691.300046296295</v>
      </c>
      <c r="Q392" s="80" t="s">
        <v>416</v>
      </c>
      <c r="R392" s="80"/>
      <c r="S392" s="80"/>
      <c r="T392" s="80" t="s">
        <v>471</v>
      </c>
      <c r="U392" s="80"/>
      <c r="V392" s="83" t="s">
        <v>536</v>
      </c>
      <c r="W392" s="82">
        <v>43691.300046296295</v>
      </c>
      <c r="X392" s="86">
        <v>43691</v>
      </c>
      <c r="Y392" s="88" t="s">
        <v>644</v>
      </c>
      <c r="Z392" s="83" t="s">
        <v>779</v>
      </c>
      <c r="AA392" s="80"/>
      <c r="AB392" s="80"/>
      <c r="AC392" s="88" t="s">
        <v>914</v>
      </c>
      <c r="AD392" s="80"/>
      <c r="AE392" s="80" t="b">
        <v>0</v>
      </c>
      <c r="AF392" s="80">
        <v>0</v>
      </c>
      <c r="AG392" s="88" t="s">
        <v>961</v>
      </c>
      <c r="AH392" s="80" t="b">
        <v>1</v>
      </c>
      <c r="AI392" s="80" t="s">
        <v>974</v>
      </c>
      <c r="AJ392" s="80"/>
      <c r="AK392" s="88" t="s">
        <v>983</v>
      </c>
      <c r="AL392" s="80" t="b">
        <v>0</v>
      </c>
      <c r="AM392" s="80">
        <v>1</v>
      </c>
      <c r="AN392" s="88" t="s">
        <v>912</v>
      </c>
      <c r="AO392" s="80" t="s">
        <v>985</v>
      </c>
      <c r="AP392" s="80" t="b">
        <v>0</v>
      </c>
      <c r="AQ392" s="88" t="s">
        <v>912</v>
      </c>
      <c r="AR392" s="80" t="s">
        <v>196</v>
      </c>
      <c r="AS392" s="80">
        <v>0</v>
      </c>
      <c r="AT392" s="80">
        <v>0</v>
      </c>
      <c r="AU392" s="80"/>
      <c r="AV392" s="80"/>
      <c r="AW392" s="80"/>
      <c r="AX392" s="80"/>
      <c r="AY392" s="80"/>
      <c r="AZ392" s="80"/>
      <c r="BA392" s="80"/>
      <c r="BB392" s="80"/>
      <c r="BC392">
        <v>1</v>
      </c>
      <c r="BD392" s="79" t="str">
        <f>REPLACE(INDEX(GroupVertices[Group],MATCH(Edges[[#This Row],[Vertex 1]],GroupVertices[Vertex],0)),1,1,"")</f>
        <v>1</v>
      </c>
      <c r="BE392" s="79" t="str">
        <f>REPLACE(INDEX(GroupVertices[Group],MATCH(Edges[[#This Row],[Vertex 2]],GroupVertices[Vertex],0)),1,1,"")</f>
        <v>2</v>
      </c>
      <c r="BF392" s="48">
        <v>0</v>
      </c>
      <c r="BG392" s="49">
        <v>0</v>
      </c>
      <c r="BH392" s="48">
        <v>0</v>
      </c>
      <c r="BI392" s="49">
        <v>0</v>
      </c>
      <c r="BJ392" s="48">
        <v>0</v>
      </c>
      <c r="BK392" s="49">
        <v>0</v>
      </c>
      <c r="BL392" s="48">
        <v>22</v>
      </c>
      <c r="BM392" s="49">
        <v>100</v>
      </c>
      <c r="BN392" s="48">
        <v>22</v>
      </c>
    </row>
    <row r="393" spans="1:66" ht="15">
      <c r="A393" s="65" t="s">
        <v>289</v>
      </c>
      <c r="B393" s="65" t="s">
        <v>290</v>
      </c>
      <c r="C393" s="66" t="s">
        <v>2628</v>
      </c>
      <c r="D393" s="67">
        <v>3</v>
      </c>
      <c r="E393" s="68" t="s">
        <v>132</v>
      </c>
      <c r="F393" s="69">
        <v>32</v>
      </c>
      <c r="G393" s="66"/>
      <c r="H393" s="70"/>
      <c r="I393" s="71"/>
      <c r="J393" s="71"/>
      <c r="K393" s="34" t="s">
        <v>65</v>
      </c>
      <c r="L393" s="78">
        <v>393</v>
      </c>
      <c r="M393" s="78"/>
      <c r="N393" s="73"/>
      <c r="O393" s="80" t="s">
        <v>355</v>
      </c>
      <c r="P393" s="82">
        <v>43690.738703703704</v>
      </c>
      <c r="Q393" s="80" t="s">
        <v>418</v>
      </c>
      <c r="R393" s="83" t="s">
        <v>442</v>
      </c>
      <c r="S393" s="80" t="s">
        <v>458</v>
      </c>
      <c r="T393" s="80"/>
      <c r="U393" s="80"/>
      <c r="V393" s="83" t="s">
        <v>539</v>
      </c>
      <c r="W393" s="82">
        <v>43690.738703703704</v>
      </c>
      <c r="X393" s="86">
        <v>43690</v>
      </c>
      <c r="Y393" s="88" t="s">
        <v>645</v>
      </c>
      <c r="Z393" s="83" t="s">
        <v>780</v>
      </c>
      <c r="AA393" s="80"/>
      <c r="AB393" s="80"/>
      <c r="AC393" s="88" t="s">
        <v>915</v>
      </c>
      <c r="AD393" s="80"/>
      <c r="AE393" s="80" t="b">
        <v>0</v>
      </c>
      <c r="AF393" s="80">
        <v>5</v>
      </c>
      <c r="AG393" s="88" t="s">
        <v>961</v>
      </c>
      <c r="AH393" s="80" t="b">
        <v>0</v>
      </c>
      <c r="AI393" s="80" t="s">
        <v>974</v>
      </c>
      <c r="AJ393" s="80"/>
      <c r="AK393" s="88" t="s">
        <v>961</v>
      </c>
      <c r="AL393" s="80" t="b">
        <v>0</v>
      </c>
      <c r="AM393" s="80">
        <v>1</v>
      </c>
      <c r="AN393" s="88" t="s">
        <v>961</v>
      </c>
      <c r="AO393" s="80" t="s">
        <v>985</v>
      </c>
      <c r="AP393" s="80" t="b">
        <v>0</v>
      </c>
      <c r="AQ393" s="88" t="s">
        <v>915</v>
      </c>
      <c r="AR393" s="80" t="s">
        <v>196</v>
      </c>
      <c r="AS393" s="80">
        <v>0</v>
      </c>
      <c r="AT393" s="80">
        <v>0</v>
      </c>
      <c r="AU393" s="80"/>
      <c r="AV393" s="80"/>
      <c r="AW393" s="80"/>
      <c r="AX393" s="80"/>
      <c r="AY393" s="80"/>
      <c r="AZ393" s="80"/>
      <c r="BA393" s="80"/>
      <c r="BB393" s="80"/>
      <c r="BC393">
        <v>1</v>
      </c>
      <c r="BD393" s="79" t="str">
        <f>REPLACE(INDEX(GroupVertices[Group],MATCH(Edges[[#This Row],[Vertex 1]],GroupVertices[Vertex],0)),1,1,"")</f>
        <v>2</v>
      </c>
      <c r="BE393" s="79" t="str">
        <f>REPLACE(INDEX(GroupVertices[Group],MATCH(Edges[[#This Row],[Vertex 2]],GroupVertices[Vertex],0)),1,1,"")</f>
        <v>2</v>
      </c>
      <c r="BF393" s="48"/>
      <c r="BG393" s="49"/>
      <c r="BH393" s="48"/>
      <c r="BI393" s="49"/>
      <c r="BJ393" s="48"/>
      <c r="BK393" s="49"/>
      <c r="BL393" s="48"/>
      <c r="BM393" s="49"/>
      <c r="BN393" s="48"/>
    </row>
    <row r="394" spans="1:66" ht="15">
      <c r="A394" s="65" t="s">
        <v>289</v>
      </c>
      <c r="B394" s="65" t="s">
        <v>264</v>
      </c>
      <c r="C394" s="66" t="s">
        <v>2628</v>
      </c>
      <c r="D394" s="67">
        <v>3</v>
      </c>
      <c r="E394" s="68" t="s">
        <v>132</v>
      </c>
      <c r="F394" s="69">
        <v>32</v>
      </c>
      <c r="G394" s="66"/>
      <c r="H394" s="70"/>
      <c r="I394" s="71"/>
      <c r="J394" s="71"/>
      <c r="K394" s="34" t="s">
        <v>65</v>
      </c>
      <c r="L394" s="78">
        <v>394</v>
      </c>
      <c r="M394" s="78"/>
      <c r="N394" s="73"/>
      <c r="O394" s="80" t="s">
        <v>355</v>
      </c>
      <c r="P394" s="82">
        <v>43690.738703703704</v>
      </c>
      <c r="Q394" s="80" t="s">
        <v>418</v>
      </c>
      <c r="R394" s="83" t="s">
        <v>442</v>
      </c>
      <c r="S394" s="80" t="s">
        <v>458</v>
      </c>
      <c r="T394" s="80"/>
      <c r="U394" s="80"/>
      <c r="V394" s="83" t="s">
        <v>539</v>
      </c>
      <c r="W394" s="82">
        <v>43690.738703703704</v>
      </c>
      <c r="X394" s="86">
        <v>43690</v>
      </c>
      <c r="Y394" s="88" t="s">
        <v>645</v>
      </c>
      <c r="Z394" s="83" t="s">
        <v>780</v>
      </c>
      <c r="AA394" s="80"/>
      <c r="AB394" s="80"/>
      <c r="AC394" s="88" t="s">
        <v>915</v>
      </c>
      <c r="AD394" s="80"/>
      <c r="AE394" s="80" t="b">
        <v>0</v>
      </c>
      <c r="AF394" s="80">
        <v>5</v>
      </c>
      <c r="AG394" s="88" t="s">
        <v>961</v>
      </c>
      <c r="AH394" s="80" t="b">
        <v>0</v>
      </c>
      <c r="AI394" s="80" t="s">
        <v>974</v>
      </c>
      <c r="AJ394" s="80"/>
      <c r="AK394" s="88" t="s">
        <v>961</v>
      </c>
      <c r="AL394" s="80" t="b">
        <v>0</v>
      </c>
      <c r="AM394" s="80">
        <v>1</v>
      </c>
      <c r="AN394" s="88" t="s">
        <v>961</v>
      </c>
      <c r="AO394" s="80" t="s">
        <v>985</v>
      </c>
      <c r="AP394" s="80" t="b">
        <v>0</v>
      </c>
      <c r="AQ394" s="88" t="s">
        <v>915</v>
      </c>
      <c r="AR394" s="80" t="s">
        <v>196</v>
      </c>
      <c r="AS394" s="80">
        <v>0</v>
      </c>
      <c r="AT394" s="80">
        <v>0</v>
      </c>
      <c r="AU394" s="80"/>
      <c r="AV394" s="80"/>
      <c r="AW394" s="80"/>
      <c r="AX394" s="80"/>
      <c r="AY394" s="80"/>
      <c r="AZ394" s="80"/>
      <c r="BA394" s="80"/>
      <c r="BB394" s="80"/>
      <c r="BC394">
        <v>1</v>
      </c>
      <c r="BD394" s="79" t="str">
        <f>REPLACE(INDEX(GroupVertices[Group],MATCH(Edges[[#This Row],[Vertex 1]],GroupVertices[Vertex],0)),1,1,"")</f>
        <v>2</v>
      </c>
      <c r="BE394" s="79" t="str">
        <f>REPLACE(INDEX(GroupVertices[Group],MATCH(Edges[[#This Row],[Vertex 2]],GroupVertices[Vertex],0)),1,1,"")</f>
        <v>4</v>
      </c>
      <c r="BF394" s="48"/>
      <c r="BG394" s="49"/>
      <c r="BH394" s="48"/>
      <c r="BI394" s="49"/>
      <c r="BJ394" s="48"/>
      <c r="BK394" s="49"/>
      <c r="BL394" s="48"/>
      <c r="BM394" s="49"/>
      <c r="BN394" s="48"/>
    </row>
    <row r="395" spans="1:66" ht="15">
      <c r="A395" s="65" t="s">
        <v>289</v>
      </c>
      <c r="B395" s="65" t="s">
        <v>352</v>
      </c>
      <c r="C395" s="66" t="s">
        <v>2628</v>
      </c>
      <c r="D395" s="67">
        <v>3</v>
      </c>
      <c r="E395" s="68" t="s">
        <v>132</v>
      </c>
      <c r="F395" s="69">
        <v>32</v>
      </c>
      <c r="G395" s="66"/>
      <c r="H395" s="70"/>
      <c r="I395" s="71"/>
      <c r="J395" s="71"/>
      <c r="K395" s="34" t="s">
        <v>65</v>
      </c>
      <c r="L395" s="78">
        <v>395</v>
      </c>
      <c r="M395" s="78"/>
      <c r="N395" s="73"/>
      <c r="O395" s="80" t="s">
        <v>355</v>
      </c>
      <c r="P395" s="82">
        <v>43690.738703703704</v>
      </c>
      <c r="Q395" s="80" t="s">
        <v>418</v>
      </c>
      <c r="R395" s="83" t="s">
        <v>442</v>
      </c>
      <c r="S395" s="80" t="s">
        <v>458</v>
      </c>
      <c r="T395" s="80"/>
      <c r="U395" s="80"/>
      <c r="V395" s="83" t="s">
        <v>539</v>
      </c>
      <c r="W395" s="82">
        <v>43690.738703703704</v>
      </c>
      <c r="X395" s="86">
        <v>43690</v>
      </c>
      <c r="Y395" s="88" t="s">
        <v>645</v>
      </c>
      <c r="Z395" s="83" t="s">
        <v>780</v>
      </c>
      <c r="AA395" s="80"/>
      <c r="AB395" s="80"/>
      <c r="AC395" s="88" t="s">
        <v>915</v>
      </c>
      <c r="AD395" s="80"/>
      <c r="AE395" s="80" t="b">
        <v>0</v>
      </c>
      <c r="AF395" s="80">
        <v>5</v>
      </c>
      <c r="AG395" s="88" t="s">
        <v>961</v>
      </c>
      <c r="AH395" s="80" t="b">
        <v>0</v>
      </c>
      <c r="AI395" s="80" t="s">
        <v>974</v>
      </c>
      <c r="AJ395" s="80"/>
      <c r="AK395" s="88" t="s">
        <v>961</v>
      </c>
      <c r="AL395" s="80" t="b">
        <v>0</v>
      </c>
      <c r="AM395" s="80">
        <v>1</v>
      </c>
      <c r="AN395" s="88" t="s">
        <v>961</v>
      </c>
      <c r="AO395" s="80" t="s">
        <v>985</v>
      </c>
      <c r="AP395" s="80" t="b">
        <v>0</v>
      </c>
      <c r="AQ395" s="88" t="s">
        <v>915</v>
      </c>
      <c r="AR395" s="80" t="s">
        <v>196</v>
      </c>
      <c r="AS395" s="80">
        <v>0</v>
      </c>
      <c r="AT395" s="80">
        <v>0</v>
      </c>
      <c r="AU395" s="80"/>
      <c r="AV395" s="80"/>
      <c r="AW395" s="80"/>
      <c r="AX395" s="80"/>
      <c r="AY395" s="80"/>
      <c r="AZ395" s="80"/>
      <c r="BA395" s="80"/>
      <c r="BB395" s="80"/>
      <c r="BC395">
        <v>1</v>
      </c>
      <c r="BD395" s="79" t="str">
        <f>REPLACE(INDEX(GroupVertices[Group],MATCH(Edges[[#This Row],[Vertex 1]],GroupVertices[Vertex],0)),1,1,"")</f>
        <v>2</v>
      </c>
      <c r="BE395" s="79" t="str">
        <f>REPLACE(INDEX(GroupVertices[Group],MATCH(Edges[[#This Row],[Vertex 2]],GroupVertices[Vertex],0)),1,1,"")</f>
        <v>2</v>
      </c>
      <c r="BF395" s="48"/>
      <c r="BG395" s="49"/>
      <c r="BH395" s="48"/>
      <c r="BI395" s="49"/>
      <c r="BJ395" s="48"/>
      <c r="BK395" s="49"/>
      <c r="BL395" s="48"/>
      <c r="BM395" s="49"/>
      <c r="BN395" s="48"/>
    </row>
    <row r="396" spans="1:66" ht="15">
      <c r="A396" s="65" t="s">
        <v>289</v>
      </c>
      <c r="B396" s="65" t="s">
        <v>320</v>
      </c>
      <c r="C396" s="66" t="s">
        <v>2628</v>
      </c>
      <c r="D396" s="67">
        <v>3</v>
      </c>
      <c r="E396" s="68" t="s">
        <v>132</v>
      </c>
      <c r="F396" s="69">
        <v>32</v>
      </c>
      <c r="G396" s="66"/>
      <c r="H396" s="70"/>
      <c r="I396" s="71"/>
      <c r="J396" s="71"/>
      <c r="K396" s="34" t="s">
        <v>65</v>
      </c>
      <c r="L396" s="78">
        <v>396</v>
      </c>
      <c r="M396" s="78"/>
      <c r="N396" s="73"/>
      <c r="O396" s="80" t="s">
        <v>355</v>
      </c>
      <c r="P396" s="82">
        <v>43690.738703703704</v>
      </c>
      <c r="Q396" s="80" t="s">
        <v>418</v>
      </c>
      <c r="R396" s="83" t="s">
        <v>442</v>
      </c>
      <c r="S396" s="80" t="s">
        <v>458</v>
      </c>
      <c r="T396" s="80"/>
      <c r="U396" s="80"/>
      <c r="V396" s="83" t="s">
        <v>539</v>
      </c>
      <c r="W396" s="82">
        <v>43690.738703703704</v>
      </c>
      <c r="X396" s="86">
        <v>43690</v>
      </c>
      <c r="Y396" s="88" t="s">
        <v>645</v>
      </c>
      <c r="Z396" s="83" t="s">
        <v>780</v>
      </c>
      <c r="AA396" s="80"/>
      <c r="AB396" s="80"/>
      <c r="AC396" s="88" t="s">
        <v>915</v>
      </c>
      <c r="AD396" s="80"/>
      <c r="AE396" s="80" t="b">
        <v>0</v>
      </c>
      <c r="AF396" s="80">
        <v>5</v>
      </c>
      <c r="AG396" s="88" t="s">
        <v>961</v>
      </c>
      <c r="AH396" s="80" t="b">
        <v>0</v>
      </c>
      <c r="AI396" s="80" t="s">
        <v>974</v>
      </c>
      <c r="AJ396" s="80"/>
      <c r="AK396" s="88" t="s">
        <v>961</v>
      </c>
      <c r="AL396" s="80" t="b">
        <v>0</v>
      </c>
      <c r="AM396" s="80">
        <v>1</v>
      </c>
      <c r="AN396" s="88" t="s">
        <v>961</v>
      </c>
      <c r="AO396" s="80" t="s">
        <v>985</v>
      </c>
      <c r="AP396" s="80" t="b">
        <v>0</v>
      </c>
      <c r="AQ396" s="88" t="s">
        <v>915</v>
      </c>
      <c r="AR396" s="80" t="s">
        <v>196</v>
      </c>
      <c r="AS396" s="80">
        <v>0</v>
      </c>
      <c r="AT396" s="80">
        <v>0</v>
      </c>
      <c r="AU396" s="80"/>
      <c r="AV396" s="80"/>
      <c r="AW396" s="80"/>
      <c r="AX396" s="80"/>
      <c r="AY396" s="80"/>
      <c r="AZ396" s="80"/>
      <c r="BA396" s="80"/>
      <c r="BB396" s="80"/>
      <c r="BC396">
        <v>1</v>
      </c>
      <c r="BD396" s="79" t="str">
        <f>REPLACE(INDEX(GroupVertices[Group],MATCH(Edges[[#This Row],[Vertex 1]],GroupVertices[Vertex],0)),1,1,"")</f>
        <v>2</v>
      </c>
      <c r="BE396" s="79" t="str">
        <f>REPLACE(INDEX(GroupVertices[Group],MATCH(Edges[[#This Row],[Vertex 2]],GroupVertices[Vertex],0)),1,1,"")</f>
        <v>2</v>
      </c>
      <c r="BF396" s="48"/>
      <c r="BG396" s="49"/>
      <c r="BH396" s="48"/>
      <c r="BI396" s="49"/>
      <c r="BJ396" s="48"/>
      <c r="BK396" s="49"/>
      <c r="BL396" s="48"/>
      <c r="BM396" s="49"/>
      <c r="BN396" s="48"/>
    </row>
    <row r="397" spans="1:66" ht="15">
      <c r="A397" s="65" t="s">
        <v>289</v>
      </c>
      <c r="B397" s="65" t="s">
        <v>353</v>
      </c>
      <c r="C397" s="66" t="s">
        <v>2628</v>
      </c>
      <c r="D397" s="67">
        <v>3</v>
      </c>
      <c r="E397" s="68" t="s">
        <v>132</v>
      </c>
      <c r="F397" s="69">
        <v>32</v>
      </c>
      <c r="G397" s="66"/>
      <c r="H397" s="70"/>
      <c r="I397" s="71"/>
      <c r="J397" s="71"/>
      <c r="K397" s="34" t="s">
        <v>65</v>
      </c>
      <c r="L397" s="78">
        <v>397</v>
      </c>
      <c r="M397" s="78"/>
      <c r="N397" s="73"/>
      <c r="O397" s="80" t="s">
        <v>355</v>
      </c>
      <c r="P397" s="82">
        <v>43690.738703703704</v>
      </c>
      <c r="Q397" s="80" t="s">
        <v>418</v>
      </c>
      <c r="R397" s="83" t="s">
        <v>442</v>
      </c>
      <c r="S397" s="80" t="s">
        <v>458</v>
      </c>
      <c r="T397" s="80"/>
      <c r="U397" s="80"/>
      <c r="V397" s="83" t="s">
        <v>539</v>
      </c>
      <c r="W397" s="82">
        <v>43690.738703703704</v>
      </c>
      <c r="X397" s="86">
        <v>43690</v>
      </c>
      <c r="Y397" s="88" t="s">
        <v>645</v>
      </c>
      <c r="Z397" s="83" t="s">
        <v>780</v>
      </c>
      <c r="AA397" s="80"/>
      <c r="AB397" s="80"/>
      <c r="AC397" s="88" t="s">
        <v>915</v>
      </c>
      <c r="AD397" s="80"/>
      <c r="AE397" s="80" t="b">
        <v>0</v>
      </c>
      <c r="AF397" s="80">
        <v>5</v>
      </c>
      <c r="AG397" s="88" t="s">
        <v>961</v>
      </c>
      <c r="AH397" s="80" t="b">
        <v>0</v>
      </c>
      <c r="AI397" s="80" t="s">
        <v>974</v>
      </c>
      <c r="AJ397" s="80"/>
      <c r="AK397" s="88" t="s">
        <v>961</v>
      </c>
      <c r="AL397" s="80" t="b">
        <v>0</v>
      </c>
      <c r="AM397" s="80">
        <v>1</v>
      </c>
      <c r="AN397" s="88" t="s">
        <v>961</v>
      </c>
      <c r="AO397" s="80" t="s">
        <v>985</v>
      </c>
      <c r="AP397" s="80" t="b">
        <v>0</v>
      </c>
      <c r="AQ397" s="88" t="s">
        <v>915</v>
      </c>
      <c r="AR397" s="80" t="s">
        <v>196</v>
      </c>
      <c r="AS397" s="80">
        <v>0</v>
      </c>
      <c r="AT397" s="80">
        <v>0</v>
      </c>
      <c r="AU397" s="80"/>
      <c r="AV397" s="80"/>
      <c r="AW397" s="80"/>
      <c r="AX397" s="80"/>
      <c r="AY397" s="80"/>
      <c r="AZ397" s="80"/>
      <c r="BA397" s="80"/>
      <c r="BB397" s="80"/>
      <c r="BC397">
        <v>1</v>
      </c>
      <c r="BD397" s="79" t="str">
        <f>REPLACE(INDEX(GroupVertices[Group],MATCH(Edges[[#This Row],[Vertex 1]],GroupVertices[Vertex],0)),1,1,"")</f>
        <v>2</v>
      </c>
      <c r="BE397" s="79" t="str">
        <f>REPLACE(INDEX(GroupVertices[Group],MATCH(Edges[[#This Row],[Vertex 2]],GroupVertices[Vertex],0)),1,1,"")</f>
        <v>2</v>
      </c>
      <c r="BF397" s="48">
        <v>0</v>
      </c>
      <c r="BG397" s="49">
        <v>0</v>
      </c>
      <c r="BH397" s="48">
        <v>0</v>
      </c>
      <c r="BI397" s="49">
        <v>0</v>
      </c>
      <c r="BJ397" s="48">
        <v>0</v>
      </c>
      <c r="BK397" s="49">
        <v>0</v>
      </c>
      <c r="BL397" s="48">
        <v>16</v>
      </c>
      <c r="BM397" s="49">
        <v>100</v>
      </c>
      <c r="BN397" s="48">
        <v>16</v>
      </c>
    </row>
    <row r="398" spans="1:66" ht="15">
      <c r="A398" s="65" t="s">
        <v>289</v>
      </c>
      <c r="B398" s="65" t="s">
        <v>286</v>
      </c>
      <c r="C398" s="66" t="s">
        <v>2628</v>
      </c>
      <c r="D398" s="67">
        <v>3</v>
      </c>
      <c r="E398" s="68" t="s">
        <v>132</v>
      </c>
      <c r="F398" s="69">
        <v>32</v>
      </c>
      <c r="G398" s="66"/>
      <c r="H398" s="70"/>
      <c r="I398" s="71"/>
      <c r="J398" s="71"/>
      <c r="K398" s="34" t="s">
        <v>66</v>
      </c>
      <c r="L398" s="78">
        <v>398</v>
      </c>
      <c r="M398" s="78"/>
      <c r="N398" s="73"/>
      <c r="O398" s="80" t="s">
        <v>355</v>
      </c>
      <c r="P398" s="82">
        <v>43690.738703703704</v>
      </c>
      <c r="Q398" s="80" t="s">
        <v>418</v>
      </c>
      <c r="R398" s="83" t="s">
        <v>442</v>
      </c>
      <c r="S398" s="80" t="s">
        <v>458</v>
      </c>
      <c r="T398" s="80"/>
      <c r="U398" s="80"/>
      <c r="V398" s="83" t="s">
        <v>539</v>
      </c>
      <c r="W398" s="82">
        <v>43690.738703703704</v>
      </c>
      <c r="X398" s="86">
        <v>43690</v>
      </c>
      <c r="Y398" s="88" t="s">
        <v>645</v>
      </c>
      <c r="Z398" s="83" t="s">
        <v>780</v>
      </c>
      <c r="AA398" s="80"/>
      <c r="AB398" s="80"/>
      <c r="AC398" s="88" t="s">
        <v>915</v>
      </c>
      <c r="AD398" s="80"/>
      <c r="AE398" s="80" t="b">
        <v>0</v>
      </c>
      <c r="AF398" s="80">
        <v>5</v>
      </c>
      <c r="AG398" s="88" t="s">
        <v>961</v>
      </c>
      <c r="AH398" s="80" t="b">
        <v>0</v>
      </c>
      <c r="AI398" s="80" t="s">
        <v>974</v>
      </c>
      <c r="AJ398" s="80"/>
      <c r="AK398" s="88" t="s">
        <v>961</v>
      </c>
      <c r="AL398" s="80" t="b">
        <v>0</v>
      </c>
      <c r="AM398" s="80">
        <v>1</v>
      </c>
      <c r="AN398" s="88" t="s">
        <v>961</v>
      </c>
      <c r="AO398" s="80" t="s">
        <v>985</v>
      </c>
      <c r="AP398" s="80" t="b">
        <v>0</v>
      </c>
      <c r="AQ398" s="88" t="s">
        <v>915</v>
      </c>
      <c r="AR398" s="80" t="s">
        <v>196</v>
      </c>
      <c r="AS398" s="80">
        <v>0</v>
      </c>
      <c r="AT398" s="80">
        <v>0</v>
      </c>
      <c r="AU398" s="80"/>
      <c r="AV398" s="80"/>
      <c r="AW398" s="80"/>
      <c r="AX398" s="80"/>
      <c r="AY398" s="80"/>
      <c r="AZ398" s="80"/>
      <c r="BA398" s="80"/>
      <c r="BB398" s="80"/>
      <c r="BC398">
        <v>1</v>
      </c>
      <c r="BD398" s="79" t="str">
        <f>REPLACE(INDEX(GroupVertices[Group],MATCH(Edges[[#This Row],[Vertex 1]],GroupVertices[Vertex],0)),1,1,"")</f>
        <v>2</v>
      </c>
      <c r="BE398" s="79" t="str">
        <f>REPLACE(INDEX(GroupVertices[Group],MATCH(Edges[[#This Row],[Vertex 2]],GroupVertices[Vertex],0)),1,1,"")</f>
        <v>1</v>
      </c>
      <c r="BF398" s="48"/>
      <c r="BG398" s="49"/>
      <c r="BH398" s="48"/>
      <c r="BI398" s="49"/>
      <c r="BJ398" s="48"/>
      <c r="BK398" s="49"/>
      <c r="BL398" s="48"/>
      <c r="BM398" s="49"/>
      <c r="BN398" s="48"/>
    </row>
    <row r="399" spans="1:66" ht="15">
      <c r="A399" s="65" t="s">
        <v>289</v>
      </c>
      <c r="B399" s="65" t="s">
        <v>286</v>
      </c>
      <c r="C399" s="66" t="s">
        <v>2628</v>
      </c>
      <c r="D399" s="67">
        <v>3</v>
      </c>
      <c r="E399" s="68" t="s">
        <v>132</v>
      </c>
      <c r="F399" s="69">
        <v>32</v>
      </c>
      <c r="G399" s="66"/>
      <c r="H399" s="70"/>
      <c r="I399" s="71"/>
      <c r="J399" s="71"/>
      <c r="K399" s="34" t="s">
        <v>66</v>
      </c>
      <c r="L399" s="78">
        <v>399</v>
      </c>
      <c r="M399" s="78"/>
      <c r="N399" s="73"/>
      <c r="O399" s="80" t="s">
        <v>357</v>
      </c>
      <c r="P399" s="82">
        <v>43699.34055555556</v>
      </c>
      <c r="Q399" s="80" t="s">
        <v>412</v>
      </c>
      <c r="R399" s="80"/>
      <c r="S399" s="80"/>
      <c r="T399" s="80" t="s">
        <v>469</v>
      </c>
      <c r="U399" s="80"/>
      <c r="V399" s="83" t="s">
        <v>539</v>
      </c>
      <c r="W399" s="82">
        <v>43699.34055555556</v>
      </c>
      <c r="X399" s="86">
        <v>43699</v>
      </c>
      <c r="Y399" s="88" t="s">
        <v>637</v>
      </c>
      <c r="Z399" s="83" t="s">
        <v>772</v>
      </c>
      <c r="AA399" s="80"/>
      <c r="AB399" s="80"/>
      <c r="AC399" s="88" t="s">
        <v>907</v>
      </c>
      <c r="AD399" s="80"/>
      <c r="AE399" s="80" t="b">
        <v>0</v>
      </c>
      <c r="AF399" s="80">
        <v>0</v>
      </c>
      <c r="AG399" s="88" t="s">
        <v>961</v>
      </c>
      <c r="AH399" s="80" t="b">
        <v>0</v>
      </c>
      <c r="AI399" s="80" t="s">
        <v>974</v>
      </c>
      <c r="AJ399" s="80"/>
      <c r="AK399" s="88" t="s">
        <v>961</v>
      </c>
      <c r="AL399" s="80" t="b">
        <v>0</v>
      </c>
      <c r="AM399" s="80">
        <v>1</v>
      </c>
      <c r="AN399" s="88" t="s">
        <v>908</v>
      </c>
      <c r="AO399" s="80" t="s">
        <v>985</v>
      </c>
      <c r="AP399" s="80" t="b">
        <v>0</v>
      </c>
      <c r="AQ399" s="88" t="s">
        <v>908</v>
      </c>
      <c r="AR399" s="80" t="s">
        <v>196</v>
      </c>
      <c r="AS399" s="80">
        <v>0</v>
      </c>
      <c r="AT399" s="80">
        <v>0</v>
      </c>
      <c r="AU399" s="80"/>
      <c r="AV399" s="80"/>
      <c r="AW399" s="80"/>
      <c r="AX399" s="80"/>
      <c r="AY399" s="80"/>
      <c r="AZ399" s="80"/>
      <c r="BA399" s="80"/>
      <c r="BB399" s="80"/>
      <c r="BC399">
        <v>1</v>
      </c>
      <c r="BD399" s="79" t="str">
        <f>REPLACE(INDEX(GroupVertices[Group],MATCH(Edges[[#This Row],[Vertex 1]],GroupVertices[Vertex],0)),1,1,"")</f>
        <v>2</v>
      </c>
      <c r="BE399" s="79" t="str">
        <f>REPLACE(INDEX(GroupVertices[Group],MATCH(Edges[[#This Row],[Vertex 2]],GroupVertices[Vertex],0)),1,1,"")</f>
        <v>1</v>
      </c>
      <c r="BF399" s="48"/>
      <c r="BG399" s="49"/>
      <c r="BH399" s="48"/>
      <c r="BI399" s="49"/>
      <c r="BJ399" s="48"/>
      <c r="BK399" s="49"/>
      <c r="BL399" s="48"/>
      <c r="BM399" s="49"/>
      <c r="BN399" s="48"/>
    </row>
    <row r="400" spans="1:66" ht="15">
      <c r="A400" s="65" t="s">
        <v>286</v>
      </c>
      <c r="B400" s="65" t="s">
        <v>289</v>
      </c>
      <c r="C400" s="66" t="s">
        <v>2628</v>
      </c>
      <c r="D400" s="67">
        <v>3</v>
      </c>
      <c r="E400" s="68" t="s">
        <v>132</v>
      </c>
      <c r="F400" s="69">
        <v>32</v>
      </c>
      <c r="G400" s="66"/>
      <c r="H400" s="70"/>
      <c r="I400" s="71"/>
      <c r="J400" s="71"/>
      <c r="K400" s="34" t="s">
        <v>66</v>
      </c>
      <c r="L400" s="78">
        <v>400</v>
      </c>
      <c r="M400" s="78"/>
      <c r="N400" s="73"/>
      <c r="O400" s="80" t="s">
        <v>357</v>
      </c>
      <c r="P400" s="82">
        <v>43691.30054398148</v>
      </c>
      <c r="Q400" s="80" t="s">
        <v>418</v>
      </c>
      <c r="R400" s="80"/>
      <c r="S400" s="80"/>
      <c r="T400" s="80"/>
      <c r="U400" s="80"/>
      <c r="V400" s="83" t="s">
        <v>536</v>
      </c>
      <c r="W400" s="82">
        <v>43691.30054398148</v>
      </c>
      <c r="X400" s="86">
        <v>43691</v>
      </c>
      <c r="Y400" s="88" t="s">
        <v>646</v>
      </c>
      <c r="Z400" s="83" t="s">
        <v>781</v>
      </c>
      <c r="AA400" s="80"/>
      <c r="AB400" s="80"/>
      <c r="AC400" s="88" t="s">
        <v>916</v>
      </c>
      <c r="AD400" s="80"/>
      <c r="AE400" s="80" t="b">
        <v>0</v>
      </c>
      <c r="AF400" s="80">
        <v>0</v>
      </c>
      <c r="AG400" s="88" t="s">
        <v>961</v>
      </c>
      <c r="AH400" s="80" t="b">
        <v>0</v>
      </c>
      <c r="AI400" s="80" t="s">
        <v>974</v>
      </c>
      <c r="AJ400" s="80"/>
      <c r="AK400" s="88" t="s">
        <v>961</v>
      </c>
      <c r="AL400" s="80" t="b">
        <v>0</v>
      </c>
      <c r="AM400" s="80">
        <v>1</v>
      </c>
      <c r="AN400" s="88" t="s">
        <v>915</v>
      </c>
      <c r="AO400" s="80" t="s">
        <v>985</v>
      </c>
      <c r="AP400" s="80" t="b">
        <v>0</v>
      </c>
      <c r="AQ400" s="88" t="s">
        <v>915</v>
      </c>
      <c r="AR400" s="80" t="s">
        <v>196</v>
      </c>
      <c r="AS400" s="80">
        <v>0</v>
      </c>
      <c r="AT400" s="80">
        <v>0</v>
      </c>
      <c r="AU400" s="80"/>
      <c r="AV400" s="80"/>
      <c r="AW400" s="80"/>
      <c r="AX400" s="80"/>
      <c r="AY400" s="80"/>
      <c r="AZ400" s="80"/>
      <c r="BA400" s="80"/>
      <c r="BB400" s="80"/>
      <c r="BC400">
        <v>1</v>
      </c>
      <c r="BD400" s="79" t="str">
        <f>REPLACE(INDEX(GroupVertices[Group],MATCH(Edges[[#This Row],[Vertex 1]],GroupVertices[Vertex],0)),1,1,"")</f>
        <v>1</v>
      </c>
      <c r="BE400" s="79" t="str">
        <f>REPLACE(INDEX(GroupVertices[Group],MATCH(Edges[[#This Row],[Vertex 2]],GroupVertices[Vertex],0)),1,1,"")</f>
        <v>2</v>
      </c>
      <c r="BF400" s="48"/>
      <c r="BG400" s="49"/>
      <c r="BH400" s="48"/>
      <c r="BI400" s="49"/>
      <c r="BJ400" s="48"/>
      <c r="BK400" s="49"/>
      <c r="BL400" s="48"/>
      <c r="BM400" s="49"/>
      <c r="BN400" s="48"/>
    </row>
    <row r="401" spans="1:66" ht="15">
      <c r="A401" s="65" t="s">
        <v>290</v>
      </c>
      <c r="B401" s="65" t="s">
        <v>286</v>
      </c>
      <c r="C401" s="66" t="s">
        <v>2628</v>
      </c>
      <c r="D401" s="67">
        <v>3</v>
      </c>
      <c r="E401" s="68" t="s">
        <v>132</v>
      </c>
      <c r="F401" s="69">
        <v>32</v>
      </c>
      <c r="G401" s="66"/>
      <c r="H401" s="70"/>
      <c r="I401" s="71"/>
      <c r="J401" s="71"/>
      <c r="K401" s="34" t="s">
        <v>66</v>
      </c>
      <c r="L401" s="78">
        <v>401</v>
      </c>
      <c r="M401" s="78"/>
      <c r="N401" s="73"/>
      <c r="O401" s="80" t="s">
        <v>355</v>
      </c>
      <c r="P401" s="82">
        <v>43690.27337962963</v>
      </c>
      <c r="Q401" s="80" t="s">
        <v>413</v>
      </c>
      <c r="R401" s="80"/>
      <c r="S401" s="80"/>
      <c r="T401" s="80"/>
      <c r="U401" s="80"/>
      <c r="V401" s="83" t="s">
        <v>540</v>
      </c>
      <c r="W401" s="82">
        <v>43690.27337962963</v>
      </c>
      <c r="X401" s="86">
        <v>43690</v>
      </c>
      <c r="Y401" s="88" t="s">
        <v>639</v>
      </c>
      <c r="Z401" s="83" t="s">
        <v>774</v>
      </c>
      <c r="AA401" s="80"/>
      <c r="AB401" s="80"/>
      <c r="AC401" s="88" t="s">
        <v>909</v>
      </c>
      <c r="AD401" s="88" t="s">
        <v>911</v>
      </c>
      <c r="AE401" s="80" t="b">
        <v>0</v>
      </c>
      <c r="AF401" s="80">
        <v>1</v>
      </c>
      <c r="AG401" s="88" t="s">
        <v>964</v>
      </c>
      <c r="AH401" s="80" t="b">
        <v>0</v>
      </c>
      <c r="AI401" s="80" t="s">
        <v>974</v>
      </c>
      <c r="AJ401" s="80"/>
      <c r="AK401" s="88" t="s">
        <v>961</v>
      </c>
      <c r="AL401" s="80" t="b">
        <v>0</v>
      </c>
      <c r="AM401" s="80">
        <v>0</v>
      </c>
      <c r="AN401" s="88" t="s">
        <v>961</v>
      </c>
      <c r="AO401" s="80" t="s">
        <v>985</v>
      </c>
      <c r="AP401" s="80" t="b">
        <v>0</v>
      </c>
      <c r="AQ401" s="88" t="s">
        <v>911</v>
      </c>
      <c r="AR401" s="80" t="s">
        <v>196</v>
      </c>
      <c r="AS401" s="80">
        <v>0</v>
      </c>
      <c r="AT401" s="80">
        <v>0</v>
      </c>
      <c r="AU401" s="80"/>
      <c r="AV401" s="80"/>
      <c r="AW401" s="80"/>
      <c r="AX401" s="80"/>
      <c r="AY401" s="80"/>
      <c r="AZ401" s="80"/>
      <c r="BA401" s="80"/>
      <c r="BB401" s="80"/>
      <c r="BC401">
        <v>1</v>
      </c>
      <c r="BD401" s="79" t="str">
        <f>REPLACE(INDEX(GroupVertices[Group],MATCH(Edges[[#This Row],[Vertex 1]],GroupVertices[Vertex],0)),1,1,"")</f>
        <v>2</v>
      </c>
      <c r="BE401" s="79" t="str">
        <f>REPLACE(INDEX(GroupVertices[Group],MATCH(Edges[[#This Row],[Vertex 2]],GroupVertices[Vertex],0)),1,1,"")</f>
        <v>1</v>
      </c>
      <c r="BF401" s="48">
        <v>0</v>
      </c>
      <c r="BG401" s="49">
        <v>0</v>
      </c>
      <c r="BH401" s="48">
        <v>0</v>
      </c>
      <c r="BI401" s="49">
        <v>0</v>
      </c>
      <c r="BJ401" s="48">
        <v>0</v>
      </c>
      <c r="BK401" s="49">
        <v>0</v>
      </c>
      <c r="BL401" s="48">
        <v>9</v>
      </c>
      <c r="BM401" s="49">
        <v>100</v>
      </c>
      <c r="BN401" s="48">
        <v>9</v>
      </c>
    </row>
    <row r="402" spans="1:66" ht="15">
      <c r="A402" s="65" t="s">
        <v>290</v>
      </c>
      <c r="B402" s="65" t="s">
        <v>286</v>
      </c>
      <c r="C402" s="66" t="s">
        <v>2629</v>
      </c>
      <c r="D402" s="67">
        <v>6.5</v>
      </c>
      <c r="E402" s="68" t="s">
        <v>136</v>
      </c>
      <c r="F402" s="69">
        <v>29.636363636363637</v>
      </c>
      <c r="G402" s="66"/>
      <c r="H402" s="70"/>
      <c r="I402" s="71"/>
      <c r="J402" s="71"/>
      <c r="K402" s="34" t="s">
        <v>66</v>
      </c>
      <c r="L402" s="78">
        <v>402</v>
      </c>
      <c r="M402" s="78"/>
      <c r="N402" s="73"/>
      <c r="O402" s="80" t="s">
        <v>357</v>
      </c>
      <c r="P402" s="82">
        <v>43690.741793981484</v>
      </c>
      <c r="Q402" s="80" t="s">
        <v>359</v>
      </c>
      <c r="R402" s="80"/>
      <c r="S402" s="80"/>
      <c r="T402" s="80" t="s">
        <v>461</v>
      </c>
      <c r="U402" s="80"/>
      <c r="V402" s="83" t="s">
        <v>540</v>
      </c>
      <c r="W402" s="82">
        <v>43690.741793981484</v>
      </c>
      <c r="X402" s="86">
        <v>43690</v>
      </c>
      <c r="Y402" s="88" t="s">
        <v>647</v>
      </c>
      <c r="Z402" s="83" t="s">
        <v>782</v>
      </c>
      <c r="AA402" s="80"/>
      <c r="AB402" s="80"/>
      <c r="AC402" s="88" t="s">
        <v>917</v>
      </c>
      <c r="AD402" s="80"/>
      <c r="AE402" s="80" t="b">
        <v>0</v>
      </c>
      <c r="AF402" s="80">
        <v>0</v>
      </c>
      <c r="AG402" s="88" t="s">
        <v>961</v>
      </c>
      <c r="AH402" s="80" t="b">
        <v>0</v>
      </c>
      <c r="AI402" s="80" t="s">
        <v>974</v>
      </c>
      <c r="AJ402" s="80"/>
      <c r="AK402" s="88" t="s">
        <v>961</v>
      </c>
      <c r="AL402" s="80" t="b">
        <v>0</v>
      </c>
      <c r="AM402" s="80">
        <v>2</v>
      </c>
      <c r="AN402" s="88" t="s">
        <v>940</v>
      </c>
      <c r="AO402" s="80" t="s">
        <v>985</v>
      </c>
      <c r="AP402" s="80" t="b">
        <v>0</v>
      </c>
      <c r="AQ402" s="88" t="s">
        <v>940</v>
      </c>
      <c r="AR402" s="80" t="s">
        <v>196</v>
      </c>
      <c r="AS402" s="80">
        <v>0</v>
      </c>
      <c r="AT402" s="80">
        <v>0</v>
      </c>
      <c r="AU402" s="80"/>
      <c r="AV402" s="80"/>
      <c r="AW402" s="80"/>
      <c r="AX402" s="80"/>
      <c r="AY402" s="80"/>
      <c r="AZ402" s="80"/>
      <c r="BA402" s="80"/>
      <c r="BB402" s="80"/>
      <c r="BC402">
        <v>2</v>
      </c>
      <c r="BD402" s="79" t="str">
        <f>REPLACE(INDEX(GroupVertices[Group],MATCH(Edges[[#This Row],[Vertex 1]],GroupVertices[Vertex],0)),1,1,"")</f>
        <v>2</v>
      </c>
      <c r="BE402" s="79" t="str">
        <f>REPLACE(INDEX(GroupVertices[Group],MATCH(Edges[[#This Row],[Vertex 2]],GroupVertices[Vertex],0)),1,1,"")</f>
        <v>1</v>
      </c>
      <c r="BF402" s="48">
        <v>0</v>
      </c>
      <c r="BG402" s="49">
        <v>0</v>
      </c>
      <c r="BH402" s="48">
        <v>0</v>
      </c>
      <c r="BI402" s="49">
        <v>0</v>
      </c>
      <c r="BJ402" s="48">
        <v>0</v>
      </c>
      <c r="BK402" s="49">
        <v>0</v>
      </c>
      <c r="BL402" s="48">
        <v>25</v>
      </c>
      <c r="BM402" s="49">
        <v>100</v>
      </c>
      <c r="BN402" s="48">
        <v>25</v>
      </c>
    </row>
    <row r="403" spans="1:66" ht="15">
      <c r="A403" s="65" t="s">
        <v>290</v>
      </c>
      <c r="B403" s="65" t="s">
        <v>286</v>
      </c>
      <c r="C403" s="66" t="s">
        <v>2629</v>
      </c>
      <c r="D403" s="67">
        <v>6.5</v>
      </c>
      <c r="E403" s="68" t="s">
        <v>136</v>
      </c>
      <c r="F403" s="69">
        <v>29.636363636363637</v>
      </c>
      <c r="G403" s="66"/>
      <c r="H403" s="70"/>
      <c r="I403" s="71"/>
      <c r="J403" s="71"/>
      <c r="K403" s="34" t="s">
        <v>66</v>
      </c>
      <c r="L403" s="78">
        <v>403</v>
      </c>
      <c r="M403" s="78"/>
      <c r="N403" s="73"/>
      <c r="O403" s="80" t="s">
        <v>357</v>
      </c>
      <c r="P403" s="82">
        <v>43692.29237268519</v>
      </c>
      <c r="Q403" s="80" t="s">
        <v>360</v>
      </c>
      <c r="R403" s="80"/>
      <c r="S403" s="80"/>
      <c r="T403" s="80" t="s">
        <v>462</v>
      </c>
      <c r="U403" s="80"/>
      <c r="V403" s="83" t="s">
        <v>540</v>
      </c>
      <c r="W403" s="82">
        <v>43692.29237268519</v>
      </c>
      <c r="X403" s="86">
        <v>43692</v>
      </c>
      <c r="Y403" s="88" t="s">
        <v>648</v>
      </c>
      <c r="Z403" s="83" t="s">
        <v>783</v>
      </c>
      <c r="AA403" s="80"/>
      <c r="AB403" s="80"/>
      <c r="AC403" s="88" t="s">
        <v>918</v>
      </c>
      <c r="AD403" s="80"/>
      <c r="AE403" s="80" t="b">
        <v>0</v>
      </c>
      <c r="AF403" s="80">
        <v>0</v>
      </c>
      <c r="AG403" s="88" t="s">
        <v>961</v>
      </c>
      <c r="AH403" s="80" t="b">
        <v>0</v>
      </c>
      <c r="AI403" s="80" t="s">
        <v>974</v>
      </c>
      <c r="AJ403" s="80"/>
      <c r="AK403" s="88" t="s">
        <v>961</v>
      </c>
      <c r="AL403" s="80" t="b">
        <v>0</v>
      </c>
      <c r="AM403" s="80">
        <v>12</v>
      </c>
      <c r="AN403" s="88" t="s">
        <v>941</v>
      </c>
      <c r="AO403" s="80" t="s">
        <v>985</v>
      </c>
      <c r="AP403" s="80" t="b">
        <v>0</v>
      </c>
      <c r="AQ403" s="88" t="s">
        <v>941</v>
      </c>
      <c r="AR403" s="80" t="s">
        <v>196</v>
      </c>
      <c r="AS403" s="80">
        <v>0</v>
      </c>
      <c r="AT403" s="80">
        <v>0</v>
      </c>
      <c r="AU403" s="80"/>
      <c r="AV403" s="80"/>
      <c r="AW403" s="80"/>
      <c r="AX403" s="80"/>
      <c r="AY403" s="80"/>
      <c r="AZ403" s="80"/>
      <c r="BA403" s="80"/>
      <c r="BB403" s="80"/>
      <c r="BC403">
        <v>2</v>
      </c>
      <c r="BD403" s="79" t="str">
        <f>REPLACE(INDEX(GroupVertices[Group],MATCH(Edges[[#This Row],[Vertex 1]],GroupVertices[Vertex],0)),1,1,"")</f>
        <v>2</v>
      </c>
      <c r="BE403" s="79" t="str">
        <f>REPLACE(INDEX(GroupVertices[Group],MATCH(Edges[[#This Row],[Vertex 2]],GroupVertices[Vertex],0)),1,1,"")</f>
        <v>1</v>
      </c>
      <c r="BF403" s="48">
        <v>0</v>
      </c>
      <c r="BG403" s="49">
        <v>0</v>
      </c>
      <c r="BH403" s="48">
        <v>0</v>
      </c>
      <c r="BI403" s="49">
        <v>0</v>
      </c>
      <c r="BJ403" s="48">
        <v>0</v>
      </c>
      <c r="BK403" s="49">
        <v>0</v>
      </c>
      <c r="BL403" s="48">
        <v>25</v>
      </c>
      <c r="BM403" s="49">
        <v>100</v>
      </c>
      <c r="BN403" s="48">
        <v>25</v>
      </c>
    </row>
    <row r="404" spans="1:66" ht="15">
      <c r="A404" s="65" t="s">
        <v>286</v>
      </c>
      <c r="B404" s="65" t="s">
        <v>290</v>
      </c>
      <c r="C404" s="66" t="s">
        <v>2628</v>
      </c>
      <c r="D404" s="67">
        <v>3</v>
      </c>
      <c r="E404" s="68" t="s">
        <v>132</v>
      </c>
      <c r="F404" s="69">
        <v>32</v>
      </c>
      <c r="G404" s="66"/>
      <c r="H404" s="70"/>
      <c r="I404" s="71"/>
      <c r="J404" s="71"/>
      <c r="K404" s="34" t="s">
        <v>66</v>
      </c>
      <c r="L404" s="78">
        <v>404</v>
      </c>
      <c r="M404" s="78"/>
      <c r="N404" s="73"/>
      <c r="O404" s="80" t="s">
        <v>355</v>
      </c>
      <c r="P404" s="82">
        <v>43691.30054398148</v>
      </c>
      <c r="Q404" s="80" t="s">
        <v>418</v>
      </c>
      <c r="R404" s="80"/>
      <c r="S404" s="80"/>
      <c r="T404" s="80"/>
      <c r="U404" s="80"/>
      <c r="V404" s="83" t="s">
        <v>536</v>
      </c>
      <c r="W404" s="82">
        <v>43691.30054398148</v>
      </c>
      <c r="X404" s="86">
        <v>43691</v>
      </c>
      <c r="Y404" s="88" t="s">
        <v>646</v>
      </c>
      <c r="Z404" s="83" t="s">
        <v>781</v>
      </c>
      <c r="AA404" s="80"/>
      <c r="AB404" s="80"/>
      <c r="AC404" s="88" t="s">
        <v>916</v>
      </c>
      <c r="AD404" s="80"/>
      <c r="AE404" s="80" t="b">
        <v>0</v>
      </c>
      <c r="AF404" s="80">
        <v>0</v>
      </c>
      <c r="AG404" s="88" t="s">
        <v>961</v>
      </c>
      <c r="AH404" s="80" t="b">
        <v>0</v>
      </c>
      <c r="AI404" s="80" t="s">
        <v>974</v>
      </c>
      <c r="AJ404" s="80"/>
      <c r="AK404" s="88" t="s">
        <v>961</v>
      </c>
      <c r="AL404" s="80" t="b">
        <v>0</v>
      </c>
      <c r="AM404" s="80">
        <v>1</v>
      </c>
      <c r="AN404" s="88" t="s">
        <v>915</v>
      </c>
      <c r="AO404" s="80" t="s">
        <v>985</v>
      </c>
      <c r="AP404" s="80" t="b">
        <v>0</v>
      </c>
      <c r="AQ404" s="88" t="s">
        <v>915</v>
      </c>
      <c r="AR404" s="80" t="s">
        <v>196</v>
      </c>
      <c r="AS404" s="80">
        <v>0</v>
      </c>
      <c r="AT404" s="80">
        <v>0</v>
      </c>
      <c r="AU404" s="80"/>
      <c r="AV404" s="80"/>
      <c r="AW404" s="80"/>
      <c r="AX404" s="80"/>
      <c r="AY404" s="80"/>
      <c r="AZ404" s="80"/>
      <c r="BA404" s="80"/>
      <c r="BB404" s="80"/>
      <c r="BC404">
        <v>1</v>
      </c>
      <c r="BD404" s="79" t="str">
        <f>REPLACE(INDEX(GroupVertices[Group],MATCH(Edges[[#This Row],[Vertex 1]],GroupVertices[Vertex],0)),1,1,"")</f>
        <v>1</v>
      </c>
      <c r="BE404" s="79" t="str">
        <f>REPLACE(INDEX(GroupVertices[Group],MATCH(Edges[[#This Row],[Vertex 2]],GroupVertices[Vertex],0)),1,1,"")</f>
        <v>2</v>
      </c>
      <c r="BF404" s="48"/>
      <c r="BG404" s="49"/>
      <c r="BH404" s="48"/>
      <c r="BI404" s="49"/>
      <c r="BJ404" s="48"/>
      <c r="BK404" s="49"/>
      <c r="BL404" s="48"/>
      <c r="BM404" s="49"/>
      <c r="BN404" s="48"/>
    </row>
    <row r="405" spans="1:66" ht="15">
      <c r="A405" s="65" t="s">
        <v>264</v>
      </c>
      <c r="B405" s="65" t="s">
        <v>286</v>
      </c>
      <c r="C405" s="66" t="s">
        <v>2628</v>
      </c>
      <c r="D405" s="67">
        <v>3</v>
      </c>
      <c r="E405" s="68" t="s">
        <v>132</v>
      </c>
      <c r="F405" s="69">
        <v>32</v>
      </c>
      <c r="G405" s="66"/>
      <c r="H405" s="70"/>
      <c r="I405" s="71"/>
      <c r="J405" s="71"/>
      <c r="K405" s="34" t="s">
        <v>66</v>
      </c>
      <c r="L405" s="78">
        <v>405</v>
      </c>
      <c r="M405" s="78"/>
      <c r="N405" s="73"/>
      <c r="O405" s="80" t="s">
        <v>357</v>
      </c>
      <c r="P405" s="82">
        <v>43692.25923611111</v>
      </c>
      <c r="Q405" s="80" t="s">
        <v>360</v>
      </c>
      <c r="R405" s="80"/>
      <c r="S405" s="80"/>
      <c r="T405" s="80" t="s">
        <v>462</v>
      </c>
      <c r="U405" s="80"/>
      <c r="V405" s="83" t="s">
        <v>514</v>
      </c>
      <c r="W405" s="82">
        <v>43692.25923611111</v>
      </c>
      <c r="X405" s="86">
        <v>43692</v>
      </c>
      <c r="Y405" s="88" t="s">
        <v>649</v>
      </c>
      <c r="Z405" s="83" t="s">
        <v>784</v>
      </c>
      <c r="AA405" s="80"/>
      <c r="AB405" s="80"/>
      <c r="AC405" s="88" t="s">
        <v>919</v>
      </c>
      <c r="AD405" s="80"/>
      <c r="AE405" s="80" t="b">
        <v>0</v>
      </c>
      <c r="AF405" s="80">
        <v>0</v>
      </c>
      <c r="AG405" s="88" t="s">
        <v>961</v>
      </c>
      <c r="AH405" s="80" t="b">
        <v>0</v>
      </c>
      <c r="AI405" s="80" t="s">
        <v>974</v>
      </c>
      <c r="AJ405" s="80"/>
      <c r="AK405" s="88" t="s">
        <v>961</v>
      </c>
      <c r="AL405" s="80" t="b">
        <v>0</v>
      </c>
      <c r="AM405" s="80">
        <v>12</v>
      </c>
      <c r="AN405" s="88" t="s">
        <v>941</v>
      </c>
      <c r="AO405" s="80" t="s">
        <v>986</v>
      </c>
      <c r="AP405" s="80" t="b">
        <v>0</v>
      </c>
      <c r="AQ405" s="88" t="s">
        <v>941</v>
      </c>
      <c r="AR405" s="80" t="s">
        <v>196</v>
      </c>
      <c r="AS405" s="80">
        <v>0</v>
      </c>
      <c r="AT405" s="80">
        <v>0</v>
      </c>
      <c r="AU405" s="80"/>
      <c r="AV405" s="80"/>
      <c r="AW405" s="80"/>
      <c r="AX405" s="80"/>
      <c r="AY405" s="80"/>
      <c r="AZ405" s="80"/>
      <c r="BA405" s="80"/>
      <c r="BB405" s="80"/>
      <c r="BC405">
        <v>1</v>
      </c>
      <c r="BD405" s="79" t="str">
        <f>REPLACE(INDEX(GroupVertices[Group],MATCH(Edges[[#This Row],[Vertex 1]],GroupVertices[Vertex],0)),1,1,"")</f>
        <v>4</v>
      </c>
      <c r="BE405" s="79" t="str">
        <f>REPLACE(INDEX(GroupVertices[Group],MATCH(Edges[[#This Row],[Vertex 2]],GroupVertices[Vertex],0)),1,1,"")</f>
        <v>1</v>
      </c>
      <c r="BF405" s="48">
        <v>0</v>
      </c>
      <c r="BG405" s="49">
        <v>0</v>
      </c>
      <c r="BH405" s="48">
        <v>0</v>
      </c>
      <c r="BI405" s="49">
        <v>0</v>
      </c>
      <c r="BJ405" s="48">
        <v>0</v>
      </c>
      <c r="BK405" s="49">
        <v>0</v>
      </c>
      <c r="BL405" s="48">
        <v>25</v>
      </c>
      <c r="BM405" s="49">
        <v>100</v>
      </c>
      <c r="BN405" s="48">
        <v>25</v>
      </c>
    </row>
    <row r="406" spans="1:66" ht="15">
      <c r="A406" s="65" t="s">
        <v>264</v>
      </c>
      <c r="B406" s="65" t="s">
        <v>286</v>
      </c>
      <c r="C406" s="66" t="s">
        <v>2628</v>
      </c>
      <c r="D406" s="67">
        <v>3</v>
      </c>
      <c r="E406" s="68" t="s">
        <v>132</v>
      </c>
      <c r="F406" s="69">
        <v>32</v>
      </c>
      <c r="G406" s="66"/>
      <c r="H406" s="70"/>
      <c r="I406" s="71"/>
      <c r="J406" s="71"/>
      <c r="K406" s="34" t="s">
        <v>66</v>
      </c>
      <c r="L406" s="78">
        <v>406</v>
      </c>
      <c r="M406" s="78"/>
      <c r="N406" s="73"/>
      <c r="O406" s="80" t="s">
        <v>355</v>
      </c>
      <c r="P406" s="82">
        <v>43692.29002314815</v>
      </c>
      <c r="Q406" s="80" t="s">
        <v>361</v>
      </c>
      <c r="R406" s="83" t="s">
        <v>430</v>
      </c>
      <c r="S406" s="80" t="s">
        <v>453</v>
      </c>
      <c r="T406" s="80"/>
      <c r="U406" s="80"/>
      <c r="V406" s="83" t="s">
        <v>514</v>
      </c>
      <c r="W406" s="82">
        <v>43692.29002314815</v>
      </c>
      <c r="X406" s="86">
        <v>43692</v>
      </c>
      <c r="Y406" s="88" t="s">
        <v>579</v>
      </c>
      <c r="Z406" s="83" t="s">
        <v>713</v>
      </c>
      <c r="AA406" s="80"/>
      <c r="AB406" s="80"/>
      <c r="AC406" s="88" t="s">
        <v>848</v>
      </c>
      <c r="AD406" s="80"/>
      <c r="AE406" s="80" t="b">
        <v>0</v>
      </c>
      <c r="AF406" s="80">
        <v>0</v>
      </c>
      <c r="AG406" s="88" t="s">
        <v>961</v>
      </c>
      <c r="AH406" s="80" t="b">
        <v>1</v>
      </c>
      <c r="AI406" s="80" t="s">
        <v>975</v>
      </c>
      <c r="AJ406" s="80"/>
      <c r="AK406" s="88" t="s">
        <v>978</v>
      </c>
      <c r="AL406" s="80" t="b">
        <v>0</v>
      </c>
      <c r="AM406" s="80">
        <v>8</v>
      </c>
      <c r="AN406" s="88" t="s">
        <v>852</v>
      </c>
      <c r="AO406" s="80" t="s">
        <v>985</v>
      </c>
      <c r="AP406" s="80" t="b">
        <v>0</v>
      </c>
      <c r="AQ406" s="88" t="s">
        <v>852</v>
      </c>
      <c r="AR406" s="80" t="s">
        <v>196</v>
      </c>
      <c r="AS406" s="80">
        <v>0</v>
      </c>
      <c r="AT406" s="80">
        <v>0</v>
      </c>
      <c r="AU406" s="80"/>
      <c r="AV406" s="80"/>
      <c r="AW406" s="80"/>
      <c r="AX406" s="80"/>
      <c r="AY406" s="80"/>
      <c r="AZ406" s="80"/>
      <c r="BA406" s="80"/>
      <c r="BB406" s="80"/>
      <c r="BC406">
        <v>1</v>
      </c>
      <c r="BD406" s="79" t="str">
        <f>REPLACE(INDEX(GroupVertices[Group],MATCH(Edges[[#This Row],[Vertex 1]],GroupVertices[Vertex],0)),1,1,"")</f>
        <v>4</v>
      </c>
      <c r="BE406" s="79" t="str">
        <f>REPLACE(INDEX(GroupVertices[Group],MATCH(Edges[[#This Row],[Vertex 2]],GroupVertices[Vertex],0)),1,1,"")</f>
        <v>1</v>
      </c>
      <c r="BF406" s="48"/>
      <c r="BG406" s="49"/>
      <c r="BH406" s="48"/>
      <c r="BI406" s="49"/>
      <c r="BJ406" s="48"/>
      <c r="BK406" s="49"/>
      <c r="BL406" s="48"/>
      <c r="BM406" s="49"/>
      <c r="BN406" s="48"/>
    </row>
    <row r="407" spans="1:66" ht="15">
      <c r="A407" s="65" t="s">
        <v>286</v>
      </c>
      <c r="B407" s="65" t="s">
        <v>264</v>
      </c>
      <c r="C407" s="66" t="s">
        <v>2633</v>
      </c>
      <c r="D407" s="67">
        <v>10</v>
      </c>
      <c r="E407" s="68" t="s">
        <v>136</v>
      </c>
      <c r="F407" s="69">
        <v>22.545454545454547</v>
      </c>
      <c r="G407" s="66"/>
      <c r="H407" s="70"/>
      <c r="I407" s="71"/>
      <c r="J407" s="71"/>
      <c r="K407" s="34" t="s">
        <v>66</v>
      </c>
      <c r="L407" s="78">
        <v>407</v>
      </c>
      <c r="M407" s="78"/>
      <c r="N407" s="73"/>
      <c r="O407" s="80" t="s">
        <v>355</v>
      </c>
      <c r="P407" s="82">
        <v>43691.53548611111</v>
      </c>
      <c r="Q407" s="80" t="s">
        <v>384</v>
      </c>
      <c r="R407" s="83" t="s">
        <v>434</v>
      </c>
      <c r="S407" s="80" t="s">
        <v>455</v>
      </c>
      <c r="T407" s="80"/>
      <c r="U407" s="80"/>
      <c r="V407" s="83" t="s">
        <v>536</v>
      </c>
      <c r="W407" s="82">
        <v>43691.53548611111</v>
      </c>
      <c r="X407" s="86">
        <v>43691</v>
      </c>
      <c r="Y407" s="88" t="s">
        <v>620</v>
      </c>
      <c r="Z407" s="83" t="s">
        <v>754</v>
      </c>
      <c r="AA407" s="80"/>
      <c r="AB407" s="80"/>
      <c r="AC407" s="88" t="s">
        <v>889</v>
      </c>
      <c r="AD407" s="88" t="s">
        <v>941</v>
      </c>
      <c r="AE407" s="80" t="b">
        <v>0</v>
      </c>
      <c r="AF407" s="80">
        <v>1</v>
      </c>
      <c r="AG407" s="88" t="s">
        <v>960</v>
      </c>
      <c r="AH407" s="80" t="b">
        <v>0</v>
      </c>
      <c r="AI407" s="80" t="s">
        <v>974</v>
      </c>
      <c r="AJ407" s="80"/>
      <c r="AK407" s="88" t="s">
        <v>961</v>
      </c>
      <c r="AL407" s="80" t="b">
        <v>0</v>
      </c>
      <c r="AM407" s="80">
        <v>1</v>
      </c>
      <c r="AN407" s="88" t="s">
        <v>961</v>
      </c>
      <c r="AO407" s="80" t="s">
        <v>984</v>
      </c>
      <c r="AP407" s="80" t="b">
        <v>0</v>
      </c>
      <c r="AQ407" s="88" t="s">
        <v>941</v>
      </c>
      <c r="AR407" s="80" t="s">
        <v>357</v>
      </c>
      <c r="AS407" s="80">
        <v>0</v>
      </c>
      <c r="AT407" s="80">
        <v>0</v>
      </c>
      <c r="AU407" s="80"/>
      <c r="AV407" s="80"/>
      <c r="AW407" s="80"/>
      <c r="AX407" s="80"/>
      <c r="AY407" s="80"/>
      <c r="AZ407" s="80"/>
      <c r="BA407" s="80"/>
      <c r="BB407" s="80"/>
      <c r="BC407">
        <v>5</v>
      </c>
      <c r="BD407" s="79" t="str">
        <f>REPLACE(INDEX(GroupVertices[Group],MATCH(Edges[[#This Row],[Vertex 1]],GroupVertices[Vertex],0)),1,1,"")</f>
        <v>1</v>
      </c>
      <c r="BE407" s="79" t="str">
        <f>REPLACE(INDEX(GroupVertices[Group],MATCH(Edges[[#This Row],[Vertex 2]],GroupVertices[Vertex],0)),1,1,"")</f>
        <v>4</v>
      </c>
      <c r="BF407" s="48"/>
      <c r="BG407" s="49"/>
      <c r="BH407" s="48"/>
      <c r="BI407" s="49"/>
      <c r="BJ407" s="48"/>
      <c r="BK407" s="49"/>
      <c r="BL407" s="48"/>
      <c r="BM407" s="49"/>
      <c r="BN407" s="48"/>
    </row>
    <row r="408" spans="1:66" ht="15">
      <c r="A408" s="65" t="s">
        <v>286</v>
      </c>
      <c r="B408" s="65" t="s">
        <v>264</v>
      </c>
      <c r="C408" s="66" t="s">
        <v>2633</v>
      </c>
      <c r="D408" s="67">
        <v>10</v>
      </c>
      <c r="E408" s="68" t="s">
        <v>136</v>
      </c>
      <c r="F408" s="69">
        <v>22.545454545454547</v>
      </c>
      <c r="G408" s="66"/>
      <c r="H408" s="70"/>
      <c r="I408" s="71"/>
      <c r="J408" s="71"/>
      <c r="K408" s="34" t="s">
        <v>66</v>
      </c>
      <c r="L408" s="78">
        <v>408</v>
      </c>
      <c r="M408" s="78"/>
      <c r="N408" s="73"/>
      <c r="O408" s="80" t="s">
        <v>355</v>
      </c>
      <c r="P408" s="82">
        <v>43691.53548611111</v>
      </c>
      <c r="Q408" s="80" t="s">
        <v>385</v>
      </c>
      <c r="R408" s="83" t="s">
        <v>436</v>
      </c>
      <c r="S408" s="80" t="s">
        <v>455</v>
      </c>
      <c r="T408" s="80"/>
      <c r="U408" s="80"/>
      <c r="V408" s="83" t="s">
        <v>536</v>
      </c>
      <c r="W408" s="82">
        <v>43691.53548611111</v>
      </c>
      <c r="X408" s="86">
        <v>43691</v>
      </c>
      <c r="Y408" s="88" t="s">
        <v>620</v>
      </c>
      <c r="Z408" s="83" t="s">
        <v>758</v>
      </c>
      <c r="AA408" s="80"/>
      <c r="AB408" s="80"/>
      <c r="AC408" s="88" t="s">
        <v>893</v>
      </c>
      <c r="AD408" s="88" t="s">
        <v>889</v>
      </c>
      <c r="AE408" s="80" t="b">
        <v>0</v>
      </c>
      <c r="AF408" s="80">
        <v>2</v>
      </c>
      <c r="AG408" s="88" t="s">
        <v>960</v>
      </c>
      <c r="AH408" s="80" t="b">
        <v>0</v>
      </c>
      <c r="AI408" s="80" t="s">
        <v>974</v>
      </c>
      <c r="AJ408" s="80"/>
      <c r="AK408" s="88" t="s">
        <v>961</v>
      </c>
      <c r="AL408" s="80" t="b">
        <v>0</v>
      </c>
      <c r="AM408" s="80">
        <v>2</v>
      </c>
      <c r="AN408" s="88" t="s">
        <v>961</v>
      </c>
      <c r="AO408" s="80" t="s">
        <v>984</v>
      </c>
      <c r="AP408" s="80" t="b">
        <v>0</v>
      </c>
      <c r="AQ408" s="88" t="s">
        <v>889</v>
      </c>
      <c r="AR408" s="80" t="s">
        <v>357</v>
      </c>
      <c r="AS408" s="80">
        <v>0</v>
      </c>
      <c r="AT408" s="80">
        <v>0</v>
      </c>
      <c r="AU408" s="80"/>
      <c r="AV408" s="80"/>
      <c r="AW408" s="80"/>
      <c r="AX408" s="80"/>
      <c r="AY408" s="80"/>
      <c r="AZ408" s="80"/>
      <c r="BA408" s="80"/>
      <c r="BB408" s="80"/>
      <c r="BC408">
        <v>5</v>
      </c>
      <c r="BD408" s="79" t="str">
        <f>REPLACE(INDEX(GroupVertices[Group],MATCH(Edges[[#This Row],[Vertex 1]],GroupVertices[Vertex],0)),1,1,"")</f>
        <v>1</v>
      </c>
      <c r="BE408" s="79" t="str">
        <f>REPLACE(INDEX(GroupVertices[Group],MATCH(Edges[[#This Row],[Vertex 2]],GroupVertices[Vertex],0)),1,1,"")</f>
        <v>4</v>
      </c>
      <c r="BF408" s="48"/>
      <c r="BG408" s="49"/>
      <c r="BH408" s="48"/>
      <c r="BI408" s="49"/>
      <c r="BJ408" s="48"/>
      <c r="BK408" s="49"/>
      <c r="BL408" s="48"/>
      <c r="BM408" s="49"/>
      <c r="BN408" s="48"/>
    </row>
    <row r="409" spans="1:66" ht="15">
      <c r="A409" s="65" t="s">
        <v>286</v>
      </c>
      <c r="B409" s="65" t="s">
        <v>264</v>
      </c>
      <c r="C409" s="66" t="s">
        <v>2633</v>
      </c>
      <c r="D409" s="67">
        <v>10</v>
      </c>
      <c r="E409" s="68" t="s">
        <v>136</v>
      </c>
      <c r="F409" s="69">
        <v>22.545454545454547</v>
      </c>
      <c r="G409" s="66"/>
      <c r="H409" s="70"/>
      <c r="I409" s="71"/>
      <c r="J409" s="71"/>
      <c r="K409" s="34" t="s">
        <v>66</v>
      </c>
      <c r="L409" s="78">
        <v>409</v>
      </c>
      <c r="M409" s="78"/>
      <c r="N409" s="73"/>
      <c r="O409" s="80" t="s">
        <v>355</v>
      </c>
      <c r="P409" s="82">
        <v>43691.30054398148</v>
      </c>
      <c r="Q409" s="80" t="s">
        <v>418</v>
      </c>
      <c r="R409" s="80"/>
      <c r="S409" s="80"/>
      <c r="T409" s="80"/>
      <c r="U409" s="80"/>
      <c r="V409" s="83" t="s">
        <v>536</v>
      </c>
      <c r="W409" s="82">
        <v>43691.30054398148</v>
      </c>
      <c r="X409" s="86">
        <v>43691</v>
      </c>
      <c r="Y409" s="88" t="s">
        <v>646</v>
      </c>
      <c r="Z409" s="83" t="s">
        <v>781</v>
      </c>
      <c r="AA409" s="80"/>
      <c r="AB409" s="80"/>
      <c r="AC409" s="88" t="s">
        <v>916</v>
      </c>
      <c r="AD409" s="80"/>
      <c r="AE409" s="80" t="b">
        <v>0</v>
      </c>
      <c r="AF409" s="80">
        <v>0</v>
      </c>
      <c r="AG409" s="88" t="s">
        <v>961</v>
      </c>
      <c r="AH409" s="80" t="b">
        <v>0</v>
      </c>
      <c r="AI409" s="80" t="s">
        <v>974</v>
      </c>
      <c r="AJ409" s="80"/>
      <c r="AK409" s="88" t="s">
        <v>961</v>
      </c>
      <c r="AL409" s="80" t="b">
        <v>0</v>
      </c>
      <c r="AM409" s="80">
        <v>1</v>
      </c>
      <c r="AN409" s="88" t="s">
        <v>915</v>
      </c>
      <c r="AO409" s="80" t="s">
        <v>985</v>
      </c>
      <c r="AP409" s="80" t="b">
        <v>0</v>
      </c>
      <c r="AQ409" s="88" t="s">
        <v>915</v>
      </c>
      <c r="AR409" s="80" t="s">
        <v>196</v>
      </c>
      <c r="AS409" s="80">
        <v>0</v>
      </c>
      <c r="AT409" s="80">
        <v>0</v>
      </c>
      <c r="AU409" s="80"/>
      <c r="AV409" s="80"/>
      <c r="AW409" s="80"/>
      <c r="AX409" s="80"/>
      <c r="AY409" s="80"/>
      <c r="AZ409" s="80"/>
      <c r="BA409" s="80"/>
      <c r="BB409" s="80"/>
      <c r="BC409">
        <v>5</v>
      </c>
      <c r="BD409" s="79" t="str">
        <f>REPLACE(INDEX(GroupVertices[Group],MATCH(Edges[[#This Row],[Vertex 1]],GroupVertices[Vertex],0)),1,1,"")</f>
        <v>1</v>
      </c>
      <c r="BE409" s="79" t="str">
        <f>REPLACE(INDEX(GroupVertices[Group],MATCH(Edges[[#This Row],[Vertex 2]],GroupVertices[Vertex],0)),1,1,"")</f>
        <v>4</v>
      </c>
      <c r="BF409" s="48"/>
      <c r="BG409" s="49"/>
      <c r="BH409" s="48"/>
      <c r="BI409" s="49"/>
      <c r="BJ409" s="48"/>
      <c r="BK409" s="49"/>
      <c r="BL409" s="48"/>
      <c r="BM409" s="49"/>
      <c r="BN409" s="48"/>
    </row>
    <row r="410" spans="1:66" ht="15">
      <c r="A410" s="65" t="s">
        <v>286</v>
      </c>
      <c r="B410" s="65" t="s">
        <v>352</v>
      </c>
      <c r="C410" s="66" t="s">
        <v>2628</v>
      </c>
      <c r="D410" s="67">
        <v>3</v>
      </c>
      <c r="E410" s="68" t="s">
        <v>132</v>
      </c>
      <c r="F410" s="69">
        <v>32</v>
      </c>
      <c r="G410" s="66"/>
      <c r="H410" s="70"/>
      <c r="I410" s="71"/>
      <c r="J410" s="71"/>
      <c r="K410" s="34" t="s">
        <v>65</v>
      </c>
      <c r="L410" s="78">
        <v>410</v>
      </c>
      <c r="M410" s="78"/>
      <c r="N410" s="73"/>
      <c r="O410" s="80" t="s">
        <v>355</v>
      </c>
      <c r="P410" s="82">
        <v>43691.30054398148</v>
      </c>
      <c r="Q410" s="80" t="s">
        <v>418</v>
      </c>
      <c r="R410" s="80"/>
      <c r="S410" s="80"/>
      <c r="T410" s="80"/>
      <c r="U410" s="80"/>
      <c r="V410" s="83" t="s">
        <v>536</v>
      </c>
      <c r="W410" s="82">
        <v>43691.30054398148</v>
      </c>
      <c r="X410" s="86">
        <v>43691</v>
      </c>
      <c r="Y410" s="88" t="s">
        <v>646</v>
      </c>
      <c r="Z410" s="83" t="s">
        <v>781</v>
      </c>
      <c r="AA410" s="80"/>
      <c r="AB410" s="80"/>
      <c r="AC410" s="88" t="s">
        <v>916</v>
      </c>
      <c r="AD410" s="80"/>
      <c r="AE410" s="80" t="b">
        <v>0</v>
      </c>
      <c r="AF410" s="80">
        <v>0</v>
      </c>
      <c r="AG410" s="88" t="s">
        <v>961</v>
      </c>
      <c r="AH410" s="80" t="b">
        <v>0</v>
      </c>
      <c r="AI410" s="80" t="s">
        <v>974</v>
      </c>
      <c r="AJ410" s="80"/>
      <c r="AK410" s="88" t="s">
        <v>961</v>
      </c>
      <c r="AL410" s="80" t="b">
        <v>0</v>
      </c>
      <c r="AM410" s="80">
        <v>1</v>
      </c>
      <c r="AN410" s="88" t="s">
        <v>915</v>
      </c>
      <c r="AO410" s="80" t="s">
        <v>985</v>
      </c>
      <c r="AP410" s="80" t="b">
        <v>0</v>
      </c>
      <c r="AQ410" s="88" t="s">
        <v>915</v>
      </c>
      <c r="AR410" s="80" t="s">
        <v>196</v>
      </c>
      <c r="AS410" s="80">
        <v>0</v>
      </c>
      <c r="AT410" s="80">
        <v>0</v>
      </c>
      <c r="AU410" s="80"/>
      <c r="AV410" s="80"/>
      <c r="AW410" s="80"/>
      <c r="AX410" s="80"/>
      <c r="AY410" s="80"/>
      <c r="AZ410" s="80"/>
      <c r="BA410" s="80"/>
      <c r="BB410" s="80"/>
      <c r="BC410">
        <v>1</v>
      </c>
      <c r="BD410" s="79" t="str">
        <f>REPLACE(INDEX(GroupVertices[Group],MATCH(Edges[[#This Row],[Vertex 1]],GroupVertices[Vertex],0)),1,1,"")</f>
        <v>1</v>
      </c>
      <c r="BE410" s="79" t="str">
        <f>REPLACE(INDEX(GroupVertices[Group],MATCH(Edges[[#This Row],[Vertex 2]],GroupVertices[Vertex],0)),1,1,"")</f>
        <v>2</v>
      </c>
      <c r="BF410" s="48"/>
      <c r="BG410" s="49"/>
      <c r="BH410" s="48"/>
      <c r="BI410" s="49"/>
      <c r="BJ410" s="48"/>
      <c r="BK410" s="49"/>
      <c r="BL410" s="48"/>
      <c r="BM410" s="49"/>
      <c r="BN410" s="48"/>
    </row>
    <row r="411" spans="1:66" ht="15">
      <c r="A411" s="65" t="s">
        <v>286</v>
      </c>
      <c r="B411" s="65" t="s">
        <v>320</v>
      </c>
      <c r="C411" s="66" t="s">
        <v>2628</v>
      </c>
      <c r="D411" s="67">
        <v>3</v>
      </c>
      <c r="E411" s="68" t="s">
        <v>132</v>
      </c>
      <c r="F411" s="69">
        <v>32</v>
      </c>
      <c r="G411" s="66"/>
      <c r="H411" s="70"/>
      <c r="I411" s="71"/>
      <c r="J411" s="71"/>
      <c r="K411" s="34" t="s">
        <v>65</v>
      </c>
      <c r="L411" s="78">
        <v>411</v>
      </c>
      <c r="M411" s="78"/>
      <c r="N411" s="73"/>
      <c r="O411" s="80" t="s">
        <v>355</v>
      </c>
      <c r="P411" s="82">
        <v>43691.30054398148</v>
      </c>
      <c r="Q411" s="80" t="s">
        <v>418</v>
      </c>
      <c r="R411" s="80"/>
      <c r="S411" s="80"/>
      <c r="T411" s="80"/>
      <c r="U411" s="80"/>
      <c r="V411" s="83" t="s">
        <v>536</v>
      </c>
      <c r="W411" s="82">
        <v>43691.30054398148</v>
      </c>
      <c r="X411" s="86">
        <v>43691</v>
      </c>
      <c r="Y411" s="88" t="s">
        <v>646</v>
      </c>
      <c r="Z411" s="83" t="s">
        <v>781</v>
      </c>
      <c r="AA411" s="80"/>
      <c r="AB411" s="80"/>
      <c r="AC411" s="88" t="s">
        <v>916</v>
      </c>
      <c r="AD411" s="80"/>
      <c r="AE411" s="80" t="b">
        <v>0</v>
      </c>
      <c r="AF411" s="80">
        <v>0</v>
      </c>
      <c r="AG411" s="88" t="s">
        <v>961</v>
      </c>
      <c r="AH411" s="80" t="b">
        <v>0</v>
      </c>
      <c r="AI411" s="80" t="s">
        <v>974</v>
      </c>
      <c r="AJ411" s="80"/>
      <c r="AK411" s="88" t="s">
        <v>961</v>
      </c>
      <c r="AL411" s="80" t="b">
        <v>0</v>
      </c>
      <c r="AM411" s="80">
        <v>1</v>
      </c>
      <c r="AN411" s="88" t="s">
        <v>915</v>
      </c>
      <c r="AO411" s="80" t="s">
        <v>985</v>
      </c>
      <c r="AP411" s="80" t="b">
        <v>0</v>
      </c>
      <c r="AQ411" s="88" t="s">
        <v>915</v>
      </c>
      <c r="AR411" s="80" t="s">
        <v>196</v>
      </c>
      <c r="AS411" s="80">
        <v>0</v>
      </c>
      <c r="AT411" s="80">
        <v>0</v>
      </c>
      <c r="AU411" s="80"/>
      <c r="AV411" s="80"/>
      <c r="AW411" s="80"/>
      <c r="AX411" s="80"/>
      <c r="AY411" s="80"/>
      <c r="AZ411" s="80"/>
      <c r="BA411" s="80"/>
      <c r="BB411" s="80"/>
      <c r="BC411">
        <v>1</v>
      </c>
      <c r="BD411" s="79" t="str">
        <f>REPLACE(INDEX(GroupVertices[Group],MATCH(Edges[[#This Row],[Vertex 1]],GroupVertices[Vertex],0)),1,1,"")</f>
        <v>1</v>
      </c>
      <c r="BE411" s="79" t="str">
        <f>REPLACE(INDEX(GroupVertices[Group],MATCH(Edges[[#This Row],[Vertex 2]],GroupVertices[Vertex],0)),1,1,"")</f>
        <v>2</v>
      </c>
      <c r="BF411" s="48"/>
      <c r="BG411" s="49"/>
      <c r="BH411" s="48"/>
      <c r="BI411" s="49"/>
      <c r="BJ411" s="48"/>
      <c r="BK411" s="49"/>
      <c r="BL411" s="48"/>
      <c r="BM411" s="49"/>
      <c r="BN411" s="48"/>
    </row>
    <row r="412" spans="1:66" ht="15">
      <c r="A412" s="65" t="s">
        <v>286</v>
      </c>
      <c r="B412" s="65" t="s">
        <v>353</v>
      </c>
      <c r="C412" s="66" t="s">
        <v>2628</v>
      </c>
      <c r="D412" s="67">
        <v>3</v>
      </c>
      <c r="E412" s="68" t="s">
        <v>132</v>
      </c>
      <c r="F412" s="69">
        <v>32</v>
      </c>
      <c r="G412" s="66"/>
      <c r="H412" s="70"/>
      <c r="I412" s="71"/>
      <c r="J412" s="71"/>
      <c r="K412" s="34" t="s">
        <v>65</v>
      </c>
      <c r="L412" s="78">
        <v>412</v>
      </c>
      <c r="M412" s="78"/>
      <c r="N412" s="73"/>
      <c r="O412" s="80" t="s">
        <v>355</v>
      </c>
      <c r="P412" s="82">
        <v>43691.30054398148</v>
      </c>
      <c r="Q412" s="80" t="s">
        <v>418</v>
      </c>
      <c r="R412" s="80"/>
      <c r="S412" s="80"/>
      <c r="T412" s="80"/>
      <c r="U412" s="80"/>
      <c r="V412" s="83" t="s">
        <v>536</v>
      </c>
      <c r="W412" s="82">
        <v>43691.30054398148</v>
      </c>
      <c r="X412" s="86">
        <v>43691</v>
      </c>
      <c r="Y412" s="88" t="s">
        <v>646</v>
      </c>
      <c r="Z412" s="83" t="s">
        <v>781</v>
      </c>
      <c r="AA412" s="80"/>
      <c r="AB412" s="80"/>
      <c r="AC412" s="88" t="s">
        <v>916</v>
      </c>
      <c r="AD412" s="80"/>
      <c r="AE412" s="80" t="b">
        <v>0</v>
      </c>
      <c r="AF412" s="80">
        <v>0</v>
      </c>
      <c r="AG412" s="88" t="s">
        <v>961</v>
      </c>
      <c r="AH412" s="80" t="b">
        <v>0</v>
      </c>
      <c r="AI412" s="80" t="s">
        <v>974</v>
      </c>
      <c r="AJ412" s="80"/>
      <c r="AK412" s="88" t="s">
        <v>961</v>
      </c>
      <c r="AL412" s="80" t="b">
        <v>0</v>
      </c>
      <c r="AM412" s="80">
        <v>1</v>
      </c>
      <c r="AN412" s="88" t="s">
        <v>915</v>
      </c>
      <c r="AO412" s="80" t="s">
        <v>985</v>
      </c>
      <c r="AP412" s="80" t="b">
        <v>0</v>
      </c>
      <c r="AQ412" s="88" t="s">
        <v>915</v>
      </c>
      <c r="AR412" s="80" t="s">
        <v>196</v>
      </c>
      <c r="AS412" s="80">
        <v>0</v>
      </c>
      <c r="AT412" s="80">
        <v>0</v>
      </c>
      <c r="AU412" s="80"/>
      <c r="AV412" s="80"/>
      <c r="AW412" s="80"/>
      <c r="AX412" s="80"/>
      <c r="AY412" s="80"/>
      <c r="AZ412" s="80"/>
      <c r="BA412" s="80"/>
      <c r="BB412" s="80"/>
      <c r="BC412">
        <v>1</v>
      </c>
      <c r="BD412" s="79" t="str">
        <f>REPLACE(INDEX(GroupVertices[Group],MATCH(Edges[[#This Row],[Vertex 1]],GroupVertices[Vertex],0)),1,1,"")</f>
        <v>1</v>
      </c>
      <c r="BE412" s="79" t="str">
        <f>REPLACE(INDEX(GroupVertices[Group],MATCH(Edges[[#This Row],[Vertex 2]],GroupVertices[Vertex],0)),1,1,"")</f>
        <v>2</v>
      </c>
      <c r="BF412" s="48">
        <v>0</v>
      </c>
      <c r="BG412" s="49">
        <v>0</v>
      </c>
      <c r="BH412" s="48">
        <v>0</v>
      </c>
      <c r="BI412" s="49">
        <v>0</v>
      </c>
      <c r="BJ412" s="48">
        <v>0</v>
      </c>
      <c r="BK412" s="49">
        <v>0</v>
      </c>
      <c r="BL412" s="48">
        <v>16</v>
      </c>
      <c r="BM412" s="49">
        <v>100</v>
      </c>
      <c r="BN412" s="48">
        <v>16</v>
      </c>
    </row>
    <row r="413" spans="1:66" ht="15">
      <c r="A413" s="65" t="s">
        <v>292</v>
      </c>
      <c r="B413" s="65" t="s">
        <v>286</v>
      </c>
      <c r="C413" s="66" t="s">
        <v>2628</v>
      </c>
      <c r="D413" s="67">
        <v>3</v>
      </c>
      <c r="E413" s="68" t="s">
        <v>132</v>
      </c>
      <c r="F413" s="69">
        <v>32</v>
      </c>
      <c r="G413" s="66"/>
      <c r="H413" s="70"/>
      <c r="I413" s="71"/>
      <c r="J413" s="71"/>
      <c r="K413" s="34" t="s">
        <v>66</v>
      </c>
      <c r="L413" s="78">
        <v>413</v>
      </c>
      <c r="M413" s="78"/>
      <c r="N413" s="73"/>
      <c r="O413" s="80" t="s">
        <v>355</v>
      </c>
      <c r="P413" s="82">
        <v>43699.356516203705</v>
      </c>
      <c r="Q413" s="80" t="s">
        <v>419</v>
      </c>
      <c r="R413" s="83" t="s">
        <v>443</v>
      </c>
      <c r="S413" s="80" t="s">
        <v>453</v>
      </c>
      <c r="T413" s="80"/>
      <c r="U413" s="80"/>
      <c r="V413" s="83" t="s">
        <v>542</v>
      </c>
      <c r="W413" s="82">
        <v>43699.356516203705</v>
      </c>
      <c r="X413" s="86">
        <v>43699</v>
      </c>
      <c r="Y413" s="88" t="s">
        <v>650</v>
      </c>
      <c r="Z413" s="83" t="s">
        <v>785</v>
      </c>
      <c r="AA413" s="80"/>
      <c r="AB413" s="80"/>
      <c r="AC413" s="88" t="s">
        <v>920</v>
      </c>
      <c r="AD413" s="80"/>
      <c r="AE413" s="80" t="b">
        <v>0</v>
      </c>
      <c r="AF413" s="80">
        <v>3</v>
      </c>
      <c r="AG413" s="88" t="s">
        <v>961</v>
      </c>
      <c r="AH413" s="80" t="b">
        <v>1</v>
      </c>
      <c r="AI413" s="80" t="s">
        <v>974</v>
      </c>
      <c r="AJ413" s="80"/>
      <c r="AK413" s="88" t="s">
        <v>937</v>
      </c>
      <c r="AL413" s="80" t="b">
        <v>0</v>
      </c>
      <c r="AM413" s="80">
        <v>1</v>
      </c>
      <c r="AN413" s="88" t="s">
        <v>961</v>
      </c>
      <c r="AO413" s="80" t="s">
        <v>984</v>
      </c>
      <c r="AP413" s="80" t="b">
        <v>0</v>
      </c>
      <c r="AQ413" s="88" t="s">
        <v>920</v>
      </c>
      <c r="AR413" s="80" t="s">
        <v>196</v>
      </c>
      <c r="AS413" s="80">
        <v>0</v>
      </c>
      <c r="AT413" s="80">
        <v>0</v>
      </c>
      <c r="AU413" s="80"/>
      <c r="AV413" s="80"/>
      <c r="AW413" s="80"/>
      <c r="AX413" s="80"/>
      <c r="AY413" s="80"/>
      <c r="AZ413" s="80"/>
      <c r="BA413" s="80"/>
      <c r="BB413" s="80"/>
      <c r="BC413">
        <v>1</v>
      </c>
      <c r="BD413" s="79" t="str">
        <f>REPLACE(INDEX(GroupVertices[Group],MATCH(Edges[[#This Row],[Vertex 1]],GroupVertices[Vertex],0)),1,1,"")</f>
        <v>1</v>
      </c>
      <c r="BE413" s="79" t="str">
        <f>REPLACE(INDEX(GroupVertices[Group],MATCH(Edges[[#This Row],[Vertex 2]],GroupVertices[Vertex],0)),1,1,"")</f>
        <v>1</v>
      </c>
      <c r="BF413" s="48"/>
      <c r="BG413" s="49"/>
      <c r="BH413" s="48"/>
      <c r="BI413" s="49"/>
      <c r="BJ413" s="48"/>
      <c r="BK413" s="49"/>
      <c r="BL413" s="48"/>
      <c r="BM413" s="49"/>
      <c r="BN413" s="48"/>
    </row>
    <row r="414" spans="1:66" ht="15">
      <c r="A414" s="65" t="s">
        <v>292</v>
      </c>
      <c r="B414" s="65" t="s">
        <v>293</v>
      </c>
      <c r="C414" s="66" t="s">
        <v>2628</v>
      </c>
      <c r="D414" s="67">
        <v>3</v>
      </c>
      <c r="E414" s="68" t="s">
        <v>132</v>
      </c>
      <c r="F414" s="69">
        <v>32</v>
      </c>
      <c r="G414" s="66"/>
      <c r="H414" s="70"/>
      <c r="I414" s="71"/>
      <c r="J414" s="71"/>
      <c r="K414" s="34" t="s">
        <v>65</v>
      </c>
      <c r="L414" s="78">
        <v>414</v>
      </c>
      <c r="M414" s="78"/>
      <c r="N414" s="73"/>
      <c r="O414" s="80" t="s">
        <v>355</v>
      </c>
      <c r="P414" s="82">
        <v>43699.356516203705</v>
      </c>
      <c r="Q414" s="80" t="s">
        <v>419</v>
      </c>
      <c r="R414" s="83" t="s">
        <v>443</v>
      </c>
      <c r="S414" s="80" t="s">
        <v>453</v>
      </c>
      <c r="T414" s="80"/>
      <c r="U414" s="80"/>
      <c r="V414" s="83" t="s">
        <v>542</v>
      </c>
      <c r="W414" s="82">
        <v>43699.356516203705</v>
      </c>
      <c r="X414" s="86">
        <v>43699</v>
      </c>
      <c r="Y414" s="88" t="s">
        <v>650</v>
      </c>
      <c r="Z414" s="83" t="s">
        <v>785</v>
      </c>
      <c r="AA414" s="80"/>
      <c r="AB414" s="80"/>
      <c r="AC414" s="88" t="s">
        <v>920</v>
      </c>
      <c r="AD414" s="80"/>
      <c r="AE414" s="80" t="b">
        <v>0</v>
      </c>
      <c r="AF414" s="80">
        <v>3</v>
      </c>
      <c r="AG414" s="88" t="s">
        <v>961</v>
      </c>
      <c r="AH414" s="80" t="b">
        <v>1</v>
      </c>
      <c r="AI414" s="80" t="s">
        <v>974</v>
      </c>
      <c r="AJ414" s="80"/>
      <c r="AK414" s="88" t="s">
        <v>937</v>
      </c>
      <c r="AL414" s="80" t="b">
        <v>0</v>
      </c>
      <c r="AM414" s="80">
        <v>1</v>
      </c>
      <c r="AN414" s="88" t="s">
        <v>961</v>
      </c>
      <c r="AO414" s="80" t="s">
        <v>984</v>
      </c>
      <c r="AP414" s="80" t="b">
        <v>0</v>
      </c>
      <c r="AQ414" s="88" t="s">
        <v>920</v>
      </c>
      <c r="AR414" s="80" t="s">
        <v>196</v>
      </c>
      <c r="AS414" s="80">
        <v>0</v>
      </c>
      <c r="AT414" s="80">
        <v>0</v>
      </c>
      <c r="AU414" s="80"/>
      <c r="AV414" s="80"/>
      <c r="AW414" s="80"/>
      <c r="AX414" s="80"/>
      <c r="AY414" s="80"/>
      <c r="AZ414" s="80"/>
      <c r="BA414" s="80"/>
      <c r="BB414" s="80"/>
      <c r="BC414">
        <v>1</v>
      </c>
      <c r="BD414" s="79" t="str">
        <f>REPLACE(INDEX(GroupVertices[Group],MATCH(Edges[[#This Row],[Vertex 1]],GroupVertices[Vertex],0)),1,1,"")</f>
        <v>1</v>
      </c>
      <c r="BE414" s="79" t="str">
        <f>REPLACE(INDEX(GroupVertices[Group],MATCH(Edges[[#This Row],[Vertex 2]],GroupVertices[Vertex],0)),1,1,"")</f>
        <v>1</v>
      </c>
      <c r="BF414" s="48">
        <v>1</v>
      </c>
      <c r="BG414" s="49">
        <v>8.333333333333334</v>
      </c>
      <c r="BH414" s="48">
        <v>0</v>
      </c>
      <c r="BI414" s="49">
        <v>0</v>
      </c>
      <c r="BJ414" s="48">
        <v>0</v>
      </c>
      <c r="BK414" s="49">
        <v>0</v>
      </c>
      <c r="BL414" s="48">
        <v>11</v>
      </c>
      <c r="BM414" s="49">
        <v>91.66666666666667</v>
      </c>
      <c r="BN414" s="48">
        <v>12</v>
      </c>
    </row>
    <row r="415" spans="1:66" ht="15">
      <c r="A415" s="65" t="s">
        <v>286</v>
      </c>
      <c r="B415" s="65" t="s">
        <v>292</v>
      </c>
      <c r="C415" s="66" t="s">
        <v>2628</v>
      </c>
      <c r="D415" s="67">
        <v>3</v>
      </c>
      <c r="E415" s="68" t="s">
        <v>132</v>
      </c>
      <c r="F415" s="69">
        <v>32</v>
      </c>
      <c r="G415" s="66"/>
      <c r="H415" s="70"/>
      <c r="I415" s="71"/>
      <c r="J415" s="71"/>
      <c r="K415" s="34" t="s">
        <v>66</v>
      </c>
      <c r="L415" s="78">
        <v>415</v>
      </c>
      <c r="M415" s="78"/>
      <c r="N415" s="73"/>
      <c r="O415" s="80" t="s">
        <v>357</v>
      </c>
      <c r="P415" s="82">
        <v>43699.35732638889</v>
      </c>
      <c r="Q415" s="80" t="s">
        <v>419</v>
      </c>
      <c r="R415" s="83" t="s">
        <v>443</v>
      </c>
      <c r="S415" s="80" t="s">
        <v>453</v>
      </c>
      <c r="T415" s="80"/>
      <c r="U415" s="80"/>
      <c r="V415" s="83" t="s">
        <v>536</v>
      </c>
      <c r="W415" s="82">
        <v>43699.35732638889</v>
      </c>
      <c r="X415" s="86">
        <v>43699</v>
      </c>
      <c r="Y415" s="88" t="s">
        <v>651</v>
      </c>
      <c r="Z415" s="83" t="s">
        <v>786</v>
      </c>
      <c r="AA415" s="80"/>
      <c r="AB415" s="80"/>
      <c r="AC415" s="88" t="s">
        <v>921</v>
      </c>
      <c r="AD415" s="80"/>
      <c r="AE415" s="80" t="b">
        <v>0</v>
      </c>
      <c r="AF415" s="80">
        <v>0</v>
      </c>
      <c r="AG415" s="88" t="s">
        <v>961</v>
      </c>
      <c r="AH415" s="80" t="b">
        <v>1</v>
      </c>
      <c r="AI415" s="80" t="s">
        <v>974</v>
      </c>
      <c r="AJ415" s="80"/>
      <c r="AK415" s="88" t="s">
        <v>937</v>
      </c>
      <c r="AL415" s="80" t="b">
        <v>0</v>
      </c>
      <c r="AM415" s="80">
        <v>1</v>
      </c>
      <c r="AN415" s="88" t="s">
        <v>920</v>
      </c>
      <c r="AO415" s="80" t="s">
        <v>985</v>
      </c>
      <c r="AP415" s="80" t="b">
        <v>0</v>
      </c>
      <c r="AQ415" s="88" t="s">
        <v>920</v>
      </c>
      <c r="AR415" s="80" t="s">
        <v>196</v>
      </c>
      <c r="AS415" s="80">
        <v>0</v>
      </c>
      <c r="AT415" s="80">
        <v>0</v>
      </c>
      <c r="AU415" s="80"/>
      <c r="AV415" s="80"/>
      <c r="AW415" s="80"/>
      <c r="AX415" s="80"/>
      <c r="AY415" s="80"/>
      <c r="AZ415" s="80"/>
      <c r="BA415" s="80"/>
      <c r="BB415" s="80"/>
      <c r="BC415">
        <v>1</v>
      </c>
      <c r="BD415" s="79" t="str">
        <f>REPLACE(INDEX(GroupVertices[Group],MATCH(Edges[[#This Row],[Vertex 1]],GroupVertices[Vertex],0)),1,1,"")</f>
        <v>1</v>
      </c>
      <c r="BE415" s="79" t="str">
        <f>REPLACE(INDEX(GroupVertices[Group],MATCH(Edges[[#This Row],[Vertex 2]],GroupVertices[Vertex],0)),1,1,"")</f>
        <v>1</v>
      </c>
      <c r="BF415" s="48">
        <v>1</v>
      </c>
      <c r="BG415" s="49">
        <v>8.333333333333334</v>
      </c>
      <c r="BH415" s="48">
        <v>0</v>
      </c>
      <c r="BI415" s="49">
        <v>0</v>
      </c>
      <c r="BJ415" s="48">
        <v>0</v>
      </c>
      <c r="BK415" s="49">
        <v>0</v>
      </c>
      <c r="BL415" s="48">
        <v>11</v>
      </c>
      <c r="BM415" s="49">
        <v>91.66666666666667</v>
      </c>
      <c r="BN415" s="48">
        <v>12</v>
      </c>
    </row>
    <row r="416" spans="1:66" ht="15">
      <c r="A416" s="65" t="s">
        <v>291</v>
      </c>
      <c r="B416" s="65" t="s">
        <v>286</v>
      </c>
      <c r="C416" s="66" t="s">
        <v>2630</v>
      </c>
      <c r="D416" s="67">
        <v>10</v>
      </c>
      <c r="E416" s="68" t="s">
        <v>136</v>
      </c>
      <c r="F416" s="69">
        <v>27.272727272727273</v>
      </c>
      <c r="G416" s="66"/>
      <c r="H416" s="70"/>
      <c r="I416" s="71"/>
      <c r="J416" s="71"/>
      <c r="K416" s="34" t="s">
        <v>66</v>
      </c>
      <c r="L416" s="78">
        <v>416</v>
      </c>
      <c r="M416" s="78"/>
      <c r="N416" s="73"/>
      <c r="O416" s="80" t="s">
        <v>357</v>
      </c>
      <c r="P416" s="82">
        <v>43691.54659722222</v>
      </c>
      <c r="Q416" s="80" t="s">
        <v>420</v>
      </c>
      <c r="R416" s="80"/>
      <c r="S416" s="80"/>
      <c r="T416" s="80"/>
      <c r="U416" s="80"/>
      <c r="V416" s="83" t="s">
        <v>541</v>
      </c>
      <c r="W416" s="82">
        <v>43691.54659722222</v>
      </c>
      <c r="X416" s="86">
        <v>43691</v>
      </c>
      <c r="Y416" s="88" t="s">
        <v>652</v>
      </c>
      <c r="Z416" s="83" t="s">
        <v>787</v>
      </c>
      <c r="AA416" s="80"/>
      <c r="AB416" s="80"/>
      <c r="AC416" s="88" t="s">
        <v>922</v>
      </c>
      <c r="AD416" s="80"/>
      <c r="AE416" s="80" t="b">
        <v>0</v>
      </c>
      <c r="AF416" s="80">
        <v>0</v>
      </c>
      <c r="AG416" s="88" t="s">
        <v>961</v>
      </c>
      <c r="AH416" s="80" t="b">
        <v>0</v>
      </c>
      <c r="AI416" s="80" t="s">
        <v>974</v>
      </c>
      <c r="AJ416" s="80"/>
      <c r="AK416" s="88" t="s">
        <v>961</v>
      </c>
      <c r="AL416" s="80" t="b">
        <v>0</v>
      </c>
      <c r="AM416" s="80">
        <v>1</v>
      </c>
      <c r="AN416" s="88" t="s">
        <v>932</v>
      </c>
      <c r="AO416" s="80" t="s">
        <v>984</v>
      </c>
      <c r="AP416" s="80" t="b">
        <v>0</v>
      </c>
      <c r="AQ416" s="88" t="s">
        <v>932</v>
      </c>
      <c r="AR416" s="80" t="s">
        <v>196</v>
      </c>
      <c r="AS416" s="80">
        <v>0</v>
      </c>
      <c r="AT416" s="80">
        <v>0</v>
      </c>
      <c r="AU416" s="80"/>
      <c r="AV416" s="80"/>
      <c r="AW416" s="80"/>
      <c r="AX416" s="80"/>
      <c r="AY416" s="80"/>
      <c r="AZ416" s="80"/>
      <c r="BA416" s="80"/>
      <c r="BB416" s="80"/>
      <c r="BC416">
        <v>3</v>
      </c>
      <c r="BD416" s="79" t="str">
        <f>REPLACE(INDEX(GroupVertices[Group],MATCH(Edges[[#This Row],[Vertex 1]],GroupVertices[Vertex],0)),1,1,"")</f>
        <v>1</v>
      </c>
      <c r="BE416" s="79" t="str">
        <f>REPLACE(INDEX(GroupVertices[Group],MATCH(Edges[[#This Row],[Vertex 2]],GroupVertices[Vertex],0)),1,1,"")</f>
        <v>1</v>
      </c>
      <c r="BF416" s="48">
        <v>1</v>
      </c>
      <c r="BG416" s="49">
        <v>5.882352941176471</v>
      </c>
      <c r="BH416" s="48">
        <v>0</v>
      </c>
      <c r="BI416" s="49">
        <v>0</v>
      </c>
      <c r="BJ416" s="48">
        <v>0</v>
      </c>
      <c r="BK416" s="49">
        <v>0</v>
      </c>
      <c r="BL416" s="48">
        <v>16</v>
      </c>
      <c r="BM416" s="49">
        <v>94.11764705882354</v>
      </c>
      <c r="BN416" s="48">
        <v>17</v>
      </c>
    </row>
    <row r="417" spans="1:66" ht="15">
      <c r="A417" s="65" t="s">
        <v>291</v>
      </c>
      <c r="B417" s="65" t="s">
        <v>286</v>
      </c>
      <c r="C417" s="66" t="s">
        <v>2630</v>
      </c>
      <c r="D417" s="67">
        <v>10</v>
      </c>
      <c r="E417" s="68" t="s">
        <v>136</v>
      </c>
      <c r="F417" s="69">
        <v>27.272727272727273</v>
      </c>
      <c r="G417" s="66"/>
      <c r="H417" s="70"/>
      <c r="I417" s="71"/>
      <c r="J417" s="71"/>
      <c r="K417" s="34" t="s">
        <v>66</v>
      </c>
      <c r="L417" s="78">
        <v>417</v>
      </c>
      <c r="M417" s="78"/>
      <c r="N417" s="73"/>
      <c r="O417" s="80" t="s">
        <v>357</v>
      </c>
      <c r="P417" s="82">
        <v>43691.54673611111</v>
      </c>
      <c r="Q417" s="80" t="s">
        <v>421</v>
      </c>
      <c r="R417" s="80"/>
      <c r="S417" s="80"/>
      <c r="T417" s="80"/>
      <c r="U417" s="80"/>
      <c r="V417" s="83" t="s">
        <v>541</v>
      </c>
      <c r="W417" s="82">
        <v>43691.54673611111</v>
      </c>
      <c r="X417" s="86">
        <v>43691</v>
      </c>
      <c r="Y417" s="88" t="s">
        <v>653</v>
      </c>
      <c r="Z417" s="83" t="s">
        <v>788</v>
      </c>
      <c r="AA417" s="80"/>
      <c r="AB417" s="80"/>
      <c r="AC417" s="88" t="s">
        <v>923</v>
      </c>
      <c r="AD417" s="80"/>
      <c r="AE417" s="80" t="b">
        <v>0</v>
      </c>
      <c r="AF417" s="80">
        <v>0</v>
      </c>
      <c r="AG417" s="88" t="s">
        <v>961</v>
      </c>
      <c r="AH417" s="80" t="b">
        <v>0</v>
      </c>
      <c r="AI417" s="80" t="s">
        <v>974</v>
      </c>
      <c r="AJ417" s="80"/>
      <c r="AK417" s="88" t="s">
        <v>961</v>
      </c>
      <c r="AL417" s="80" t="b">
        <v>0</v>
      </c>
      <c r="AM417" s="80">
        <v>1</v>
      </c>
      <c r="AN417" s="88" t="s">
        <v>933</v>
      </c>
      <c r="AO417" s="80" t="s">
        <v>984</v>
      </c>
      <c r="AP417" s="80" t="b">
        <v>0</v>
      </c>
      <c r="AQ417" s="88" t="s">
        <v>933</v>
      </c>
      <c r="AR417" s="80" t="s">
        <v>196</v>
      </c>
      <c r="AS417" s="80">
        <v>0</v>
      </c>
      <c r="AT417" s="80">
        <v>0</v>
      </c>
      <c r="AU417" s="80"/>
      <c r="AV417" s="80"/>
      <c r="AW417" s="80"/>
      <c r="AX417" s="80"/>
      <c r="AY417" s="80"/>
      <c r="AZ417" s="80"/>
      <c r="BA417" s="80"/>
      <c r="BB417" s="80"/>
      <c r="BC417">
        <v>3</v>
      </c>
      <c r="BD417" s="79" t="str">
        <f>REPLACE(INDEX(GroupVertices[Group],MATCH(Edges[[#This Row],[Vertex 1]],GroupVertices[Vertex],0)),1,1,"")</f>
        <v>1</v>
      </c>
      <c r="BE417" s="79" t="str">
        <f>REPLACE(INDEX(GroupVertices[Group],MATCH(Edges[[#This Row],[Vertex 2]],GroupVertices[Vertex],0)),1,1,"")</f>
        <v>1</v>
      </c>
      <c r="BF417" s="48">
        <v>0</v>
      </c>
      <c r="BG417" s="49">
        <v>0</v>
      </c>
      <c r="BH417" s="48">
        <v>0</v>
      </c>
      <c r="BI417" s="49">
        <v>0</v>
      </c>
      <c r="BJ417" s="48">
        <v>0</v>
      </c>
      <c r="BK417" s="49">
        <v>0</v>
      </c>
      <c r="BL417" s="48">
        <v>24</v>
      </c>
      <c r="BM417" s="49">
        <v>100</v>
      </c>
      <c r="BN417" s="48">
        <v>24</v>
      </c>
    </row>
    <row r="418" spans="1:66" ht="15">
      <c r="A418" s="65" t="s">
        <v>291</v>
      </c>
      <c r="B418" s="65" t="s">
        <v>286</v>
      </c>
      <c r="C418" s="66" t="s">
        <v>2630</v>
      </c>
      <c r="D418" s="67">
        <v>10</v>
      </c>
      <c r="E418" s="68" t="s">
        <v>136</v>
      </c>
      <c r="F418" s="69">
        <v>27.272727272727273</v>
      </c>
      <c r="G418" s="66"/>
      <c r="H418" s="70"/>
      <c r="I418" s="71"/>
      <c r="J418" s="71"/>
      <c r="K418" s="34" t="s">
        <v>66</v>
      </c>
      <c r="L418" s="78">
        <v>418</v>
      </c>
      <c r="M418" s="78"/>
      <c r="N418" s="73"/>
      <c r="O418" s="80" t="s">
        <v>356</v>
      </c>
      <c r="P418" s="82">
        <v>43691.5474537037</v>
      </c>
      <c r="Q418" s="80" t="s">
        <v>422</v>
      </c>
      <c r="R418" s="80"/>
      <c r="S418" s="80"/>
      <c r="T418" s="80"/>
      <c r="U418" s="80"/>
      <c r="V418" s="83" t="s">
        <v>541</v>
      </c>
      <c r="W418" s="82">
        <v>43691.5474537037</v>
      </c>
      <c r="X418" s="86">
        <v>43691</v>
      </c>
      <c r="Y418" s="88" t="s">
        <v>654</v>
      </c>
      <c r="Z418" s="83" t="s">
        <v>789</v>
      </c>
      <c r="AA418" s="80"/>
      <c r="AB418" s="80"/>
      <c r="AC418" s="88" t="s">
        <v>924</v>
      </c>
      <c r="AD418" s="88" t="s">
        <v>933</v>
      </c>
      <c r="AE418" s="80" t="b">
        <v>0</v>
      </c>
      <c r="AF418" s="80">
        <v>0</v>
      </c>
      <c r="AG418" s="88" t="s">
        <v>960</v>
      </c>
      <c r="AH418" s="80" t="b">
        <v>0</v>
      </c>
      <c r="AI418" s="80" t="s">
        <v>974</v>
      </c>
      <c r="AJ418" s="80"/>
      <c r="AK418" s="88" t="s">
        <v>961</v>
      </c>
      <c r="AL418" s="80" t="b">
        <v>0</v>
      </c>
      <c r="AM418" s="80">
        <v>0</v>
      </c>
      <c r="AN418" s="88" t="s">
        <v>961</v>
      </c>
      <c r="AO418" s="80" t="s">
        <v>984</v>
      </c>
      <c r="AP418" s="80" t="b">
        <v>0</v>
      </c>
      <c r="AQ418" s="88" t="s">
        <v>933</v>
      </c>
      <c r="AR418" s="80" t="s">
        <v>196</v>
      </c>
      <c r="AS418" s="80">
        <v>0</v>
      </c>
      <c r="AT418" s="80">
        <v>0</v>
      </c>
      <c r="AU418" s="80"/>
      <c r="AV418" s="80"/>
      <c r="AW418" s="80"/>
      <c r="AX418" s="80"/>
      <c r="AY418" s="80"/>
      <c r="AZ418" s="80"/>
      <c r="BA418" s="80"/>
      <c r="BB418" s="80"/>
      <c r="BC418">
        <v>3</v>
      </c>
      <c r="BD418" s="79" t="str">
        <f>REPLACE(INDEX(GroupVertices[Group],MATCH(Edges[[#This Row],[Vertex 1]],GroupVertices[Vertex],0)),1,1,"")</f>
        <v>1</v>
      </c>
      <c r="BE418" s="79" t="str">
        <f>REPLACE(INDEX(GroupVertices[Group],MATCH(Edges[[#This Row],[Vertex 2]],GroupVertices[Vertex],0)),1,1,"")</f>
        <v>1</v>
      </c>
      <c r="BF418" s="48">
        <v>1</v>
      </c>
      <c r="BG418" s="49">
        <v>12.5</v>
      </c>
      <c r="BH418" s="48">
        <v>0</v>
      </c>
      <c r="BI418" s="49">
        <v>0</v>
      </c>
      <c r="BJ418" s="48">
        <v>0</v>
      </c>
      <c r="BK418" s="49">
        <v>0</v>
      </c>
      <c r="BL418" s="48">
        <v>7</v>
      </c>
      <c r="BM418" s="49">
        <v>87.5</v>
      </c>
      <c r="BN418" s="48">
        <v>8</v>
      </c>
    </row>
    <row r="419" spans="1:66" ht="15">
      <c r="A419" s="65" t="s">
        <v>291</v>
      </c>
      <c r="B419" s="65" t="s">
        <v>286</v>
      </c>
      <c r="C419" s="66" t="s">
        <v>2633</v>
      </c>
      <c r="D419" s="67">
        <v>10</v>
      </c>
      <c r="E419" s="68" t="s">
        <v>136</v>
      </c>
      <c r="F419" s="69">
        <v>22.545454545454547</v>
      </c>
      <c r="G419" s="66"/>
      <c r="H419" s="70"/>
      <c r="I419" s="71"/>
      <c r="J419" s="71"/>
      <c r="K419" s="34" t="s">
        <v>66</v>
      </c>
      <c r="L419" s="78">
        <v>419</v>
      </c>
      <c r="M419" s="78"/>
      <c r="N419" s="73"/>
      <c r="O419" s="80" t="s">
        <v>355</v>
      </c>
      <c r="P419" s="82">
        <v>43692.660787037035</v>
      </c>
      <c r="Q419" s="80" t="s">
        <v>423</v>
      </c>
      <c r="R419" s="83" t="s">
        <v>444</v>
      </c>
      <c r="S419" s="80" t="s">
        <v>459</v>
      </c>
      <c r="T419" s="80" t="s">
        <v>472</v>
      </c>
      <c r="U419" s="83" t="s">
        <v>480</v>
      </c>
      <c r="V419" s="83" t="s">
        <v>480</v>
      </c>
      <c r="W419" s="82">
        <v>43692.660787037035</v>
      </c>
      <c r="X419" s="86">
        <v>43692</v>
      </c>
      <c r="Y419" s="88" t="s">
        <v>655</v>
      </c>
      <c r="Z419" s="83" t="s">
        <v>790</v>
      </c>
      <c r="AA419" s="80"/>
      <c r="AB419" s="80"/>
      <c r="AC419" s="88" t="s">
        <v>925</v>
      </c>
      <c r="AD419" s="80"/>
      <c r="AE419" s="80" t="b">
        <v>0</v>
      </c>
      <c r="AF419" s="80">
        <v>1</v>
      </c>
      <c r="AG419" s="88" t="s">
        <v>961</v>
      </c>
      <c r="AH419" s="80" t="b">
        <v>0</v>
      </c>
      <c r="AI419" s="80" t="s">
        <v>974</v>
      </c>
      <c r="AJ419" s="80"/>
      <c r="AK419" s="88" t="s">
        <v>961</v>
      </c>
      <c r="AL419" s="80" t="b">
        <v>0</v>
      </c>
      <c r="AM419" s="80">
        <v>0</v>
      </c>
      <c r="AN419" s="88" t="s">
        <v>961</v>
      </c>
      <c r="AO419" s="80" t="s">
        <v>984</v>
      </c>
      <c r="AP419" s="80" t="b">
        <v>0</v>
      </c>
      <c r="AQ419" s="88" t="s">
        <v>925</v>
      </c>
      <c r="AR419" s="80" t="s">
        <v>196</v>
      </c>
      <c r="AS419" s="80">
        <v>0</v>
      </c>
      <c r="AT419" s="80">
        <v>0</v>
      </c>
      <c r="AU419" s="80"/>
      <c r="AV419" s="80"/>
      <c r="AW419" s="80"/>
      <c r="AX419" s="80"/>
      <c r="AY419" s="80"/>
      <c r="AZ419" s="80"/>
      <c r="BA419" s="80"/>
      <c r="BB419" s="80"/>
      <c r="BC419">
        <v>5</v>
      </c>
      <c r="BD419" s="79" t="str">
        <f>REPLACE(INDEX(GroupVertices[Group],MATCH(Edges[[#This Row],[Vertex 1]],GroupVertices[Vertex],0)),1,1,"")</f>
        <v>1</v>
      </c>
      <c r="BE419" s="79" t="str">
        <f>REPLACE(INDEX(GroupVertices[Group],MATCH(Edges[[#This Row],[Vertex 2]],GroupVertices[Vertex],0)),1,1,"")</f>
        <v>1</v>
      </c>
      <c r="BF419" s="48">
        <v>1</v>
      </c>
      <c r="BG419" s="49">
        <v>4.545454545454546</v>
      </c>
      <c r="BH419" s="48">
        <v>0</v>
      </c>
      <c r="BI419" s="49">
        <v>0</v>
      </c>
      <c r="BJ419" s="48">
        <v>0</v>
      </c>
      <c r="BK419" s="49">
        <v>0</v>
      </c>
      <c r="BL419" s="48">
        <v>21</v>
      </c>
      <c r="BM419" s="49">
        <v>95.45454545454545</v>
      </c>
      <c r="BN419" s="48">
        <v>22</v>
      </c>
    </row>
    <row r="420" spans="1:66" ht="15">
      <c r="A420" s="65" t="s">
        <v>291</v>
      </c>
      <c r="B420" s="65" t="s">
        <v>286</v>
      </c>
      <c r="C420" s="66" t="s">
        <v>2630</v>
      </c>
      <c r="D420" s="67">
        <v>10</v>
      </c>
      <c r="E420" s="68" t="s">
        <v>136</v>
      </c>
      <c r="F420" s="69">
        <v>27.272727272727273</v>
      </c>
      <c r="G420" s="66"/>
      <c r="H420" s="70"/>
      <c r="I420" s="71"/>
      <c r="J420" s="71"/>
      <c r="K420" s="34" t="s">
        <v>66</v>
      </c>
      <c r="L420" s="78">
        <v>420</v>
      </c>
      <c r="M420" s="78"/>
      <c r="N420" s="73"/>
      <c r="O420" s="80" t="s">
        <v>356</v>
      </c>
      <c r="P420" s="82">
        <v>43692.66743055556</v>
      </c>
      <c r="Q420" s="80" t="s">
        <v>424</v>
      </c>
      <c r="R420" s="80"/>
      <c r="S420" s="80"/>
      <c r="T420" s="80"/>
      <c r="U420" s="80"/>
      <c r="V420" s="83" t="s">
        <v>541</v>
      </c>
      <c r="W420" s="82">
        <v>43692.66743055556</v>
      </c>
      <c r="X420" s="86">
        <v>43692</v>
      </c>
      <c r="Y420" s="88" t="s">
        <v>656</v>
      </c>
      <c r="Z420" s="83" t="s">
        <v>791</v>
      </c>
      <c r="AA420" s="80"/>
      <c r="AB420" s="80"/>
      <c r="AC420" s="88" t="s">
        <v>926</v>
      </c>
      <c r="AD420" s="88" t="s">
        <v>958</v>
      </c>
      <c r="AE420" s="80" t="b">
        <v>0</v>
      </c>
      <c r="AF420" s="80">
        <v>1</v>
      </c>
      <c r="AG420" s="88" t="s">
        <v>960</v>
      </c>
      <c r="AH420" s="80" t="b">
        <v>0</v>
      </c>
      <c r="AI420" s="80" t="s">
        <v>974</v>
      </c>
      <c r="AJ420" s="80"/>
      <c r="AK420" s="88" t="s">
        <v>961</v>
      </c>
      <c r="AL420" s="80" t="b">
        <v>0</v>
      </c>
      <c r="AM420" s="80">
        <v>0</v>
      </c>
      <c r="AN420" s="88" t="s">
        <v>961</v>
      </c>
      <c r="AO420" s="80" t="s">
        <v>984</v>
      </c>
      <c r="AP420" s="80" t="b">
        <v>0</v>
      </c>
      <c r="AQ420" s="88" t="s">
        <v>958</v>
      </c>
      <c r="AR420" s="80" t="s">
        <v>196</v>
      </c>
      <c r="AS420" s="80">
        <v>0</v>
      </c>
      <c r="AT420" s="80">
        <v>0</v>
      </c>
      <c r="AU420" s="80"/>
      <c r="AV420" s="80"/>
      <c r="AW420" s="80"/>
      <c r="AX420" s="80"/>
      <c r="AY420" s="80"/>
      <c r="AZ420" s="80"/>
      <c r="BA420" s="80"/>
      <c r="BB420" s="80"/>
      <c r="BC420">
        <v>3</v>
      </c>
      <c r="BD420" s="79" t="str">
        <f>REPLACE(INDEX(GroupVertices[Group],MATCH(Edges[[#This Row],[Vertex 1]],GroupVertices[Vertex],0)),1,1,"")</f>
        <v>1</v>
      </c>
      <c r="BE420" s="79" t="str">
        <f>REPLACE(INDEX(GroupVertices[Group],MATCH(Edges[[#This Row],[Vertex 2]],GroupVertices[Vertex],0)),1,1,"")</f>
        <v>1</v>
      </c>
      <c r="BF420" s="48">
        <v>0</v>
      </c>
      <c r="BG420" s="49">
        <v>0</v>
      </c>
      <c r="BH420" s="48">
        <v>0</v>
      </c>
      <c r="BI420" s="49">
        <v>0</v>
      </c>
      <c r="BJ420" s="48">
        <v>0</v>
      </c>
      <c r="BK420" s="49">
        <v>0</v>
      </c>
      <c r="BL420" s="48">
        <v>4</v>
      </c>
      <c r="BM420" s="49">
        <v>100</v>
      </c>
      <c r="BN420" s="48">
        <v>4</v>
      </c>
    </row>
    <row r="421" spans="1:66" ht="15">
      <c r="A421" s="65" t="s">
        <v>291</v>
      </c>
      <c r="B421" s="65" t="s">
        <v>286</v>
      </c>
      <c r="C421" s="66" t="s">
        <v>2633</v>
      </c>
      <c r="D421" s="67">
        <v>10</v>
      </c>
      <c r="E421" s="68" t="s">
        <v>136</v>
      </c>
      <c r="F421" s="69">
        <v>22.545454545454547</v>
      </c>
      <c r="G421" s="66"/>
      <c r="H421" s="70"/>
      <c r="I421" s="71"/>
      <c r="J421" s="71"/>
      <c r="K421" s="34" t="s">
        <v>66</v>
      </c>
      <c r="L421" s="78">
        <v>421</v>
      </c>
      <c r="M421" s="78"/>
      <c r="N421" s="73"/>
      <c r="O421" s="80" t="s">
        <v>355</v>
      </c>
      <c r="P421" s="82">
        <v>43693.322430555556</v>
      </c>
      <c r="Q421" s="80" t="s">
        <v>414</v>
      </c>
      <c r="R421" s="80"/>
      <c r="S421" s="80"/>
      <c r="T421" s="80"/>
      <c r="U421" s="80"/>
      <c r="V421" s="83" t="s">
        <v>541</v>
      </c>
      <c r="W421" s="82">
        <v>43693.322430555556</v>
      </c>
      <c r="X421" s="86">
        <v>43693</v>
      </c>
      <c r="Y421" s="88" t="s">
        <v>640</v>
      </c>
      <c r="Z421" s="83" t="s">
        <v>775</v>
      </c>
      <c r="AA421" s="80"/>
      <c r="AB421" s="80"/>
      <c r="AC421" s="88" t="s">
        <v>910</v>
      </c>
      <c r="AD421" s="88" t="s">
        <v>913</v>
      </c>
      <c r="AE421" s="80" t="b">
        <v>0</v>
      </c>
      <c r="AF421" s="80">
        <v>1</v>
      </c>
      <c r="AG421" s="88" t="s">
        <v>964</v>
      </c>
      <c r="AH421" s="80" t="b">
        <v>0</v>
      </c>
      <c r="AI421" s="80" t="s">
        <v>974</v>
      </c>
      <c r="AJ421" s="80"/>
      <c r="AK421" s="88" t="s">
        <v>961</v>
      </c>
      <c r="AL421" s="80" t="b">
        <v>0</v>
      </c>
      <c r="AM421" s="80">
        <v>0</v>
      </c>
      <c r="AN421" s="88" t="s">
        <v>961</v>
      </c>
      <c r="AO421" s="80" t="s">
        <v>984</v>
      </c>
      <c r="AP421" s="80" t="b">
        <v>0</v>
      </c>
      <c r="AQ421" s="88" t="s">
        <v>913</v>
      </c>
      <c r="AR421" s="80" t="s">
        <v>196</v>
      </c>
      <c r="AS421" s="80">
        <v>0</v>
      </c>
      <c r="AT421" s="80">
        <v>0</v>
      </c>
      <c r="AU421" s="80"/>
      <c r="AV421" s="80"/>
      <c r="AW421" s="80"/>
      <c r="AX421" s="80"/>
      <c r="AY421" s="80"/>
      <c r="AZ421" s="80"/>
      <c r="BA421" s="80"/>
      <c r="BB421" s="80"/>
      <c r="BC421">
        <v>5</v>
      </c>
      <c r="BD421" s="79" t="str">
        <f>REPLACE(INDEX(GroupVertices[Group],MATCH(Edges[[#This Row],[Vertex 1]],GroupVertices[Vertex],0)),1,1,"")</f>
        <v>1</v>
      </c>
      <c r="BE421" s="79" t="str">
        <f>REPLACE(INDEX(GroupVertices[Group],MATCH(Edges[[#This Row],[Vertex 2]],GroupVertices[Vertex],0)),1,1,"")</f>
        <v>1</v>
      </c>
      <c r="BF421" s="48">
        <v>1</v>
      </c>
      <c r="BG421" s="49">
        <v>25</v>
      </c>
      <c r="BH421" s="48">
        <v>0</v>
      </c>
      <c r="BI421" s="49">
        <v>0</v>
      </c>
      <c r="BJ421" s="48">
        <v>0</v>
      </c>
      <c r="BK421" s="49">
        <v>0</v>
      </c>
      <c r="BL421" s="48">
        <v>3</v>
      </c>
      <c r="BM421" s="49">
        <v>75</v>
      </c>
      <c r="BN421" s="48">
        <v>4</v>
      </c>
    </row>
    <row r="422" spans="1:66" ht="15">
      <c r="A422" s="65" t="s">
        <v>291</v>
      </c>
      <c r="B422" s="65" t="s">
        <v>286</v>
      </c>
      <c r="C422" s="66" t="s">
        <v>2630</v>
      </c>
      <c r="D422" s="67">
        <v>10</v>
      </c>
      <c r="E422" s="68" t="s">
        <v>136</v>
      </c>
      <c r="F422" s="69">
        <v>27.272727272727273</v>
      </c>
      <c r="G422" s="66"/>
      <c r="H422" s="70"/>
      <c r="I422" s="71"/>
      <c r="J422" s="71"/>
      <c r="K422" s="34" t="s">
        <v>66</v>
      </c>
      <c r="L422" s="78">
        <v>422</v>
      </c>
      <c r="M422" s="78"/>
      <c r="N422" s="73"/>
      <c r="O422" s="80" t="s">
        <v>356</v>
      </c>
      <c r="P422" s="82">
        <v>43698.377222222225</v>
      </c>
      <c r="Q422" s="80" t="s">
        <v>425</v>
      </c>
      <c r="R422" s="80"/>
      <c r="S422" s="80"/>
      <c r="T422" s="80"/>
      <c r="U422" s="80"/>
      <c r="V422" s="83" t="s">
        <v>541</v>
      </c>
      <c r="W422" s="82">
        <v>43698.377222222225</v>
      </c>
      <c r="X422" s="86">
        <v>43698</v>
      </c>
      <c r="Y422" s="88" t="s">
        <v>657</v>
      </c>
      <c r="Z422" s="83" t="s">
        <v>792</v>
      </c>
      <c r="AA422" s="80"/>
      <c r="AB422" s="80"/>
      <c r="AC422" s="88" t="s">
        <v>927</v>
      </c>
      <c r="AD422" s="88" t="s">
        <v>959</v>
      </c>
      <c r="AE422" s="80" t="b">
        <v>0</v>
      </c>
      <c r="AF422" s="80">
        <v>0</v>
      </c>
      <c r="AG422" s="88" t="s">
        <v>960</v>
      </c>
      <c r="AH422" s="80" t="b">
        <v>0</v>
      </c>
      <c r="AI422" s="80" t="s">
        <v>974</v>
      </c>
      <c r="AJ422" s="80"/>
      <c r="AK422" s="88" t="s">
        <v>961</v>
      </c>
      <c r="AL422" s="80" t="b">
        <v>0</v>
      </c>
      <c r="AM422" s="80">
        <v>0</v>
      </c>
      <c r="AN422" s="88" t="s">
        <v>961</v>
      </c>
      <c r="AO422" s="80" t="s">
        <v>984</v>
      </c>
      <c r="AP422" s="80" t="b">
        <v>0</v>
      </c>
      <c r="AQ422" s="88" t="s">
        <v>959</v>
      </c>
      <c r="AR422" s="80" t="s">
        <v>196</v>
      </c>
      <c r="AS422" s="80">
        <v>0</v>
      </c>
      <c r="AT422" s="80">
        <v>0</v>
      </c>
      <c r="AU422" s="80"/>
      <c r="AV422" s="80"/>
      <c r="AW422" s="80"/>
      <c r="AX422" s="80"/>
      <c r="AY422" s="80"/>
      <c r="AZ422" s="80"/>
      <c r="BA422" s="80"/>
      <c r="BB422" s="80"/>
      <c r="BC422">
        <v>3</v>
      </c>
      <c r="BD422" s="79" t="str">
        <f>REPLACE(INDEX(GroupVertices[Group],MATCH(Edges[[#This Row],[Vertex 1]],GroupVertices[Vertex],0)),1,1,"")</f>
        <v>1</v>
      </c>
      <c r="BE422" s="79" t="str">
        <f>REPLACE(INDEX(GroupVertices[Group],MATCH(Edges[[#This Row],[Vertex 2]],GroupVertices[Vertex],0)),1,1,"")</f>
        <v>1</v>
      </c>
      <c r="BF422" s="48">
        <v>1</v>
      </c>
      <c r="BG422" s="49">
        <v>20</v>
      </c>
      <c r="BH422" s="48">
        <v>0</v>
      </c>
      <c r="BI422" s="49">
        <v>0</v>
      </c>
      <c r="BJ422" s="48">
        <v>0</v>
      </c>
      <c r="BK422" s="49">
        <v>0</v>
      </c>
      <c r="BL422" s="48">
        <v>4</v>
      </c>
      <c r="BM422" s="49">
        <v>80</v>
      </c>
      <c r="BN422" s="48">
        <v>5</v>
      </c>
    </row>
    <row r="423" spans="1:66" ht="15">
      <c r="A423" s="65" t="s">
        <v>291</v>
      </c>
      <c r="B423" s="65" t="s">
        <v>286</v>
      </c>
      <c r="C423" s="66" t="s">
        <v>2633</v>
      </c>
      <c r="D423" s="67">
        <v>10</v>
      </c>
      <c r="E423" s="68" t="s">
        <v>136</v>
      </c>
      <c r="F423" s="69">
        <v>22.545454545454547</v>
      </c>
      <c r="G423" s="66"/>
      <c r="H423" s="70"/>
      <c r="I423" s="71"/>
      <c r="J423" s="71"/>
      <c r="K423" s="34" t="s">
        <v>66</v>
      </c>
      <c r="L423" s="78">
        <v>423</v>
      </c>
      <c r="M423" s="78"/>
      <c r="N423" s="73"/>
      <c r="O423" s="80" t="s">
        <v>355</v>
      </c>
      <c r="P423" s="82">
        <v>43698.392175925925</v>
      </c>
      <c r="Q423" s="80" t="s">
        <v>426</v>
      </c>
      <c r="R423" s="83" t="s">
        <v>445</v>
      </c>
      <c r="S423" s="80" t="s">
        <v>453</v>
      </c>
      <c r="T423" s="80" t="s">
        <v>472</v>
      </c>
      <c r="U423" s="80"/>
      <c r="V423" s="83" t="s">
        <v>541</v>
      </c>
      <c r="W423" s="82">
        <v>43698.392175925925</v>
      </c>
      <c r="X423" s="86">
        <v>43698</v>
      </c>
      <c r="Y423" s="88" t="s">
        <v>658</v>
      </c>
      <c r="Z423" s="83" t="s">
        <v>793</v>
      </c>
      <c r="AA423" s="80"/>
      <c r="AB423" s="80"/>
      <c r="AC423" s="88" t="s">
        <v>928</v>
      </c>
      <c r="AD423" s="80"/>
      <c r="AE423" s="80" t="b">
        <v>0</v>
      </c>
      <c r="AF423" s="80">
        <v>1</v>
      </c>
      <c r="AG423" s="88" t="s">
        <v>961</v>
      </c>
      <c r="AH423" s="80" t="b">
        <v>1</v>
      </c>
      <c r="AI423" s="80" t="s">
        <v>974</v>
      </c>
      <c r="AJ423" s="80"/>
      <c r="AK423" s="88" t="s">
        <v>945</v>
      </c>
      <c r="AL423" s="80" t="b">
        <v>0</v>
      </c>
      <c r="AM423" s="80">
        <v>0</v>
      </c>
      <c r="AN423" s="88" t="s">
        <v>961</v>
      </c>
      <c r="AO423" s="80" t="s">
        <v>984</v>
      </c>
      <c r="AP423" s="80" t="b">
        <v>0</v>
      </c>
      <c r="AQ423" s="88" t="s">
        <v>928</v>
      </c>
      <c r="AR423" s="80" t="s">
        <v>196</v>
      </c>
      <c r="AS423" s="80">
        <v>0</v>
      </c>
      <c r="AT423" s="80">
        <v>0</v>
      </c>
      <c r="AU423" s="80"/>
      <c r="AV423" s="80"/>
      <c r="AW423" s="80"/>
      <c r="AX423" s="80"/>
      <c r="AY423" s="80"/>
      <c r="AZ423" s="80"/>
      <c r="BA423" s="80"/>
      <c r="BB423" s="80"/>
      <c r="BC423">
        <v>5</v>
      </c>
      <c r="BD423" s="79" t="str">
        <f>REPLACE(INDEX(GroupVertices[Group],MATCH(Edges[[#This Row],[Vertex 1]],GroupVertices[Vertex],0)),1,1,"")</f>
        <v>1</v>
      </c>
      <c r="BE423" s="79" t="str">
        <f>REPLACE(INDEX(GroupVertices[Group],MATCH(Edges[[#This Row],[Vertex 2]],GroupVertices[Vertex],0)),1,1,"")</f>
        <v>1</v>
      </c>
      <c r="BF423" s="48">
        <v>0</v>
      </c>
      <c r="BG423" s="49">
        <v>0</v>
      </c>
      <c r="BH423" s="48">
        <v>0</v>
      </c>
      <c r="BI423" s="49">
        <v>0</v>
      </c>
      <c r="BJ423" s="48">
        <v>0</v>
      </c>
      <c r="BK423" s="49">
        <v>0</v>
      </c>
      <c r="BL423" s="48">
        <v>17</v>
      </c>
      <c r="BM423" s="49">
        <v>100</v>
      </c>
      <c r="BN423" s="48">
        <v>17</v>
      </c>
    </row>
    <row r="424" spans="1:66" ht="15">
      <c r="A424" s="65" t="s">
        <v>291</v>
      </c>
      <c r="B424" s="65" t="s">
        <v>286</v>
      </c>
      <c r="C424" s="66" t="s">
        <v>2633</v>
      </c>
      <c r="D424" s="67">
        <v>10</v>
      </c>
      <c r="E424" s="68" t="s">
        <v>136</v>
      </c>
      <c r="F424" s="69">
        <v>22.545454545454547</v>
      </c>
      <c r="G424" s="66"/>
      <c r="H424" s="70"/>
      <c r="I424" s="71"/>
      <c r="J424" s="71"/>
      <c r="K424" s="34" t="s">
        <v>66</v>
      </c>
      <c r="L424" s="78">
        <v>424</v>
      </c>
      <c r="M424" s="78"/>
      <c r="N424" s="73"/>
      <c r="O424" s="80" t="s">
        <v>355</v>
      </c>
      <c r="P424" s="82">
        <v>43699.295011574075</v>
      </c>
      <c r="Q424" s="80" t="s">
        <v>427</v>
      </c>
      <c r="R424" s="80"/>
      <c r="S424" s="80"/>
      <c r="T424" s="80"/>
      <c r="U424" s="83" t="s">
        <v>481</v>
      </c>
      <c r="V424" s="83" t="s">
        <v>481</v>
      </c>
      <c r="W424" s="82">
        <v>43699.295011574075</v>
      </c>
      <c r="X424" s="86">
        <v>43699</v>
      </c>
      <c r="Y424" s="88" t="s">
        <v>659</v>
      </c>
      <c r="Z424" s="83" t="s">
        <v>794</v>
      </c>
      <c r="AA424" s="80"/>
      <c r="AB424" s="80"/>
      <c r="AC424" s="88" t="s">
        <v>929</v>
      </c>
      <c r="AD424" s="80"/>
      <c r="AE424" s="80" t="b">
        <v>0</v>
      </c>
      <c r="AF424" s="80">
        <v>0</v>
      </c>
      <c r="AG424" s="88" t="s">
        <v>961</v>
      </c>
      <c r="AH424" s="80" t="b">
        <v>0</v>
      </c>
      <c r="AI424" s="80" t="s">
        <v>974</v>
      </c>
      <c r="AJ424" s="80"/>
      <c r="AK424" s="88" t="s">
        <v>961</v>
      </c>
      <c r="AL424" s="80" t="b">
        <v>0</v>
      </c>
      <c r="AM424" s="80">
        <v>0</v>
      </c>
      <c r="AN424" s="88" t="s">
        <v>961</v>
      </c>
      <c r="AO424" s="80" t="s">
        <v>986</v>
      </c>
      <c r="AP424" s="80" t="b">
        <v>0</v>
      </c>
      <c r="AQ424" s="88" t="s">
        <v>929</v>
      </c>
      <c r="AR424" s="80" t="s">
        <v>196</v>
      </c>
      <c r="AS424" s="80">
        <v>0</v>
      </c>
      <c r="AT424" s="80">
        <v>0</v>
      </c>
      <c r="AU424" s="80"/>
      <c r="AV424" s="80"/>
      <c r="AW424" s="80"/>
      <c r="AX424" s="80"/>
      <c r="AY424" s="80"/>
      <c r="AZ424" s="80"/>
      <c r="BA424" s="80"/>
      <c r="BB424" s="80"/>
      <c r="BC424">
        <v>5</v>
      </c>
      <c r="BD424" s="79" t="str">
        <f>REPLACE(INDEX(GroupVertices[Group],MATCH(Edges[[#This Row],[Vertex 1]],GroupVertices[Vertex],0)),1,1,"")</f>
        <v>1</v>
      </c>
      <c r="BE424" s="79" t="str">
        <f>REPLACE(INDEX(GroupVertices[Group],MATCH(Edges[[#This Row],[Vertex 2]],GroupVertices[Vertex],0)),1,1,"")</f>
        <v>1</v>
      </c>
      <c r="BF424" s="48">
        <v>0</v>
      </c>
      <c r="BG424" s="49">
        <v>0</v>
      </c>
      <c r="BH424" s="48">
        <v>0</v>
      </c>
      <c r="BI424" s="49">
        <v>0</v>
      </c>
      <c r="BJ424" s="48">
        <v>0</v>
      </c>
      <c r="BK424" s="49">
        <v>0</v>
      </c>
      <c r="BL424" s="48">
        <v>20</v>
      </c>
      <c r="BM424" s="49">
        <v>100</v>
      </c>
      <c r="BN424" s="48">
        <v>20</v>
      </c>
    </row>
    <row r="425" spans="1:66" ht="15">
      <c r="A425" s="65" t="s">
        <v>291</v>
      </c>
      <c r="B425" s="65" t="s">
        <v>286</v>
      </c>
      <c r="C425" s="66" t="s">
        <v>2630</v>
      </c>
      <c r="D425" s="67">
        <v>10</v>
      </c>
      <c r="E425" s="68" t="s">
        <v>136</v>
      </c>
      <c r="F425" s="69">
        <v>27.272727272727273</v>
      </c>
      <c r="G425" s="66"/>
      <c r="H425" s="70"/>
      <c r="I425" s="71"/>
      <c r="J425" s="71"/>
      <c r="K425" s="34" t="s">
        <v>66</v>
      </c>
      <c r="L425" s="78">
        <v>425</v>
      </c>
      <c r="M425" s="78"/>
      <c r="N425" s="73"/>
      <c r="O425" s="80" t="s">
        <v>357</v>
      </c>
      <c r="P425" s="82">
        <v>43699.297106481485</v>
      </c>
      <c r="Q425" s="80" t="s">
        <v>393</v>
      </c>
      <c r="R425" s="80"/>
      <c r="S425" s="80"/>
      <c r="T425" s="80"/>
      <c r="U425" s="80"/>
      <c r="V425" s="83" t="s">
        <v>541</v>
      </c>
      <c r="W425" s="82">
        <v>43699.297106481485</v>
      </c>
      <c r="X425" s="86">
        <v>43699</v>
      </c>
      <c r="Y425" s="88" t="s">
        <v>660</v>
      </c>
      <c r="Z425" s="83" t="s">
        <v>795</v>
      </c>
      <c r="AA425" s="80"/>
      <c r="AB425" s="80"/>
      <c r="AC425" s="88" t="s">
        <v>930</v>
      </c>
      <c r="AD425" s="80"/>
      <c r="AE425" s="80" t="b">
        <v>0</v>
      </c>
      <c r="AF425" s="80">
        <v>0</v>
      </c>
      <c r="AG425" s="88" t="s">
        <v>961</v>
      </c>
      <c r="AH425" s="80" t="b">
        <v>0</v>
      </c>
      <c r="AI425" s="80" t="s">
        <v>974</v>
      </c>
      <c r="AJ425" s="80"/>
      <c r="AK425" s="88" t="s">
        <v>961</v>
      </c>
      <c r="AL425" s="80" t="b">
        <v>0</v>
      </c>
      <c r="AM425" s="80">
        <v>3</v>
      </c>
      <c r="AN425" s="88" t="s">
        <v>946</v>
      </c>
      <c r="AO425" s="80" t="s">
        <v>986</v>
      </c>
      <c r="AP425" s="80" t="b">
        <v>0</v>
      </c>
      <c r="AQ425" s="88" t="s">
        <v>946</v>
      </c>
      <c r="AR425" s="80" t="s">
        <v>196</v>
      </c>
      <c r="AS425" s="80">
        <v>0</v>
      </c>
      <c r="AT425" s="80">
        <v>0</v>
      </c>
      <c r="AU425" s="80"/>
      <c r="AV425" s="80"/>
      <c r="AW425" s="80"/>
      <c r="AX425" s="80"/>
      <c r="AY425" s="80"/>
      <c r="AZ425" s="80"/>
      <c r="BA425" s="80"/>
      <c r="BB425" s="80"/>
      <c r="BC425">
        <v>3</v>
      </c>
      <c r="BD425" s="79" t="str">
        <f>REPLACE(INDEX(GroupVertices[Group],MATCH(Edges[[#This Row],[Vertex 1]],GroupVertices[Vertex],0)),1,1,"")</f>
        <v>1</v>
      </c>
      <c r="BE425" s="79" t="str">
        <f>REPLACE(INDEX(GroupVertices[Group],MATCH(Edges[[#This Row],[Vertex 2]],GroupVertices[Vertex],0)),1,1,"")</f>
        <v>1</v>
      </c>
      <c r="BF425" s="48">
        <v>1</v>
      </c>
      <c r="BG425" s="49">
        <v>3.5714285714285716</v>
      </c>
      <c r="BH425" s="48">
        <v>1</v>
      </c>
      <c r="BI425" s="49">
        <v>3.5714285714285716</v>
      </c>
      <c r="BJ425" s="48">
        <v>0</v>
      </c>
      <c r="BK425" s="49">
        <v>0</v>
      </c>
      <c r="BL425" s="48">
        <v>26</v>
      </c>
      <c r="BM425" s="49">
        <v>92.85714285714286</v>
      </c>
      <c r="BN425" s="48">
        <v>28</v>
      </c>
    </row>
    <row r="426" spans="1:66" ht="15">
      <c r="A426" s="65" t="s">
        <v>291</v>
      </c>
      <c r="B426" s="65" t="s">
        <v>286</v>
      </c>
      <c r="C426" s="66" t="s">
        <v>2633</v>
      </c>
      <c r="D426" s="67">
        <v>10</v>
      </c>
      <c r="E426" s="68" t="s">
        <v>136</v>
      </c>
      <c r="F426" s="69">
        <v>22.545454545454547</v>
      </c>
      <c r="G426" s="66"/>
      <c r="H426" s="70"/>
      <c r="I426" s="71"/>
      <c r="J426" s="71"/>
      <c r="K426" s="34" t="s">
        <v>66</v>
      </c>
      <c r="L426" s="78">
        <v>426</v>
      </c>
      <c r="M426" s="78"/>
      <c r="N426" s="73"/>
      <c r="O426" s="80" t="s">
        <v>355</v>
      </c>
      <c r="P426" s="82">
        <v>43699.43305555556</v>
      </c>
      <c r="Q426" s="80" t="s">
        <v>428</v>
      </c>
      <c r="R426" s="80"/>
      <c r="S426" s="80"/>
      <c r="T426" s="80" t="s">
        <v>473</v>
      </c>
      <c r="U426" s="83" t="s">
        <v>482</v>
      </c>
      <c r="V426" s="83" t="s">
        <v>482</v>
      </c>
      <c r="W426" s="82">
        <v>43699.43305555556</v>
      </c>
      <c r="X426" s="86">
        <v>43699</v>
      </c>
      <c r="Y426" s="88" t="s">
        <v>661</v>
      </c>
      <c r="Z426" s="83" t="s">
        <v>796</v>
      </c>
      <c r="AA426" s="80"/>
      <c r="AB426" s="80"/>
      <c r="AC426" s="88" t="s">
        <v>931</v>
      </c>
      <c r="AD426" s="80"/>
      <c r="AE426" s="80" t="b">
        <v>0</v>
      </c>
      <c r="AF426" s="80">
        <v>3</v>
      </c>
      <c r="AG426" s="88" t="s">
        <v>961</v>
      </c>
      <c r="AH426" s="80" t="b">
        <v>0</v>
      </c>
      <c r="AI426" s="80" t="s">
        <v>974</v>
      </c>
      <c r="AJ426" s="80"/>
      <c r="AK426" s="88" t="s">
        <v>961</v>
      </c>
      <c r="AL426" s="80" t="b">
        <v>0</v>
      </c>
      <c r="AM426" s="80">
        <v>1</v>
      </c>
      <c r="AN426" s="88" t="s">
        <v>961</v>
      </c>
      <c r="AO426" s="80" t="s">
        <v>984</v>
      </c>
      <c r="AP426" s="80" t="b">
        <v>0</v>
      </c>
      <c r="AQ426" s="88" t="s">
        <v>931</v>
      </c>
      <c r="AR426" s="80" t="s">
        <v>196</v>
      </c>
      <c r="AS426" s="80">
        <v>0</v>
      </c>
      <c r="AT426" s="80">
        <v>0</v>
      </c>
      <c r="AU426" s="80"/>
      <c r="AV426" s="80"/>
      <c r="AW426" s="80"/>
      <c r="AX426" s="80"/>
      <c r="AY426" s="80"/>
      <c r="AZ426" s="80"/>
      <c r="BA426" s="80"/>
      <c r="BB426" s="80"/>
      <c r="BC426">
        <v>5</v>
      </c>
      <c r="BD426" s="79" t="str">
        <f>REPLACE(INDEX(GroupVertices[Group],MATCH(Edges[[#This Row],[Vertex 1]],GroupVertices[Vertex],0)),1,1,"")</f>
        <v>1</v>
      </c>
      <c r="BE426" s="79" t="str">
        <f>REPLACE(INDEX(GroupVertices[Group],MATCH(Edges[[#This Row],[Vertex 2]],GroupVertices[Vertex],0)),1,1,"")</f>
        <v>1</v>
      </c>
      <c r="BF426" s="48"/>
      <c r="BG426" s="49"/>
      <c r="BH426" s="48"/>
      <c r="BI426" s="49"/>
      <c r="BJ426" s="48"/>
      <c r="BK426" s="49"/>
      <c r="BL426" s="48"/>
      <c r="BM426" s="49"/>
      <c r="BN426" s="48"/>
    </row>
    <row r="427" spans="1:66" ht="15">
      <c r="A427" s="65" t="s">
        <v>291</v>
      </c>
      <c r="B427" s="65" t="s">
        <v>293</v>
      </c>
      <c r="C427" s="66" t="s">
        <v>2628</v>
      </c>
      <c r="D427" s="67">
        <v>3</v>
      </c>
      <c r="E427" s="68" t="s">
        <v>132</v>
      </c>
      <c r="F427" s="69">
        <v>32</v>
      </c>
      <c r="G427" s="66"/>
      <c r="H427" s="70"/>
      <c r="I427" s="71"/>
      <c r="J427" s="71"/>
      <c r="K427" s="34" t="s">
        <v>65</v>
      </c>
      <c r="L427" s="78">
        <v>427</v>
      </c>
      <c r="M427" s="78"/>
      <c r="N427" s="73"/>
      <c r="O427" s="80" t="s">
        <v>355</v>
      </c>
      <c r="P427" s="82">
        <v>43699.43305555556</v>
      </c>
      <c r="Q427" s="80" t="s">
        <v>428</v>
      </c>
      <c r="R427" s="80"/>
      <c r="S427" s="80"/>
      <c r="T427" s="80" t="s">
        <v>473</v>
      </c>
      <c r="U427" s="83" t="s">
        <v>482</v>
      </c>
      <c r="V427" s="83" t="s">
        <v>482</v>
      </c>
      <c r="W427" s="82">
        <v>43699.43305555556</v>
      </c>
      <c r="X427" s="86">
        <v>43699</v>
      </c>
      <c r="Y427" s="88" t="s">
        <v>661</v>
      </c>
      <c r="Z427" s="83" t="s">
        <v>796</v>
      </c>
      <c r="AA427" s="80"/>
      <c r="AB427" s="80"/>
      <c r="AC427" s="88" t="s">
        <v>931</v>
      </c>
      <c r="AD427" s="80"/>
      <c r="AE427" s="80" t="b">
        <v>0</v>
      </c>
      <c r="AF427" s="80">
        <v>3</v>
      </c>
      <c r="AG427" s="88" t="s">
        <v>961</v>
      </c>
      <c r="AH427" s="80" t="b">
        <v>0</v>
      </c>
      <c r="AI427" s="80" t="s">
        <v>974</v>
      </c>
      <c r="AJ427" s="80"/>
      <c r="AK427" s="88" t="s">
        <v>961</v>
      </c>
      <c r="AL427" s="80" t="b">
        <v>0</v>
      </c>
      <c r="AM427" s="80">
        <v>1</v>
      </c>
      <c r="AN427" s="88" t="s">
        <v>961</v>
      </c>
      <c r="AO427" s="80" t="s">
        <v>984</v>
      </c>
      <c r="AP427" s="80" t="b">
        <v>0</v>
      </c>
      <c r="AQ427" s="88" t="s">
        <v>931</v>
      </c>
      <c r="AR427" s="80" t="s">
        <v>196</v>
      </c>
      <c r="AS427" s="80">
        <v>0</v>
      </c>
      <c r="AT427" s="80">
        <v>0</v>
      </c>
      <c r="AU427" s="80"/>
      <c r="AV427" s="80"/>
      <c r="AW427" s="80"/>
      <c r="AX427" s="80"/>
      <c r="AY427" s="80"/>
      <c r="AZ427" s="80"/>
      <c r="BA427" s="80"/>
      <c r="BB427" s="80"/>
      <c r="BC427">
        <v>1</v>
      </c>
      <c r="BD427" s="79" t="str">
        <f>REPLACE(INDEX(GroupVertices[Group],MATCH(Edges[[#This Row],[Vertex 1]],GroupVertices[Vertex],0)),1,1,"")</f>
        <v>1</v>
      </c>
      <c r="BE427" s="79" t="str">
        <f>REPLACE(INDEX(GroupVertices[Group],MATCH(Edges[[#This Row],[Vertex 2]],GroupVertices[Vertex],0)),1,1,"")</f>
        <v>1</v>
      </c>
      <c r="BF427" s="48">
        <v>3</v>
      </c>
      <c r="BG427" s="49">
        <v>11.538461538461538</v>
      </c>
      <c r="BH427" s="48">
        <v>0</v>
      </c>
      <c r="BI427" s="49">
        <v>0</v>
      </c>
      <c r="BJ427" s="48">
        <v>0</v>
      </c>
      <c r="BK427" s="49">
        <v>0</v>
      </c>
      <c r="BL427" s="48">
        <v>23</v>
      </c>
      <c r="BM427" s="49">
        <v>88.46153846153847</v>
      </c>
      <c r="BN427" s="48">
        <v>26</v>
      </c>
    </row>
    <row r="428" spans="1:66" ht="15">
      <c r="A428" s="65" t="s">
        <v>286</v>
      </c>
      <c r="B428" s="65" t="s">
        <v>291</v>
      </c>
      <c r="C428" s="66" t="s">
        <v>2634</v>
      </c>
      <c r="D428" s="67">
        <v>10</v>
      </c>
      <c r="E428" s="68" t="s">
        <v>136</v>
      </c>
      <c r="F428" s="69">
        <v>24.90909090909091</v>
      </c>
      <c r="G428" s="66"/>
      <c r="H428" s="70"/>
      <c r="I428" s="71"/>
      <c r="J428" s="71"/>
      <c r="K428" s="34" t="s">
        <v>66</v>
      </c>
      <c r="L428" s="78">
        <v>428</v>
      </c>
      <c r="M428" s="78"/>
      <c r="N428" s="73"/>
      <c r="O428" s="80" t="s">
        <v>355</v>
      </c>
      <c r="P428" s="82">
        <v>43691.53549768519</v>
      </c>
      <c r="Q428" s="80" t="s">
        <v>420</v>
      </c>
      <c r="R428" s="83" t="s">
        <v>446</v>
      </c>
      <c r="S428" s="80" t="s">
        <v>457</v>
      </c>
      <c r="T428" s="80"/>
      <c r="U428" s="80"/>
      <c r="V428" s="83" t="s">
        <v>536</v>
      </c>
      <c r="W428" s="82">
        <v>43691.53549768519</v>
      </c>
      <c r="X428" s="86">
        <v>43691</v>
      </c>
      <c r="Y428" s="88" t="s">
        <v>662</v>
      </c>
      <c r="Z428" s="83" t="s">
        <v>797</v>
      </c>
      <c r="AA428" s="80"/>
      <c r="AB428" s="80"/>
      <c r="AC428" s="88" t="s">
        <v>932</v>
      </c>
      <c r="AD428" s="88" t="s">
        <v>893</v>
      </c>
      <c r="AE428" s="80" t="b">
        <v>0</v>
      </c>
      <c r="AF428" s="80">
        <v>2</v>
      </c>
      <c r="AG428" s="88" t="s">
        <v>960</v>
      </c>
      <c r="AH428" s="80" t="b">
        <v>0</v>
      </c>
      <c r="AI428" s="80" t="s">
        <v>974</v>
      </c>
      <c r="AJ428" s="80"/>
      <c r="AK428" s="88" t="s">
        <v>961</v>
      </c>
      <c r="AL428" s="80" t="b">
        <v>0</v>
      </c>
      <c r="AM428" s="80">
        <v>1</v>
      </c>
      <c r="AN428" s="88" t="s">
        <v>961</v>
      </c>
      <c r="AO428" s="80" t="s">
        <v>984</v>
      </c>
      <c r="AP428" s="80" t="b">
        <v>0</v>
      </c>
      <c r="AQ428" s="88" t="s">
        <v>893</v>
      </c>
      <c r="AR428" s="80" t="s">
        <v>357</v>
      </c>
      <c r="AS428" s="80">
        <v>0</v>
      </c>
      <c r="AT428" s="80">
        <v>0</v>
      </c>
      <c r="AU428" s="80"/>
      <c r="AV428" s="80"/>
      <c r="AW428" s="80"/>
      <c r="AX428" s="80"/>
      <c r="AY428" s="80"/>
      <c r="AZ428" s="80"/>
      <c r="BA428" s="80"/>
      <c r="BB428" s="80"/>
      <c r="BC428">
        <v>4</v>
      </c>
      <c r="BD428" s="79" t="str">
        <f>REPLACE(INDEX(GroupVertices[Group],MATCH(Edges[[#This Row],[Vertex 1]],GroupVertices[Vertex],0)),1,1,"")</f>
        <v>1</v>
      </c>
      <c r="BE428" s="79" t="str">
        <f>REPLACE(INDEX(GroupVertices[Group],MATCH(Edges[[#This Row],[Vertex 2]],GroupVertices[Vertex],0)),1,1,"")</f>
        <v>1</v>
      </c>
      <c r="BF428" s="48"/>
      <c r="BG428" s="49"/>
      <c r="BH428" s="48"/>
      <c r="BI428" s="49"/>
      <c r="BJ428" s="48"/>
      <c r="BK428" s="49"/>
      <c r="BL428" s="48"/>
      <c r="BM428" s="49"/>
      <c r="BN428" s="48"/>
    </row>
    <row r="429" spans="1:66" ht="15">
      <c r="A429" s="65" t="s">
        <v>286</v>
      </c>
      <c r="B429" s="65" t="s">
        <v>291</v>
      </c>
      <c r="C429" s="66" t="s">
        <v>2634</v>
      </c>
      <c r="D429" s="67">
        <v>10</v>
      </c>
      <c r="E429" s="68" t="s">
        <v>136</v>
      </c>
      <c r="F429" s="69">
        <v>24.90909090909091</v>
      </c>
      <c r="G429" s="66"/>
      <c r="H429" s="70"/>
      <c r="I429" s="71"/>
      <c r="J429" s="71"/>
      <c r="K429" s="34" t="s">
        <v>66</v>
      </c>
      <c r="L429" s="78">
        <v>429</v>
      </c>
      <c r="M429" s="78"/>
      <c r="N429" s="73"/>
      <c r="O429" s="80" t="s">
        <v>355</v>
      </c>
      <c r="P429" s="82">
        <v>43691.53550925926</v>
      </c>
      <c r="Q429" s="80" t="s">
        <v>421</v>
      </c>
      <c r="R429" s="83" t="s">
        <v>447</v>
      </c>
      <c r="S429" s="80" t="s">
        <v>457</v>
      </c>
      <c r="T429" s="80"/>
      <c r="U429" s="80"/>
      <c r="V429" s="83" t="s">
        <v>536</v>
      </c>
      <c r="W429" s="82">
        <v>43691.53550925926</v>
      </c>
      <c r="X429" s="86">
        <v>43691</v>
      </c>
      <c r="Y429" s="88" t="s">
        <v>663</v>
      </c>
      <c r="Z429" s="83" t="s">
        <v>798</v>
      </c>
      <c r="AA429" s="80"/>
      <c r="AB429" s="80"/>
      <c r="AC429" s="88" t="s">
        <v>933</v>
      </c>
      <c r="AD429" s="88" t="s">
        <v>932</v>
      </c>
      <c r="AE429" s="80" t="b">
        <v>0</v>
      </c>
      <c r="AF429" s="80">
        <v>2</v>
      </c>
      <c r="AG429" s="88" t="s">
        <v>960</v>
      </c>
      <c r="AH429" s="80" t="b">
        <v>0</v>
      </c>
      <c r="AI429" s="80" t="s">
        <v>974</v>
      </c>
      <c r="AJ429" s="80"/>
      <c r="AK429" s="88" t="s">
        <v>961</v>
      </c>
      <c r="AL429" s="80" t="b">
        <v>0</v>
      </c>
      <c r="AM429" s="80">
        <v>1</v>
      </c>
      <c r="AN429" s="88" t="s">
        <v>961</v>
      </c>
      <c r="AO429" s="80" t="s">
        <v>984</v>
      </c>
      <c r="AP429" s="80" t="b">
        <v>0</v>
      </c>
      <c r="AQ429" s="88" t="s">
        <v>932</v>
      </c>
      <c r="AR429" s="80" t="s">
        <v>357</v>
      </c>
      <c r="AS429" s="80">
        <v>0</v>
      </c>
      <c r="AT429" s="80">
        <v>0</v>
      </c>
      <c r="AU429" s="80"/>
      <c r="AV429" s="80"/>
      <c r="AW429" s="80"/>
      <c r="AX429" s="80"/>
      <c r="AY429" s="80"/>
      <c r="AZ429" s="80"/>
      <c r="BA429" s="80"/>
      <c r="BB429" s="80"/>
      <c r="BC429">
        <v>4</v>
      </c>
      <c r="BD429" s="79" t="str">
        <f>REPLACE(INDEX(GroupVertices[Group],MATCH(Edges[[#This Row],[Vertex 1]],GroupVertices[Vertex],0)),1,1,"")</f>
        <v>1</v>
      </c>
      <c r="BE429" s="79" t="str">
        <f>REPLACE(INDEX(GroupVertices[Group],MATCH(Edges[[#This Row],[Vertex 2]],GroupVertices[Vertex],0)),1,1,"")</f>
        <v>1</v>
      </c>
      <c r="BF429" s="48"/>
      <c r="BG429" s="49"/>
      <c r="BH429" s="48"/>
      <c r="BI429" s="49"/>
      <c r="BJ429" s="48"/>
      <c r="BK429" s="49"/>
      <c r="BL429" s="48"/>
      <c r="BM429" s="49"/>
      <c r="BN429" s="48"/>
    </row>
    <row r="430" spans="1:66" ht="15">
      <c r="A430" s="65" t="s">
        <v>286</v>
      </c>
      <c r="B430" s="65" t="s">
        <v>291</v>
      </c>
      <c r="C430" s="66" t="s">
        <v>2628</v>
      </c>
      <c r="D430" s="67">
        <v>3</v>
      </c>
      <c r="E430" s="68" t="s">
        <v>132</v>
      </c>
      <c r="F430" s="69">
        <v>32</v>
      </c>
      <c r="G430" s="66"/>
      <c r="H430" s="70"/>
      <c r="I430" s="71"/>
      <c r="J430" s="71"/>
      <c r="K430" s="34" t="s">
        <v>66</v>
      </c>
      <c r="L430" s="78">
        <v>430</v>
      </c>
      <c r="M430" s="78"/>
      <c r="N430" s="73"/>
      <c r="O430" s="80" t="s">
        <v>357</v>
      </c>
      <c r="P430" s="82">
        <v>43699.44265046297</v>
      </c>
      <c r="Q430" s="80" t="s">
        <v>428</v>
      </c>
      <c r="R430" s="80"/>
      <c r="S430" s="80"/>
      <c r="T430" s="80"/>
      <c r="U430" s="80"/>
      <c r="V430" s="83" t="s">
        <v>536</v>
      </c>
      <c r="W430" s="82">
        <v>43699.44265046297</v>
      </c>
      <c r="X430" s="86">
        <v>43699</v>
      </c>
      <c r="Y430" s="88" t="s">
        <v>664</v>
      </c>
      <c r="Z430" s="83" t="s">
        <v>799</v>
      </c>
      <c r="AA430" s="80"/>
      <c r="AB430" s="80"/>
      <c r="AC430" s="88" t="s">
        <v>934</v>
      </c>
      <c r="AD430" s="80"/>
      <c r="AE430" s="80" t="b">
        <v>0</v>
      </c>
      <c r="AF430" s="80">
        <v>0</v>
      </c>
      <c r="AG430" s="88" t="s">
        <v>961</v>
      </c>
      <c r="AH430" s="80" t="b">
        <v>0</v>
      </c>
      <c r="AI430" s="80" t="s">
        <v>974</v>
      </c>
      <c r="AJ430" s="80"/>
      <c r="AK430" s="88" t="s">
        <v>961</v>
      </c>
      <c r="AL430" s="80" t="b">
        <v>0</v>
      </c>
      <c r="AM430" s="80">
        <v>1</v>
      </c>
      <c r="AN430" s="88" t="s">
        <v>931</v>
      </c>
      <c r="AO430" s="80" t="s">
        <v>984</v>
      </c>
      <c r="AP430" s="80" t="b">
        <v>0</v>
      </c>
      <c r="AQ430" s="88" t="s">
        <v>931</v>
      </c>
      <c r="AR430" s="80" t="s">
        <v>196</v>
      </c>
      <c r="AS430" s="80">
        <v>0</v>
      </c>
      <c r="AT430" s="80">
        <v>0</v>
      </c>
      <c r="AU430" s="80"/>
      <c r="AV430" s="80"/>
      <c r="AW430" s="80"/>
      <c r="AX430" s="80"/>
      <c r="AY430" s="80"/>
      <c r="AZ430" s="80"/>
      <c r="BA430" s="80"/>
      <c r="BB430" s="80"/>
      <c r="BC430">
        <v>1</v>
      </c>
      <c r="BD430" s="79" t="str">
        <f>REPLACE(INDEX(GroupVertices[Group],MATCH(Edges[[#This Row],[Vertex 1]],GroupVertices[Vertex],0)),1,1,"")</f>
        <v>1</v>
      </c>
      <c r="BE430" s="79" t="str">
        <f>REPLACE(INDEX(GroupVertices[Group],MATCH(Edges[[#This Row],[Vertex 2]],GroupVertices[Vertex],0)),1,1,"")</f>
        <v>1</v>
      </c>
      <c r="BF430" s="48">
        <v>3</v>
      </c>
      <c r="BG430" s="49">
        <v>11.538461538461538</v>
      </c>
      <c r="BH430" s="48">
        <v>0</v>
      </c>
      <c r="BI430" s="49">
        <v>0</v>
      </c>
      <c r="BJ430" s="48">
        <v>0</v>
      </c>
      <c r="BK430" s="49">
        <v>0</v>
      </c>
      <c r="BL430" s="48">
        <v>23</v>
      </c>
      <c r="BM430" s="49">
        <v>88.46153846153847</v>
      </c>
      <c r="BN430" s="48">
        <v>26</v>
      </c>
    </row>
    <row r="431" spans="1:66" ht="15">
      <c r="A431" s="65" t="s">
        <v>293</v>
      </c>
      <c r="B431" s="65" t="s">
        <v>286</v>
      </c>
      <c r="C431" s="66" t="s">
        <v>2628</v>
      </c>
      <c r="D431" s="67">
        <v>3</v>
      </c>
      <c r="E431" s="68" t="s">
        <v>132</v>
      </c>
      <c r="F431" s="69">
        <v>32</v>
      </c>
      <c r="G431" s="66"/>
      <c r="H431" s="70"/>
      <c r="I431" s="71"/>
      <c r="J431" s="71"/>
      <c r="K431" s="34" t="s">
        <v>66</v>
      </c>
      <c r="L431" s="78">
        <v>431</v>
      </c>
      <c r="M431" s="78"/>
      <c r="N431" s="73"/>
      <c r="O431" s="80" t="s">
        <v>357</v>
      </c>
      <c r="P431" s="82">
        <v>43698.423159722224</v>
      </c>
      <c r="Q431" s="80" t="s">
        <v>371</v>
      </c>
      <c r="R431" s="80"/>
      <c r="S431" s="80"/>
      <c r="T431" s="80"/>
      <c r="U431" s="80"/>
      <c r="V431" s="83" t="s">
        <v>543</v>
      </c>
      <c r="W431" s="82">
        <v>43698.423159722224</v>
      </c>
      <c r="X431" s="86">
        <v>43698</v>
      </c>
      <c r="Y431" s="88" t="s">
        <v>665</v>
      </c>
      <c r="Z431" s="83" t="s">
        <v>800</v>
      </c>
      <c r="AA431" s="80"/>
      <c r="AB431" s="80"/>
      <c r="AC431" s="88" t="s">
        <v>935</v>
      </c>
      <c r="AD431" s="80"/>
      <c r="AE431" s="80" t="b">
        <v>0</v>
      </c>
      <c r="AF431" s="80">
        <v>0</v>
      </c>
      <c r="AG431" s="88" t="s">
        <v>961</v>
      </c>
      <c r="AH431" s="80" t="b">
        <v>0</v>
      </c>
      <c r="AI431" s="80" t="s">
        <v>974</v>
      </c>
      <c r="AJ431" s="80"/>
      <c r="AK431" s="88" t="s">
        <v>961</v>
      </c>
      <c r="AL431" s="80" t="b">
        <v>0</v>
      </c>
      <c r="AM431" s="80">
        <v>3</v>
      </c>
      <c r="AN431" s="88" t="s">
        <v>937</v>
      </c>
      <c r="AO431" s="80" t="s">
        <v>984</v>
      </c>
      <c r="AP431" s="80" t="b">
        <v>0</v>
      </c>
      <c r="AQ431" s="88" t="s">
        <v>937</v>
      </c>
      <c r="AR431" s="80" t="s">
        <v>196</v>
      </c>
      <c r="AS431" s="80">
        <v>0</v>
      </c>
      <c r="AT431" s="80">
        <v>0</v>
      </c>
      <c r="AU431" s="80"/>
      <c r="AV431" s="80"/>
      <c r="AW431" s="80"/>
      <c r="AX431" s="80"/>
      <c r="AY431" s="80"/>
      <c r="AZ431" s="80"/>
      <c r="BA431" s="80"/>
      <c r="BB431" s="80"/>
      <c r="BC431">
        <v>1</v>
      </c>
      <c r="BD431" s="79" t="str">
        <f>REPLACE(INDEX(GroupVertices[Group],MATCH(Edges[[#This Row],[Vertex 1]],GroupVertices[Vertex],0)),1,1,"")</f>
        <v>1</v>
      </c>
      <c r="BE431" s="79" t="str">
        <f>REPLACE(INDEX(GroupVertices[Group],MATCH(Edges[[#This Row],[Vertex 2]],GroupVertices[Vertex],0)),1,1,"")</f>
        <v>1</v>
      </c>
      <c r="BF431" s="48"/>
      <c r="BG431" s="49"/>
      <c r="BH431" s="48"/>
      <c r="BI431" s="49"/>
      <c r="BJ431" s="48"/>
      <c r="BK431" s="49"/>
      <c r="BL431" s="48"/>
      <c r="BM431" s="49"/>
      <c r="BN431" s="48"/>
    </row>
    <row r="432" spans="1:66" ht="15">
      <c r="A432" s="65" t="s">
        <v>293</v>
      </c>
      <c r="B432" s="65" t="s">
        <v>294</v>
      </c>
      <c r="C432" s="66" t="s">
        <v>2628</v>
      </c>
      <c r="D432" s="67">
        <v>3</v>
      </c>
      <c r="E432" s="68" t="s">
        <v>132</v>
      </c>
      <c r="F432" s="69">
        <v>32</v>
      </c>
      <c r="G432" s="66"/>
      <c r="H432" s="70"/>
      <c r="I432" s="71"/>
      <c r="J432" s="71"/>
      <c r="K432" s="34" t="s">
        <v>65</v>
      </c>
      <c r="L432" s="78">
        <v>432</v>
      </c>
      <c r="M432" s="78"/>
      <c r="N432" s="73"/>
      <c r="O432" s="80" t="s">
        <v>355</v>
      </c>
      <c r="P432" s="82">
        <v>43698.423159722224</v>
      </c>
      <c r="Q432" s="80" t="s">
        <v>371</v>
      </c>
      <c r="R432" s="80"/>
      <c r="S432" s="80"/>
      <c r="T432" s="80"/>
      <c r="U432" s="80"/>
      <c r="V432" s="83" t="s">
        <v>543</v>
      </c>
      <c r="W432" s="82">
        <v>43698.423159722224</v>
      </c>
      <c r="X432" s="86">
        <v>43698</v>
      </c>
      <c r="Y432" s="88" t="s">
        <v>665</v>
      </c>
      <c r="Z432" s="83" t="s">
        <v>800</v>
      </c>
      <c r="AA432" s="80"/>
      <c r="AB432" s="80"/>
      <c r="AC432" s="88" t="s">
        <v>935</v>
      </c>
      <c r="AD432" s="80"/>
      <c r="AE432" s="80" t="b">
        <v>0</v>
      </c>
      <c r="AF432" s="80">
        <v>0</v>
      </c>
      <c r="AG432" s="88" t="s">
        <v>961</v>
      </c>
      <c r="AH432" s="80" t="b">
        <v>0</v>
      </c>
      <c r="AI432" s="80" t="s">
        <v>974</v>
      </c>
      <c r="AJ432" s="80"/>
      <c r="AK432" s="88" t="s">
        <v>961</v>
      </c>
      <c r="AL432" s="80" t="b">
        <v>0</v>
      </c>
      <c r="AM432" s="80">
        <v>3</v>
      </c>
      <c r="AN432" s="88" t="s">
        <v>937</v>
      </c>
      <c r="AO432" s="80" t="s">
        <v>984</v>
      </c>
      <c r="AP432" s="80" t="b">
        <v>0</v>
      </c>
      <c r="AQ432" s="88" t="s">
        <v>937</v>
      </c>
      <c r="AR432" s="80" t="s">
        <v>196</v>
      </c>
      <c r="AS432" s="80">
        <v>0</v>
      </c>
      <c r="AT432" s="80">
        <v>0</v>
      </c>
      <c r="AU432" s="80"/>
      <c r="AV432" s="80"/>
      <c r="AW432" s="80"/>
      <c r="AX432" s="80"/>
      <c r="AY432" s="80"/>
      <c r="AZ432" s="80"/>
      <c r="BA432" s="80"/>
      <c r="BB432" s="80"/>
      <c r="BC432">
        <v>1</v>
      </c>
      <c r="BD432" s="79" t="str">
        <f>REPLACE(INDEX(GroupVertices[Group],MATCH(Edges[[#This Row],[Vertex 1]],GroupVertices[Vertex],0)),1,1,"")</f>
        <v>1</v>
      </c>
      <c r="BE432" s="79" t="str">
        <f>REPLACE(INDEX(GroupVertices[Group],MATCH(Edges[[#This Row],[Vertex 2]],GroupVertices[Vertex],0)),1,1,"")</f>
        <v>1</v>
      </c>
      <c r="BF432" s="48">
        <v>1</v>
      </c>
      <c r="BG432" s="49">
        <v>2.5</v>
      </c>
      <c r="BH432" s="48">
        <v>0</v>
      </c>
      <c r="BI432" s="49">
        <v>0</v>
      </c>
      <c r="BJ432" s="48">
        <v>0</v>
      </c>
      <c r="BK432" s="49">
        <v>0</v>
      </c>
      <c r="BL432" s="48">
        <v>39</v>
      </c>
      <c r="BM432" s="49">
        <v>97.5</v>
      </c>
      <c r="BN432" s="48">
        <v>40</v>
      </c>
    </row>
    <row r="433" spans="1:66" ht="15">
      <c r="A433" s="65" t="s">
        <v>293</v>
      </c>
      <c r="B433" s="65" t="s">
        <v>294</v>
      </c>
      <c r="C433" s="66" t="s">
        <v>2628</v>
      </c>
      <c r="D433" s="67">
        <v>3</v>
      </c>
      <c r="E433" s="68" t="s">
        <v>132</v>
      </c>
      <c r="F433" s="69">
        <v>32</v>
      </c>
      <c r="G433" s="66"/>
      <c r="H433" s="70"/>
      <c r="I433" s="71"/>
      <c r="J433" s="71"/>
      <c r="K433" s="34" t="s">
        <v>65</v>
      </c>
      <c r="L433" s="78">
        <v>433</v>
      </c>
      <c r="M433" s="78"/>
      <c r="N433" s="73"/>
      <c r="O433" s="80" t="s">
        <v>357</v>
      </c>
      <c r="P433" s="82">
        <v>43699.5493287037</v>
      </c>
      <c r="Q433" s="80" t="s">
        <v>429</v>
      </c>
      <c r="R433" s="80"/>
      <c r="S433" s="80"/>
      <c r="T433" s="80"/>
      <c r="U433" s="80"/>
      <c r="V433" s="83" t="s">
        <v>543</v>
      </c>
      <c r="W433" s="82">
        <v>43699.5493287037</v>
      </c>
      <c r="X433" s="86">
        <v>43699</v>
      </c>
      <c r="Y433" s="88" t="s">
        <v>666</v>
      </c>
      <c r="Z433" s="83" t="s">
        <v>801</v>
      </c>
      <c r="AA433" s="80"/>
      <c r="AB433" s="80"/>
      <c r="AC433" s="88" t="s">
        <v>936</v>
      </c>
      <c r="AD433" s="80"/>
      <c r="AE433" s="80" t="b">
        <v>0</v>
      </c>
      <c r="AF433" s="80">
        <v>0</v>
      </c>
      <c r="AG433" s="88" t="s">
        <v>961</v>
      </c>
      <c r="AH433" s="80" t="b">
        <v>0</v>
      </c>
      <c r="AI433" s="80" t="s">
        <v>974</v>
      </c>
      <c r="AJ433" s="80"/>
      <c r="AK433" s="88" t="s">
        <v>961</v>
      </c>
      <c r="AL433" s="80" t="b">
        <v>0</v>
      </c>
      <c r="AM433" s="80">
        <v>2</v>
      </c>
      <c r="AN433" s="88" t="s">
        <v>938</v>
      </c>
      <c r="AO433" s="80" t="s">
        <v>984</v>
      </c>
      <c r="AP433" s="80" t="b">
        <v>0</v>
      </c>
      <c r="AQ433" s="88" t="s">
        <v>938</v>
      </c>
      <c r="AR433" s="80" t="s">
        <v>196</v>
      </c>
      <c r="AS433" s="80">
        <v>0</v>
      </c>
      <c r="AT433" s="80">
        <v>0</v>
      </c>
      <c r="AU433" s="80"/>
      <c r="AV433" s="80"/>
      <c r="AW433" s="80"/>
      <c r="AX433" s="80"/>
      <c r="AY433" s="80"/>
      <c r="AZ433" s="80"/>
      <c r="BA433" s="80"/>
      <c r="BB433" s="80"/>
      <c r="BC433">
        <v>1</v>
      </c>
      <c r="BD433" s="79" t="str">
        <f>REPLACE(INDEX(GroupVertices[Group],MATCH(Edges[[#This Row],[Vertex 1]],GroupVertices[Vertex],0)),1,1,"")</f>
        <v>1</v>
      </c>
      <c r="BE433" s="79" t="str">
        <f>REPLACE(INDEX(GroupVertices[Group],MATCH(Edges[[#This Row],[Vertex 2]],GroupVertices[Vertex],0)),1,1,"")</f>
        <v>1</v>
      </c>
      <c r="BF433" s="48"/>
      <c r="BG433" s="49"/>
      <c r="BH433" s="48"/>
      <c r="BI433" s="49"/>
      <c r="BJ433" s="48"/>
      <c r="BK433" s="49"/>
      <c r="BL433" s="48"/>
      <c r="BM433" s="49"/>
      <c r="BN433" s="48"/>
    </row>
    <row r="434" spans="1:66" ht="15">
      <c r="A434" s="65" t="s">
        <v>293</v>
      </c>
      <c r="B434" s="65" t="s">
        <v>354</v>
      </c>
      <c r="C434" s="66" t="s">
        <v>2628</v>
      </c>
      <c r="D434" s="67">
        <v>3</v>
      </c>
      <c r="E434" s="68" t="s">
        <v>132</v>
      </c>
      <c r="F434" s="69">
        <v>32</v>
      </c>
      <c r="G434" s="66"/>
      <c r="H434" s="70"/>
      <c r="I434" s="71"/>
      <c r="J434" s="71"/>
      <c r="K434" s="34" t="s">
        <v>65</v>
      </c>
      <c r="L434" s="78">
        <v>434</v>
      </c>
      <c r="M434" s="78"/>
      <c r="N434" s="73"/>
      <c r="O434" s="80" t="s">
        <v>355</v>
      </c>
      <c r="P434" s="82">
        <v>43699.5493287037</v>
      </c>
      <c r="Q434" s="80" t="s">
        <v>429</v>
      </c>
      <c r="R434" s="80"/>
      <c r="S434" s="80"/>
      <c r="T434" s="80"/>
      <c r="U434" s="80"/>
      <c r="V434" s="83" t="s">
        <v>543</v>
      </c>
      <c r="W434" s="82">
        <v>43699.5493287037</v>
      </c>
      <c r="X434" s="86">
        <v>43699</v>
      </c>
      <c r="Y434" s="88" t="s">
        <v>666</v>
      </c>
      <c r="Z434" s="83" t="s">
        <v>801</v>
      </c>
      <c r="AA434" s="80"/>
      <c r="AB434" s="80"/>
      <c r="AC434" s="88" t="s">
        <v>936</v>
      </c>
      <c r="AD434" s="80"/>
      <c r="AE434" s="80" t="b">
        <v>0</v>
      </c>
      <c r="AF434" s="80">
        <v>0</v>
      </c>
      <c r="AG434" s="88" t="s">
        <v>961</v>
      </c>
      <c r="AH434" s="80" t="b">
        <v>0</v>
      </c>
      <c r="AI434" s="80" t="s">
        <v>974</v>
      </c>
      <c r="AJ434" s="80"/>
      <c r="AK434" s="88" t="s">
        <v>961</v>
      </c>
      <c r="AL434" s="80" t="b">
        <v>0</v>
      </c>
      <c r="AM434" s="80">
        <v>2</v>
      </c>
      <c r="AN434" s="88" t="s">
        <v>938</v>
      </c>
      <c r="AO434" s="80" t="s">
        <v>984</v>
      </c>
      <c r="AP434" s="80" t="b">
        <v>0</v>
      </c>
      <c r="AQ434" s="88" t="s">
        <v>938</v>
      </c>
      <c r="AR434" s="80" t="s">
        <v>196</v>
      </c>
      <c r="AS434" s="80">
        <v>0</v>
      </c>
      <c r="AT434" s="80">
        <v>0</v>
      </c>
      <c r="AU434" s="80"/>
      <c r="AV434" s="80"/>
      <c r="AW434" s="80"/>
      <c r="AX434" s="80"/>
      <c r="AY434" s="80"/>
      <c r="AZ434" s="80"/>
      <c r="BA434" s="80"/>
      <c r="BB434" s="80"/>
      <c r="BC434">
        <v>1</v>
      </c>
      <c r="BD434" s="79" t="str">
        <f>REPLACE(INDEX(GroupVertices[Group],MATCH(Edges[[#This Row],[Vertex 1]],GroupVertices[Vertex],0)),1,1,"")</f>
        <v>1</v>
      </c>
      <c r="BE434" s="79" t="str">
        <f>REPLACE(INDEX(GroupVertices[Group],MATCH(Edges[[#This Row],[Vertex 2]],GroupVertices[Vertex],0)),1,1,"")</f>
        <v>1</v>
      </c>
      <c r="BF434" s="48">
        <v>1</v>
      </c>
      <c r="BG434" s="49">
        <v>2.5</v>
      </c>
      <c r="BH434" s="48">
        <v>0</v>
      </c>
      <c r="BI434" s="49">
        <v>0</v>
      </c>
      <c r="BJ434" s="48">
        <v>0</v>
      </c>
      <c r="BK434" s="49">
        <v>0</v>
      </c>
      <c r="BL434" s="48">
        <v>39</v>
      </c>
      <c r="BM434" s="49">
        <v>97.5</v>
      </c>
      <c r="BN434" s="48">
        <v>40</v>
      </c>
    </row>
    <row r="435" spans="1:66" ht="15">
      <c r="A435" s="65" t="s">
        <v>293</v>
      </c>
      <c r="B435" s="65" t="s">
        <v>286</v>
      </c>
      <c r="C435" s="66" t="s">
        <v>2628</v>
      </c>
      <c r="D435" s="67">
        <v>3</v>
      </c>
      <c r="E435" s="68" t="s">
        <v>132</v>
      </c>
      <c r="F435" s="69">
        <v>32</v>
      </c>
      <c r="G435" s="66"/>
      <c r="H435" s="70"/>
      <c r="I435" s="71"/>
      <c r="J435" s="71"/>
      <c r="K435" s="34" t="s">
        <v>66</v>
      </c>
      <c r="L435" s="78">
        <v>435</v>
      </c>
      <c r="M435" s="78"/>
      <c r="N435" s="73"/>
      <c r="O435" s="80" t="s">
        <v>355</v>
      </c>
      <c r="P435" s="82">
        <v>43699.5493287037</v>
      </c>
      <c r="Q435" s="80" t="s">
        <v>429</v>
      </c>
      <c r="R435" s="80"/>
      <c r="S435" s="80"/>
      <c r="T435" s="80"/>
      <c r="U435" s="80"/>
      <c r="V435" s="83" t="s">
        <v>543</v>
      </c>
      <c r="W435" s="82">
        <v>43699.5493287037</v>
      </c>
      <c r="X435" s="86">
        <v>43699</v>
      </c>
      <c r="Y435" s="88" t="s">
        <v>666</v>
      </c>
      <c r="Z435" s="83" t="s">
        <v>801</v>
      </c>
      <c r="AA435" s="80"/>
      <c r="AB435" s="80"/>
      <c r="AC435" s="88" t="s">
        <v>936</v>
      </c>
      <c r="AD435" s="80"/>
      <c r="AE435" s="80" t="b">
        <v>0</v>
      </c>
      <c r="AF435" s="80">
        <v>0</v>
      </c>
      <c r="AG435" s="88" t="s">
        <v>961</v>
      </c>
      <c r="AH435" s="80" t="b">
        <v>0</v>
      </c>
      <c r="AI435" s="80" t="s">
        <v>974</v>
      </c>
      <c r="AJ435" s="80"/>
      <c r="AK435" s="88" t="s">
        <v>961</v>
      </c>
      <c r="AL435" s="80" t="b">
        <v>0</v>
      </c>
      <c r="AM435" s="80">
        <v>2</v>
      </c>
      <c r="AN435" s="88" t="s">
        <v>938</v>
      </c>
      <c r="AO435" s="80" t="s">
        <v>984</v>
      </c>
      <c r="AP435" s="80" t="b">
        <v>0</v>
      </c>
      <c r="AQ435" s="88" t="s">
        <v>938</v>
      </c>
      <c r="AR435" s="80" t="s">
        <v>196</v>
      </c>
      <c r="AS435" s="80">
        <v>0</v>
      </c>
      <c r="AT435" s="80">
        <v>0</v>
      </c>
      <c r="AU435" s="80"/>
      <c r="AV435" s="80"/>
      <c r="AW435" s="80"/>
      <c r="AX435" s="80"/>
      <c r="AY435" s="80"/>
      <c r="AZ435" s="80"/>
      <c r="BA435" s="80"/>
      <c r="BB435" s="80"/>
      <c r="BC435">
        <v>1</v>
      </c>
      <c r="BD435" s="79" t="str">
        <f>REPLACE(INDEX(GroupVertices[Group],MATCH(Edges[[#This Row],[Vertex 1]],GroupVertices[Vertex],0)),1,1,"")</f>
        <v>1</v>
      </c>
      <c r="BE435" s="79" t="str">
        <f>REPLACE(INDEX(GroupVertices[Group],MATCH(Edges[[#This Row],[Vertex 2]],GroupVertices[Vertex],0)),1,1,"")</f>
        <v>1</v>
      </c>
      <c r="BF435" s="48"/>
      <c r="BG435" s="49"/>
      <c r="BH435" s="48"/>
      <c r="BI435" s="49"/>
      <c r="BJ435" s="48"/>
      <c r="BK435" s="49"/>
      <c r="BL435" s="48"/>
      <c r="BM435" s="49"/>
      <c r="BN435" s="48"/>
    </row>
    <row r="436" spans="1:66" ht="15">
      <c r="A436" s="65" t="s">
        <v>286</v>
      </c>
      <c r="B436" s="65" t="s">
        <v>293</v>
      </c>
      <c r="C436" s="66" t="s">
        <v>2633</v>
      </c>
      <c r="D436" s="67">
        <v>10</v>
      </c>
      <c r="E436" s="68" t="s">
        <v>136</v>
      </c>
      <c r="F436" s="69">
        <v>22.545454545454547</v>
      </c>
      <c r="G436" s="66"/>
      <c r="H436" s="70"/>
      <c r="I436" s="71"/>
      <c r="J436" s="71"/>
      <c r="K436" s="34" t="s">
        <v>66</v>
      </c>
      <c r="L436" s="78">
        <v>436</v>
      </c>
      <c r="M436" s="78"/>
      <c r="N436" s="73"/>
      <c r="O436" s="80" t="s">
        <v>355</v>
      </c>
      <c r="P436" s="82">
        <v>43697.39734953704</v>
      </c>
      <c r="Q436" s="80" t="s">
        <v>371</v>
      </c>
      <c r="R436" s="83" t="s">
        <v>448</v>
      </c>
      <c r="S436" s="80" t="s">
        <v>458</v>
      </c>
      <c r="T436" s="80"/>
      <c r="U436" s="80"/>
      <c r="V436" s="83" t="s">
        <v>536</v>
      </c>
      <c r="W436" s="82">
        <v>43697.39734953704</v>
      </c>
      <c r="X436" s="86">
        <v>43697</v>
      </c>
      <c r="Y436" s="88" t="s">
        <v>667</v>
      </c>
      <c r="Z436" s="83" t="s">
        <v>802</v>
      </c>
      <c r="AA436" s="80"/>
      <c r="AB436" s="80"/>
      <c r="AC436" s="88" t="s">
        <v>937</v>
      </c>
      <c r="AD436" s="80"/>
      <c r="AE436" s="80" t="b">
        <v>0</v>
      </c>
      <c r="AF436" s="80">
        <v>4</v>
      </c>
      <c r="AG436" s="88" t="s">
        <v>961</v>
      </c>
      <c r="AH436" s="80" t="b">
        <v>0</v>
      </c>
      <c r="AI436" s="80" t="s">
        <v>974</v>
      </c>
      <c r="AJ436" s="80"/>
      <c r="AK436" s="88" t="s">
        <v>961</v>
      </c>
      <c r="AL436" s="80" t="b">
        <v>0</v>
      </c>
      <c r="AM436" s="80">
        <v>3</v>
      </c>
      <c r="AN436" s="88" t="s">
        <v>961</v>
      </c>
      <c r="AO436" s="80" t="s">
        <v>984</v>
      </c>
      <c r="AP436" s="80" t="b">
        <v>0</v>
      </c>
      <c r="AQ436" s="88" t="s">
        <v>937</v>
      </c>
      <c r="AR436" s="80" t="s">
        <v>357</v>
      </c>
      <c r="AS436" s="80">
        <v>0</v>
      </c>
      <c r="AT436" s="80">
        <v>0</v>
      </c>
      <c r="AU436" s="80"/>
      <c r="AV436" s="80"/>
      <c r="AW436" s="80"/>
      <c r="AX436" s="80"/>
      <c r="AY436" s="80"/>
      <c r="AZ436" s="80"/>
      <c r="BA436" s="80"/>
      <c r="BB436" s="80"/>
      <c r="BC436">
        <v>5</v>
      </c>
      <c r="BD436" s="79" t="str">
        <f>REPLACE(INDEX(GroupVertices[Group],MATCH(Edges[[#This Row],[Vertex 1]],GroupVertices[Vertex],0)),1,1,"")</f>
        <v>1</v>
      </c>
      <c r="BE436" s="79" t="str">
        <f>REPLACE(INDEX(GroupVertices[Group],MATCH(Edges[[#This Row],[Vertex 2]],GroupVertices[Vertex],0)),1,1,"")</f>
        <v>1</v>
      </c>
      <c r="BF436" s="48">
        <v>1</v>
      </c>
      <c r="BG436" s="49">
        <v>2.5</v>
      </c>
      <c r="BH436" s="48">
        <v>0</v>
      </c>
      <c r="BI436" s="49">
        <v>0</v>
      </c>
      <c r="BJ436" s="48">
        <v>0</v>
      </c>
      <c r="BK436" s="49">
        <v>0</v>
      </c>
      <c r="BL436" s="48">
        <v>39</v>
      </c>
      <c r="BM436" s="49">
        <v>97.5</v>
      </c>
      <c r="BN436" s="48">
        <v>40</v>
      </c>
    </row>
    <row r="437" spans="1:66" ht="15">
      <c r="A437" s="65" t="s">
        <v>286</v>
      </c>
      <c r="B437" s="65" t="s">
        <v>293</v>
      </c>
      <c r="C437" s="66" t="s">
        <v>2633</v>
      </c>
      <c r="D437" s="67">
        <v>10</v>
      </c>
      <c r="E437" s="68" t="s">
        <v>136</v>
      </c>
      <c r="F437" s="69">
        <v>22.545454545454547</v>
      </c>
      <c r="G437" s="66"/>
      <c r="H437" s="70"/>
      <c r="I437" s="71"/>
      <c r="J437" s="71"/>
      <c r="K437" s="34" t="s">
        <v>66</v>
      </c>
      <c r="L437" s="78">
        <v>437</v>
      </c>
      <c r="M437" s="78"/>
      <c r="N437" s="73"/>
      <c r="O437" s="80" t="s">
        <v>355</v>
      </c>
      <c r="P437" s="82">
        <v>43699.35732638889</v>
      </c>
      <c r="Q437" s="80" t="s">
        <v>419</v>
      </c>
      <c r="R437" s="83" t="s">
        <v>443</v>
      </c>
      <c r="S437" s="80" t="s">
        <v>453</v>
      </c>
      <c r="T437" s="80"/>
      <c r="U437" s="80"/>
      <c r="V437" s="83" t="s">
        <v>536</v>
      </c>
      <c r="W437" s="82">
        <v>43699.35732638889</v>
      </c>
      <c r="X437" s="86">
        <v>43699</v>
      </c>
      <c r="Y437" s="88" t="s">
        <v>651</v>
      </c>
      <c r="Z437" s="83" t="s">
        <v>786</v>
      </c>
      <c r="AA437" s="80"/>
      <c r="AB437" s="80"/>
      <c r="AC437" s="88" t="s">
        <v>921</v>
      </c>
      <c r="AD437" s="80"/>
      <c r="AE437" s="80" t="b">
        <v>0</v>
      </c>
      <c r="AF437" s="80">
        <v>0</v>
      </c>
      <c r="AG437" s="88" t="s">
        <v>961</v>
      </c>
      <c r="AH437" s="80" t="b">
        <v>1</v>
      </c>
      <c r="AI437" s="80" t="s">
        <v>974</v>
      </c>
      <c r="AJ437" s="80"/>
      <c r="AK437" s="88" t="s">
        <v>937</v>
      </c>
      <c r="AL437" s="80" t="b">
        <v>0</v>
      </c>
      <c r="AM437" s="80">
        <v>1</v>
      </c>
      <c r="AN437" s="88" t="s">
        <v>920</v>
      </c>
      <c r="AO437" s="80" t="s">
        <v>985</v>
      </c>
      <c r="AP437" s="80" t="b">
        <v>0</v>
      </c>
      <c r="AQ437" s="88" t="s">
        <v>920</v>
      </c>
      <c r="AR437" s="80" t="s">
        <v>196</v>
      </c>
      <c r="AS437" s="80">
        <v>0</v>
      </c>
      <c r="AT437" s="80">
        <v>0</v>
      </c>
      <c r="AU437" s="80"/>
      <c r="AV437" s="80"/>
      <c r="AW437" s="80"/>
      <c r="AX437" s="80"/>
      <c r="AY437" s="80"/>
      <c r="AZ437" s="80"/>
      <c r="BA437" s="80"/>
      <c r="BB437" s="80"/>
      <c r="BC437">
        <v>5</v>
      </c>
      <c r="BD437" s="79" t="str">
        <f>REPLACE(INDEX(GroupVertices[Group],MATCH(Edges[[#This Row],[Vertex 1]],GroupVertices[Vertex],0)),1,1,"")</f>
        <v>1</v>
      </c>
      <c r="BE437" s="79" t="str">
        <f>REPLACE(INDEX(GroupVertices[Group],MATCH(Edges[[#This Row],[Vertex 2]],GroupVertices[Vertex],0)),1,1,"")</f>
        <v>1</v>
      </c>
      <c r="BF437" s="48"/>
      <c r="BG437" s="49"/>
      <c r="BH437" s="48"/>
      <c r="BI437" s="49"/>
      <c r="BJ437" s="48"/>
      <c r="BK437" s="49"/>
      <c r="BL437" s="48"/>
      <c r="BM437" s="49"/>
      <c r="BN437" s="48"/>
    </row>
    <row r="438" spans="1:66" ht="15">
      <c r="A438" s="65" t="s">
        <v>286</v>
      </c>
      <c r="B438" s="65" t="s">
        <v>293</v>
      </c>
      <c r="C438" s="66" t="s">
        <v>2633</v>
      </c>
      <c r="D438" s="67">
        <v>10</v>
      </c>
      <c r="E438" s="68" t="s">
        <v>136</v>
      </c>
      <c r="F438" s="69">
        <v>22.545454545454547</v>
      </c>
      <c r="G438" s="66"/>
      <c r="H438" s="70"/>
      <c r="I438" s="71"/>
      <c r="J438" s="71"/>
      <c r="K438" s="34" t="s">
        <v>66</v>
      </c>
      <c r="L438" s="78">
        <v>438</v>
      </c>
      <c r="M438" s="78"/>
      <c r="N438" s="73"/>
      <c r="O438" s="80" t="s">
        <v>355</v>
      </c>
      <c r="P438" s="82">
        <v>43699.44265046297</v>
      </c>
      <c r="Q438" s="80" t="s">
        <v>428</v>
      </c>
      <c r="R438" s="80"/>
      <c r="S438" s="80"/>
      <c r="T438" s="80"/>
      <c r="U438" s="80"/>
      <c r="V438" s="83" t="s">
        <v>536</v>
      </c>
      <c r="W438" s="82">
        <v>43699.44265046297</v>
      </c>
      <c r="X438" s="86">
        <v>43699</v>
      </c>
      <c r="Y438" s="88" t="s">
        <v>664</v>
      </c>
      <c r="Z438" s="83" t="s">
        <v>799</v>
      </c>
      <c r="AA438" s="80"/>
      <c r="AB438" s="80"/>
      <c r="AC438" s="88" t="s">
        <v>934</v>
      </c>
      <c r="AD438" s="80"/>
      <c r="AE438" s="80" t="b">
        <v>0</v>
      </c>
      <c r="AF438" s="80">
        <v>0</v>
      </c>
      <c r="AG438" s="88" t="s">
        <v>961</v>
      </c>
      <c r="AH438" s="80" t="b">
        <v>0</v>
      </c>
      <c r="AI438" s="80" t="s">
        <v>974</v>
      </c>
      <c r="AJ438" s="80"/>
      <c r="AK438" s="88" t="s">
        <v>961</v>
      </c>
      <c r="AL438" s="80" t="b">
        <v>0</v>
      </c>
      <c r="AM438" s="80">
        <v>1</v>
      </c>
      <c r="AN438" s="88" t="s">
        <v>931</v>
      </c>
      <c r="AO438" s="80" t="s">
        <v>984</v>
      </c>
      <c r="AP438" s="80" t="b">
        <v>0</v>
      </c>
      <c r="AQ438" s="88" t="s">
        <v>931</v>
      </c>
      <c r="AR438" s="80" t="s">
        <v>196</v>
      </c>
      <c r="AS438" s="80">
        <v>0</v>
      </c>
      <c r="AT438" s="80">
        <v>0</v>
      </c>
      <c r="AU438" s="80"/>
      <c r="AV438" s="80"/>
      <c r="AW438" s="80"/>
      <c r="AX438" s="80"/>
      <c r="AY438" s="80"/>
      <c r="AZ438" s="80"/>
      <c r="BA438" s="80"/>
      <c r="BB438" s="80"/>
      <c r="BC438">
        <v>5</v>
      </c>
      <c r="BD438" s="79" t="str">
        <f>REPLACE(INDEX(GroupVertices[Group],MATCH(Edges[[#This Row],[Vertex 1]],GroupVertices[Vertex],0)),1,1,"")</f>
        <v>1</v>
      </c>
      <c r="BE438" s="79" t="str">
        <f>REPLACE(INDEX(GroupVertices[Group],MATCH(Edges[[#This Row],[Vertex 2]],GroupVertices[Vertex],0)),1,1,"")</f>
        <v>1</v>
      </c>
      <c r="BF438" s="48"/>
      <c r="BG438" s="49"/>
      <c r="BH438" s="48"/>
      <c r="BI438" s="49"/>
      <c r="BJ438" s="48"/>
      <c r="BK438" s="49"/>
      <c r="BL438" s="48"/>
      <c r="BM438" s="49"/>
      <c r="BN438" s="48"/>
    </row>
    <row r="439" spans="1:66" ht="15">
      <c r="A439" s="65" t="s">
        <v>294</v>
      </c>
      <c r="B439" s="65" t="s">
        <v>354</v>
      </c>
      <c r="C439" s="66" t="s">
        <v>2628</v>
      </c>
      <c r="D439" s="67">
        <v>3</v>
      </c>
      <c r="E439" s="68" t="s">
        <v>132</v>
      </c>
      <c r="F439" s="69">
        <v>32</v>
      </c>
      <c r="G439" s="66"/>
      <c r="H439" s="70"/>
      <c r="I439" s="71"/>
      <c r="J439" s="71"/>
      <c r="K439" s="34" t="s">
        <v>65</v>
      </c>
      <c r="L439" s="78">
        <v>439</v>
      </c>
      <c r="M439" s="78"/>
      <c r="N439" s="73"/>
      <c r="O439" s="80" t="s">
        <v>355</v>
      </c>
      <c r="P439" s="82">
        <v>43699.548796296294</v>
      </c>
      <c r="Q439" s="80" t="s">
        <v>429</v>
      </c>
      <c r="R439" s="83" t="s">
        <v>449</v>
      </c>
      <c r="S439" s="80" t="s">
        <v>460</v>
      </c>
      <c r="T439" s="80"/>
      <c r="U439" s="83" t="s">
        <v>483</v>
      </c>
      <c r="V439" s="83" t="s">
        <v>483</v>
      </c>
      <c r="W439" s="82">
        <v>43699.548796296294</v>
      </c>
      <c r="X439" s="86">
        <v>43699</v>
      </c>
      <c r="Y439" s="88" t="s">
        <v>668</v>
      </c>
      <c r="Z439" s="83" t="s">
        <v>803</v>
      </c>
      <c r="AA439" s="80"/>
      <c r="AB439" s="80"/>
      <c r="AC439" s="88" t="s">
        <v>938</v>
      </c>
      <c r="AD439" s="80"/>
      <c r="AE439" s="80" t="b">
        <v>0</v>
      </c>
      <c r="AF439" s="80">
        <v>0</v>
      </c>
      <c r="AG439" s="88" t="s">
        <v>961</v>
      </c>
      <c r="AH439" s="80" t="b">
        <v>0</v>
      </c>
      <c r="AI439" s="80" t="s">
        <v>974</v>
      </c>
      <c r="AJ439" s="80"/>
      <c r="AK439" s="88" t="s">
        <v>961</v>
      </c>
      <c r="AL439" s="80" t="b">
        <v>0</v>
      </c>
      <c r="AM439" s="80">
        <v>2</v>
      </c>
      <c r="AN439" s="88" t="s">
        <v>961</v>
      </c>
      <c r="AO439" s="80" t="s">
        <v>984</v>
      </c>
      <c r="AP439" s="80" t="b">
        <v>0</v>
      </c>
      <c r="AQ439" s="88" t="s">
        <v>938</v>
      </c>
      <c r="AR439" s="80" t="s">
        <v>196</v>
      </c>
      <c r="AS439" s="80">
        <v>0</v>
      </c>
      <c r="AT439" s="80">
        <v>0</v>
      </c>
      <c r="AU439" s="80"/>
      <c r="AV439" s="80"/>
      <c r="AW439" s="80"/>
      <c r="AX439" s="80"/>
      <c r="AY439" s="80"/>
      <c r="AZ439" s="80"/>
      <c r="BA439" s="80"/>
      <c r="BB439" s="80"/>
      <c r="BC439">
        <v>1</v>
      </c>
      <c r="BD439" s="79" t="str">
        <f>REPLACE(INDEX(GroupVertices[Group],MATCH(Edges[[#This Row],[Vertex 1]],GroupVertices[Vertex],0)),1,1,"")</f>
        <v>1</v>
      </c>
      <c r="BE439" s="79" t="str">
        <f>REPLACE(INDEX(GroupVertices[Group],MATCH(Edges[[#This Row],[Vertex 2]],GroupVertices[Vertex],0)),1,1,"")</f>
        <v>1</v>
      </c>
      <c r="BF439" s="48">
        <v>1</v>
      </c>
      <c r="BG439" s="49">
        <v>2.5</v>
      </c>
      <c r="BH439" s="48">
        <v>0</v>
      </c>
      <c r="BI439" s="49">
        <v>0</v>
      </c>
      <c r="BJ439" s="48">
        <v>0</v>
      </c>
      <c r="BK439" s="49">
        <v>0</v>
      </c>
      <c r="BL439" s="48">
        <v>39</v>
      </c>
      <c r="BM439" s="49">
        <v>97.5</v>
      </c>
      <c r="BN439" s="48">
        <v>40</v>
      </c>
    </row>
    <row r="440" spans="1:66" ht="15">
      <c r="A440" s="65" t="s">
        <v>294</v>
      </c>
      <c r="B440" s="65" t="s">
        <v>286</v>
      </c>
      <c r="C440" s="66" t="s">
        <v>2628</v>
      </c>
      <c r="D440" s="67">
        <v>3</v>
      </c>
      <c r="E440" s="68" t="s">
        <v>132</v>
      </c>
      <c r="F440" s="69">
        <v>32</v>
      </c>
      <c r="G440" s="66"/>
      <c r="H440" s="70"/>
      <c r="I440" s="71"/>
      <c r="J440" s="71"/>
      <c r="K440" s="34" t="s">
        <v>66</v>
      </c>
      <c r="L440" s="78">
        <v>440</v>
      </c>
      <c r="M440" s="78"/>
      <c r="N440" s="73"/>
      <c r="O440" s="80" t="s">
        <v>355</v>
      </c>
      <c r="P440" s="82">
        <v>43699.548796296294</v>
      </c>
      <c r="Q440" s="80" t="s">
        <v>429</v>
      </c>
      <c r="R440" s="83" t="s">
        <v>449</v>
      </c>
      <c r="S440" s="80" t="s">
        <v>460</v>
      </c>
      <c r="T440" s="80"/>
      <c r="U440" s="83" t="s">
        <v>483</v>
      </c>
      <c r="V440" s="83" t="s">
        <v>483</v>
      </c>
      <c r="W440" s="82">
        <v>43699.548796296294</v>
      </c>
      <c r="X440" s="86">
        <v>43699</v>
      </c>
      <c r="Y440" s="88" t="s">
        <v>668</v>
      </c>
      <c r="Z440" s="83" t="s">
        <v>803</v>
      </c>
      <c r="AA440" s="80"/>
      <c r="AB440" s="80"/>
      <c r="AC440" s="88" t="s">
        <v>938</v>
      </c>
      <c r="AD440" s="80"/>
      <c r="AE440" s="80" t="b">
        <v>0</v>
      </c>
      <c r="AF440" s="80">
        <v>0</v>
      </c>
      <c r="AG440" s="88" t="s">
        <v>961</v>
      </c>
      <c r="AH440" s="80" t="b">
        <v>0</v>
      </c>
      <c r="AI440" s="80" t="s">
        <v>974</v>
      </c>
      <c r="AJ440" s="80"/>
      <c r="AK440" s="88" t="s">
        <v>961</v>
      </c>
      <c r="AL440" s="80" t="b">
        <v>0</v>
      </c>
      <c r="AM440" s="80">
        <v>2</v>
      </c>
      <c r="AN440" s="88" t="s">
        <v>961</v>
      </c>
      <c r="AO440" s="80" t="s">
        <v>984</v>
      </c>
      <c r="AP440" s="80" t="b">
        <v>0</v>
      </c>
      <c r="AQ440" s="88" t="s">
        <v>938</v>
      </c>
      <c r="AR440" s="80" t="s">
        <v>196</v>
      </c>
      <c r="AS440" s="80">
        <v>0</v>
      </c>
      <c r="AT440" s="80">
        <v>0</v>
      </c>
      <c r="AU440" s="80"/>
      <c r="AV440" s="80"/>
      <c r="AW440" s="80"/>
      <c r="AX440" s="80"/>
      <c r="AY440" s="80"/>
      <c r="AZ440" s="80"/>
      <c r="BA440" s="80"/>
      <c r="BB440" s="80"/>
      <c r="BC440">
        <v>1</v>
      </c>
      <c r="BD440" s="79" t="str">
        <f>REPLACE(INDEX(GroupVertices[Group],MATCH(Edges[[#This Row],[Vertex 1]],GroupVertices[Vertex],0)),1,1,"")</f>
        <v>1</v>
      </c>
      <c r="BE440" s="79" t="str">
        <f>REPLACE(INDEX(GroupVertices[Group],MATCH(Edges[[#This Row],[Vertex 2]],GroupVertices[Vertex],0)),1,1,"")</f>
        <v>1</v>
      </c>
      <c r="BF440" s="48"/>
      <c r="BG440" s="49"/>
      <c r="BH440" s="48"/>
      <c r="BI440" s="49"/>
      <c r="BJ440" s="48"/>
      <c r="BK440" s="49"/>
      <c r="BL440" s="48"/>
      <c r="BM440" s="49"/>
      <c r="BN440" s="48"/>
    </row>
    <row r="441" spans="1:66" ht="15">
      <c r="A441" s="65" t="s">
        <v>286</v>
      </c>
      <c r="B441" s="65" t="s">
        <v>294</v>
      </c>
      <c r="C441" s="66" t="s">
        <v>2628</v>
      </c>
      <c r="D441" s="67">
        <v>3</v>
      </c>
      <c r="E441" s="68" t="s">
        <v>132</v>
      </c>
      <c r="F441" s="69">
        <v>32</v>
      </c>
      <c r="G441" s="66"/>
      <c r="H441" s="70"/>
      <c r="I441" s="71"/>
      <c r="J441" s="71"/>
      <c r="K441" s="34" t="s">
        <v>66</v>
      </c>
      <c r="L441" s="78">
        <v>441</v>
      </c>
      <c r="M441" s="78"/>
      <c r="N441" s="73"/>
      <c r="O441" s="80" t="s">
        <v>355</v>
      </c>
      <c r="P441" s="82">
        <v>43697.39734953704</v>
      </c>
      <c r="Q441" s="80" t="s">
        <v>371</v>
      </c>
      <c r="R441" s="83" t="s">
        <v>448</v>
      </c>
      <c r="S441" s="80" t="s">
        <v>458</v>
      </c>
      <c r="T441" s="80"/>
      <c r="U441" s="80"/>
      <c r="V441" s="83" t="s">
        <v>536</v>
      </c>
      <c r="W441" s="82">
        <v>43697.39734953704</v>
      </c>
      <c r="X441" s="86">
        <v>43697</v>
      </c>
      <c r="Y441" s="88" t="s">
        <v>667</v>
      </c>
      <c r="Z441" s="83" t="s">
        <v>802</v>
      </c>
      <c r="AA441" s="80"/>
      <c r="AB441" s="80"/>
      <c r="AC441" s="88" t="s">
        <v>937</v>
      </c>
      <c r="AD441" s="80"/>
      <c r="AE441" s="80" t="b">
        <v>0</v>
      </c>
      <c r="AF441" s="80">
        <v>4</v>
      </c>
      <c r="AG441" s="88" t="s">
        <v>961</v>
      </c>
      <c r="AH441" s="80" t="b">
        <v>0</v>
      </c>
      <c r="AI441" s="80" t="s">
        <v>974</v>
      </c>
      <c r="AJ441" s="80"/>
      <c r="AK441" s="88" t="s">
        <v>961</v>
      </c>
      <c r="AL441" s="80" t="b">
        <v>0</v>
      </c>
      <c r="AM441" s="80">
        <v>3</v>
      </c>
      <c r="AN441" s="88" t="s">
        <v>961</v>
      </c>
      <c r="AO441" s="80" t="s">
        <v>984</v>
      </c>
      <c r="AP441" s="80" t="b">
        <v>0</v>
      </c>
      <c r="AQ441" s="88" t="s">
        <v>937</v>
      </c>
      <c r="AR441" s="80" t="s">
        <v>357</v>
      </c>
      <c r="AS441" s="80">
        <v>0</v>
      </c>
      <c r="AT441" s="80">
        <v>0</v>
      </c>
      <c r="AU441" s="80"/>
      <c r="AV441" s="80"/>
      <c r="AW441" s="80"/>
      <c r="AX441" s="80"/>
      <c r="AY441" s="80"/>
      <c r="AZ441" s="80"/>
      <c r="BA441" s="80"/>
      <c r="BB441" s="80"/>
      <c r="BC441">
        <v>1</v>
      </c>
      <c r="BD441" s="79" t="str">
        <f>REPLACE(INDEX(GroupVertices[Group],MATCH(Edges[[#This Row],[Vertex 1]],GroupVertices[Vertex],0)),1,1,"")</f>
        <v>1</v>
      </c>
      <c r="BE441" s="79" t="str">
        <f>REPLACE(INDEX(GroupVertices[Group],MATCH(Edges[[#This Row],[Vertex 2]],GroupVertices[Vertex],0)),1,1,"")</f>
        <v>1</v>
      </c>
      <c r="BF441" s="48"/>
      <c r="BG441" s="49"/>
      <c r="BH441" s="48"/>
      <c r="BI441" s="49"/>
      <c r="BJ441" s="48"/>
      <c r="BK441" s="49"/>
      <c r="BL441" s="48"/>
      <c r="BM441" s="49"/>
      <c r="BN441" s="48"/>
    </row>
    <row r="442" spans="1:66" ht="15">
      <c r="A442" s="65" t="s">
        <v>286</v>
      </c>
      <c r="B442" s="65" t="s">
        <v>294</v>
      </c>
      <c r="C442" s="66" t="s">
        <v>2628</v>
      </c>
      <c r="D442" s="67">
        <v>3</v>
      </c>
      <c r="E442" s="68" t="s">
        <v>132</v>
      </c>
      <c r="F442" s="69">
        <v>32</v>
      </c>
      <c r="G442" s="66"/>
      <c r="H442" s="70"/>
      <c r="I442" s="71"/>
      <c r="J442" s="71"/>
      <c r="K442" s="34" t="s">
        <v>66</v>
      </c>
      <c r="L442" s="78">
        <v>442</v>
      </c>
      <c r="M442" s="78"/>
      <c r="N442" s="73"/>
      <c r="O442" s="80" t="s">
        <v>357</v>
      </c>
      <c r="P442" s="82">
        <v>43699.55137731481</v>
      </c>
      <c r="Q442" s="80" t="s">
        <v>429</v>
      </c>
      <c r="R442" s="80"/>
      <c r="S442" s="80"/>
      <c r="T442" s="80"/>
      <c r="U442" s="80"/>
      <c r="V442" s="83" t="s">
        <v>536</v>
      </c>
      <c r="W442" s="82">
        <v>43699.55137731481</v>
      </c>
      <c r="X442" s="86">
        <v>43699</v>
      </c>
      <c r="Y442" s="88" t="s">
        <v>669</v>
      </c>
      <c r="Z442" s="83" t="s">
        <v>804</v>
      </c>
      <c r="AA442" s="80"/>
      <c r="AB442" s="80"/>
      <c r="AC442" s="88" t="s">
        <v>939</v>
      </c>
      <c r="AD442" s="80"/>
      <c r="AE442" s="80" t="b">
        <v>0</v>
      </c>
      <c r="AF442" s="80">
        <v>0</v>
      </c>
      <c r="AG442" s="88" t="s">
        <v>961</v>
      </c>
      <c r="AH442" s="80" t="b">
        <v>0</v>
      </c>
      <c r="AI442" s="80" t="s">
        <v>974</v>
      </c>
      <c r="AJ442" s="80"/>
      <c r="AK442" s="88" t="s">
        <v>961</v>
      </c>
      <c r="AL442" s="80" t="b">
        <v>0</v>
      </c>
      <c r="AM442" s="80">
        <v>2</v>
      </c>
      <c r="AN442" s="88" t="s">
        <v>938</v>
      </c>
      <c r="AO442" s="80" t="s">
        <v>984</v>
      </c>
      <c r="AP442" s="80" t="b">
        <v>0</v>
      </c>
      <c r="AQ442" s="88" t="s">
        <v>938</v>
      </c>
      <c r="AR442" s="80" t="s">
        <v>196</v>
      </c>
      <c r="AS442" s="80">
        <v>0</v>
      </c>
      <c r="AT442" s="80">
        <v>0</v>
      </c>
      <c r="AU442" s="80"/>
      <c r="AV442" s="80"/>
      <c r="AW442" s="80"/>
      <c r="AX442" s="80"/>
      <c r="AY442" s="80"/>
      <c r="AZ442" s="80"/>
      <c r="BA442" s="80"/>
      <c r="BB442" s="80"/>
      <c r="BC442">
        <v>1</v>
      </c>
      <c r="BD442" s="79" t="str">
        <f>REPLACE(INDEX(GroupVertices[Group],MATCH(Edges[[#This Row],[Vertex 1]],GroupVertices[Vertex],0)),1,1,"")</f>
        <v>1</v>
      </c>
      <c r="BE442" s="79" t="str">
        <f>REPLACE(INDEX(GroupVertices[Group],MATCH(Edges[[#This Row],[Vertex 2]],GroupVertices[Vertex],0)),1,1,"")</f>
        <v>1</v>
      </c>
      <c r="BF442" s="48"/>
      <c r="BG442" s="49"/>
      <c r="BH442" s="48"/>
      <c r="BI442" s="49"/>
      <c r="BJ442" s="48"/>
      <c r="BK442" s="49"/>
      <c r="BL442" s="48"/>
      <c r="BM442" s="49"/>
      <c r="BN442" s="48"/>
    </row>
    <row r="443" spans="1:66" ht="15">
      <c r="A443" s="65" t="s">
        <v>286</v>
      </c>
      <c r="B443" s="65" t="s">
        <v>354</v>
      </c>
      <c r="C443" s="66" t="s">
        <v>2628</v>
      </c>
      <c r="D443" s="67">
        <v>3</v>
      </c>
      <c r="E443" s="68" t="s">
        <v>132</v>
      </c>
      <c r="F443" s="69">
        <v>32</v>
      </c>
      <c r="G443" s="66"/>
      <c r="H443" s="70"/>
      <c r="I443" s="71"/>
      <c r="J443" s="71"/>
      <c r="K443" s="34" t="s">
        <v>65</v>
      </c>
      <c r="L443" s="78">
        <v>443</v>
      </c>
      <c r="M443" s="78"/>
      <c r="N443" s="73"/>
      <c r="O443" s="80" t="s">
        <v>355</v>
      </c>
      <c r="P443" s="82">
        <v>43699.55137731481</v>
      </c>
      <c r="Q443" s="80" t="s">
        <v>429</v>
      </c>
      <c r="R443" s="80"/>
      <c r="S443" s="80"/>
      <c r="T443" s="80"/>
      <c r="U443" s="80"/>
      <c r="V443" s="83" t="s">
        <v>536</v>
      </c>
      <c r="W443" s="82">
        <v>43699.55137731481</v>
      </c>
      <c r="X443" s="86">
        <v>43699</v>
      </c>
      <c r="Y443" s="88" t="s">
        <v>669</v>
      </c>
      <c r="Z443" s="83" t="s">
        <v>804</v>
      </c>
      <c r="AA443" s="80"/>
      <c r="AB443" s="80"/>
      <c r="AC443" s="88" t="s">
        <v>939</v>
      </c>
      <c r="AD443" s="80"/>
      <c r="AE443" s="80" t="b">
        <v>0</v>
      </c>
      <c r="AF443" s="80">
        <v>0</v>
      </c>
      <c r="AG443" s="88" t="s">
        <v>961</v>
      </c>
      <c r="AH443" s="80" t="b">
        <v>0</v>
      </c>
      <c r="AI443" s="80" t="s">
        <v>974</v>
      </c>
      <c r="AJ443" s="80"/>
      <c r="AK443" s="88" t="s">
        <v>961</v>
      </c>
      <c r="AL443" s="80" t="b">
        <v>0</v>
      </c>
      <c r="AM443" s="80">
        <v>2</v>
      </c>
      <c r="AN443" s="88" t="s">
        <v>938</v>
      </c>
      <c r="AO443" s="80" t="s">
        <v>984</v>
      </c>
      <c r="AP443" s="80" t="b">
        <v>0</v>
      </c>
      <c r="AQ443" s="88" t="s">
        <v>938</v>
      </c>
      <c r="AR443" s="80" t="s">
        <v>196</v>
      </c>
      <c r="AS443" s="80">
        <v>0</v>
      </c>
      <c r="AT443" s="80">
        <v>0</v>
      </c>
      <c r="AU443" s="80"/>
      <c r="AV443" s="80"/>
      <c r="AW443" s="80"/>
      <c r="AX443" s="80"/>
      <c r="AY443" s="80"/>
      <c r="AZ443" s="80"/>
      <c r="BA443" s="80"/>
      <c r="BB443" s="80"/>
      <c r="BC443">
        <v>1</v>
      </c>
      <c r="BD443" s="79" t="str">
        <f>REPLACE(INDEX(GroupVertices[Group],MATCH(Edges[[#This Row],[Vertex 1]],GroupVertices[Vertex],0)),1,1,"")</f>
        <v>1</v>
      </c>
      <c r="BE443" s="79" t="str">
        <f>REPLACE(INDEX(GroupVertices[Group],MATCH(Edges[[#This Row],[Vertex 2]],GroupVertices[Vertex],0)),1,1,"")</f>
        <v>1</v>
      </c>
      <c r="BF443" s="48">
        <v>1</v>
      </c>
      <c r="BG443" s="49">
        <v>2.5</v>
      </c>
      <c r="BH443" s="48">
        <v>0</v>
      </c>
      <c r="BI443" s="49">
        <v>0</v>
      </c>
      <c r="BJ443" s="48">
        <v>0</v>
      </c>
      <c r="BK443" s="49">
        <v>0</v>
      </c>
      <c r="BL443" s="48">
        <v>39</v>
      </c>
      <c r="BM443" s="49">
        <v>97.5</v>
      </c>
      <c r="BN443" s="48">
        <v>40</v>
      </c>
    </row>
    <row r="444" spans="1:66" ht="15">
      <c r="A444" s="65" t="s">
        <v>286</v>
      </c>
      <c r="B444" s="65" t="s">
        <v>286</v>
      </c>
      <c r="C444" s="66" t="s">
        <v>2635</v>
      </c>
      <c r="D444" s="67">
        <v>10</v>
      </c>
      <c r="E444" s="68" t="s">
        <v>136</v>
      </c>
      <c r="F444" s="69">
        <v>6</v>
      </c>
      <c r="G444" s="66"/>
      <c r="H444" s="70"/>
      <c r="I444" s="71"/>
      <c r="J444" s="71"/>
      <c r="K444" s="34" t="s">
        <v>65</v>
      </c>
      <c r="L444" s="78">
        <v>444</v>
      </c>
      <c r="M444" s="78"/>
      <c r="N444" s="73"/>
      <c r="O444" s="80" t="s">
        <v>196</v>
      </c>
      <c r="P444" s="82">
        <v>43690.608402777776</v>
      </c>
      <c r="Q444" s="80" t="s">
        <v>359</v>
      </c>
      <c r="R444" s="80"/>
      <c r="S444" s="80"/>
      <c r="T444" s="80" t="s">
        <v>461</v>
      </c>
      <c r="U444" s="80"/>
      <c r="V444" s="83" t="s">
        <v>536</v>
      </c>
      <c r="W444" s="82">
        <v>43690.608402777776</v>
      </c>
      <c r="X444" s="86">
        <v>43690</v>
      </c>
      <c r="Y444" s="88" t="s">
        <v>670</v>
      </c>
      <c r="Z444" s="83" t="s">
        <v>805</v>
      </c>
      <c r="AA444" s="80"/>
      <c r="AB444" s="80"/>
      <c r="AC444" s="88" t="s">
        <v>940</v>
      </c>
      <c r="AD444" s="80"/>
      <c r="AE444" s="80" t="b">
        <v>0</v>
      </c>
      <c r="AF444" s="80">
        <v>5</v>
      </c>
      <c r="AG444" s="88" t="s">
        <v>961</v>
      </c>
      <c r="AH444" s="80" t="b">
        <v>0</v>
      </c>
      <c r="AI444" s="80" t="s">
        <v>974</v>
      </c>
      <c r="AJ444" s="80"/>
      <c r="AK444" s="88" t="s">
        <v>961</v>
      </c>
      <c r="AL444" s="80" t="b">
        <v>0</v>
      </c>
      <c r="AM444" s="80">
        <v>2</v>
      </c>
      <c r="AN444" s="88" t="s">
        <v>961</v>
      </c>
      <c r="AO444" s="80" t="s">
        <v>984</v>
      </c>
      <c r="AP444" s="80" t="b">
        <v>0</v>
      </c>
      <c r="AQ444" s="88" t="s">
        <v>940</v>
      </c>
      <c r="AR444" s="80" t="s">
        <v>357</v>
      </c>
      <c r="AS444" s="80">
        <v>0</v>
      </c>
      <c r="AT444" s="80">
        <v>0</v>
      </c>
      <c r="AU444" s="80"/>
      <c r="AV444" s="80"/>
      <c r="AW444" s="80"/>
      <c r="AX444" s="80"/>
      <c r="AY444" s="80"/>
      <c r="AZ444" s="80"/>
      <c r="BA444" s="80"/>
      <c r="BB444" s="80"/>
      <c r="BC444">
        <v>12</v>
      </c>
      <c r="BD444" s="79" t="str">
        <f>REPLACE(INDEX(GroupVertices[Group],MATCH(Edges[[#This Row],[Vertex 1]],GroupVertices[Vertex],0)),1,1,"")</f>
        <v>1</v>
      </c>
      <c r="BE444" s="79" t="str">
        <f>REPLACE(INDEX(GroupVertices[Group],MATCH(Edges[[#This Row],[Vertex 2]],GroupVertices[Vertex],0)),1,1,"")</f>
        <v>1</v>
      </c>
      <c r="BF444" s="48">
        <v>0</v>
      </c>
      <c r="BG444" s="49">
        <v>0</v>
      </c>
      <c r="BH444" s="48">
        <v>0</v>
      </c>
      <c r="BI444" s="49">
        <v>0</v>
      </c>
      <c r="BJ444" s="48">
        <v>0</v>
      </c>
      <c r="BK444" s="49">
        <v>0</v>
      </c>
      <c r="BL444" s="48">
        <v>25</v>
      </c>
      <c r="BM444" s="49">
        <v>100</v>
      </c>
      <c r="BN444" s="48">
        <v>25</v>
      </c>
    </row>
    <row r="445" spans="1:66" ht="15">
      <c r="A445" s="65" t="s">
        <v>286</v>
      </c>
      <c r="B445" s="65" t="s">
        <v>286</v>
      </c>
      <c r="C445" s="66" t="s">
        <v>2635</v>
      </c>
      <c r="D445" s="67">
        <v>10</v>
      </c>
      <c r="E445" s="68" t="s">
        <v>136</v>
      </c>
      <c r="F445" s="69">
        <v>6</v>
      </c>
      <c r="G445" s="66"/>
      <c r="H445" s="70"/>
      <c r="I445" s="71"/>
      <c r="J445" s="71"/>
      <c r="K445" s="34" t="s">
        <v>65</v>
      </c>
      <c r="L445" s="78">
        <v>445</v>
      </c>
      <c r="M445" s="78"/>
      <c r="N445" s="73"/>
      <c r="O445" s="80" t="s">
        <v>196</v>
      </c>
      <c r="P445" s="82">
        <v>43691.535474537035</v>
      </c>
      <c r="Q445" s="80" t="s">
        <v>360</v>
      </c>
      <c r="R445" s="80"/>
      <c r="S445" s="80"/>
      <c r="T445" s="80" t="s">
        <v>462</v>
      </c>
      <c r="U445" s="80"/>
      <c r="V445" s="83" t="s">
        <v>536</v>
      </c>
      <c r="W445" s="82">
        <v>43691.535474537035</v>
      </c>
      <c r="X445" s="86">
        <v>43691</v>
      </c>
      <c r="Y445" s="88" t="s">
        <v>671</v>
      </c>
      <c r="Z445" s="83" t="s">
        <v>806</v>
      </c>
      <c r="AA445" s="80"/>
      <c r="AB445" s="80"/>
      <c r="AC445" s="88" t="s">
        <v>941</v>
      </c>
      <c r="AD445" s="80"/>
      <c r="AE445" s="80" t="b">
        <v>0</v>
      </c>
      <c r="AF445" s="80">
        <v>13</v>
      </c>
      <c r="AG445" s="88" t="s">
        <v>961</v>
      </c>
      <c r="AH445" s="80" t="b">
        <v>0</v>
      </c>
      <c r="AI445" s="80" t="s">
        <v>974</v>
      </c>
      <c r="AJ445" s="80"/>
      <c r="AK445" s="88" t="s">
        <v>961</v>
      </c>
      <c r="AL445" s="80" t="b">
        <v>0</v>
      </c>
      <c r="AM445" s="80">
        <v>12</v>
      </c>
      <c r="AN445" s="88" t="s">
        <v>961</v>
      </c>
      <c r="AO445" s="80" t="s">
        <v>984</v>
      </c>
      <c r="AP445" s="80" t="b">
        <v>0</v>
      </c>
      <c r="AQ445" s="88" t="s">
        <v>941</v>
      </c>
      <c r="AR445" s="80" t="s">
        <v>357</v>
      </c>
      <c r="AS445" s="80">
        <v>0</v>
      </c>
      <c r="AT445" s="80">
        <v>0</v>
      </c>
      <c r="AU445" s="80"/>
      <c r="AV445" s="80"/>
      <c r="AW445" s="80"/>
      <c r="AX445" s="80"/>
      <c r="AY445" s="80"/>
      <c r="AZ445" s="80"/>
      <c r="BA445" s="80"/>
      <c r="BB445" s="80"/>
      <c r="BC445">
        <v>12</v>
      </c>
      <c r="BD445" s="79" t="str">
        <f>REPLACE(INDEX(GroupVertices[Group],MATCH(Edges[[#This Row],[Vertex 1]],GroupVertices[Vertex],0)),1,1,"")</f>
        <v>1</v>
      </c>
      <c r="BE445" s="79" t="str">
        <f>REPLACE(INDEX(GroupVertices[Group],MATCH(Edges[[#This Row],[Vertex 2]],GroupVertices[Vertex],0)),1,1,"")</f>
        <v>1</v>
      </c>
      <c r="BF445" s="48"/>
      <c r="BG445" s="49"/>
      <c r="BH445" s="48"/>
      <c r="BI445" s="49"/>
      <c r="BJ445" s="48"/>
      <c r="BK445" s="49"/>
      <c r="BL445" s="48"/>
      <c r="BM445" s="49"/>
      <c r="BN445" s="48"/>
    </row>
    <row r="446" spans="1:66" ht="15">
      <c r="A446" s="65" t="s">
        <v>286</v>
      </c>
      <c r="B446" s="65" t="s">
        <v>286</v>
      </c>
      <c r="C446" s="66" t="s">
        <v>2635</v>
      </c>
      <c r="D446" s="67">
        <v>10</v>
      </c>
      <c r="E446" s="68" t="s">
        <v>136</v>
      </c>
      <c r="F446" s="69">
        <v>6</v>
      </c>
      <c r="G446" s="66"/>
      <c r="H446" s="70"/>
      <c r="I446" s="71"/>
      <c r="J446" s="71"/>
      <c r="K446" s="34" t="s">
        <v>65</v>
      </c>
      <c r="L446" s="78">
        <v>446</v>
      </c>
      <c r="M446" s="78"/>
      <c r="N446" s="73"/>
      <c r="O446" s="80" t="s">
        <v>196</v>
      </c>
      <c r="P446" s="82">
        <v>43692.7940625</v>
      </c>
      <c r="Q446" s="80" t="s">
        <v>364</v>
      </c>
      <c r="R446" s="83" t="s">
        <v>450</v>
      </c>
      <c r="S446" s="80" t="s">
        <v>458</v>
      </c>
      <c r="T446" s="80" t="s">
        <v>463</v>
      </c>
      <c r="U446" s="80"/>
      <c r="V446" s="83" t="s">
        <v>536</v>
      </c>
      <c r="W446" s="82">
        <v>43692.7940625</v>
      </c>
      <c r="X446" s="86">
        <v>43692</v>
      </c>
      <c r="Y446" s="88" t="s">
        <v>672</v>
      </c>
      <c r="Z446" s="83" t="s">
        <v>807</v>
      </c>
      <c r="AA446" s="80"/>
      <c r="AB446" s="80"/>
      <c r="AC446" s="88" t="s">
        <v>942</v>
      </c>
      <c r="AD446" s="80"/>
      <c r="AE446" s="80" t="b">
        <v>0</v>
      </c>
      <c r="AF446" s="80">
        <v>10</v>
      </c>
      <c r="AG446" s="88" t="s">
        <v>961</v>
      </c>
      <c r="AH446" s="80" t="b">
        <v>0</v>
      </c>
      <c r="AI446" s="80" t="s">
        <v>974</v>
      </c>
      <c r="AJ446" s="80"/>
      <c r="AK446" s="88" t="s">
        <v>961</v>
      </c>
      <c r="AL446" s="80" t="b">
        <v>0</v>
      </c>
      <c r="AM446" s="80">
        <v>5</v>
      </c>
      <c r="AN446" s="88" t="s">
        <v>961</v>
      </c>
      <c r="AO446" s="80" t="s">
        <v>985</v>
      </c>
      <c r="AP446" s="80" t="b">
        <v>0</v>
      </c>
      <c r="AQ446" s="88" t="s">
        <v>942</v>
      </c>
      <c r="AR446" s="80" t="s">
        <v>357</v>
      </c>
      <c r="AS446" s="80">
        <v>0</v>
      </c>
      <c r="AT446" s="80">
        <v>0</v>
      </c>
      <c r="AU446" s="80"/>
      <c r="AV446" s="80"/>
      <c r="AW446" s="80"/>
      <c r="AX446" s="80"/>
      <c r="AY446" s="80"/>
      <c r="AZ446" s="80"/>
      <c r="BA446" s="80"/>
      <c r="BB446" s="80"/>
      <c r="BC446">
        <v>12</v>
      </c>
      <c r="BD446" s="79" t="str">
        <f>REPLACE(INDEX(GroupVertices[Group],MATCH(Edges[[#This Row],[Vertex 1]],GroupVertices[Vertex],0)),1,1,"")</f>
        <v>1</v>
      </c>
      <c r="BE446" s="79" t="str">
        <f>REPLACE(INDEX(GroupVertices[Group],MATCH(Edges[[#This Row],[Vertex 2]],GroupVertices[Vertex],0)),1,1,"")</f>
        <v>1</v>
      </c>
      <c r="BF446" s="48">
        <v>2</v>
      </c>
      <c r="BG446" s="49">
        <v>6.666666666666667</v>
      </c>
      <c r="BH446" s="48">
        <v>0</v>
      </c>
      <c r="BI446" s="49">
        <v>0</v>
      </c>
      <c r="BJ446" s="48">
        <v>0</v>
      </c>
      <c r="BK446" s="49">
        <v>0</v>
      </c>
      <c r="BL446" s="48">
        <v>28</v>
      </c>
      <c r="BM446" s="49">
        <v>93.33333333333333</v>
      </c>
      <c r="BN446" s="48">
        <v>30</v>
      </c>
    </row>
    <row r="447" spans="1:66" ht="15">
      <c r="A447" s="65" t="s">
        <v>286</v>
      </c>
      <c r="B447" s="65" t="s">
        <v>286</v>
      </c>
      <c r="C447" s="66" t="s">
        <v>2635</v>
      </c>
      <c r="D447" s="67">
        <v>10</v>
      </c>
      <c r="E447" s="68" t="s">
        <v>136</v>
      </c>
      <c r="F447" s="69">
        <v>6</v>
      </c>
      <c r="G447" s="66"/>
      <c r="H447" s="70"/>
      <c r="I447" s="71"/>
      <c r="J447" s="71"/>
      <c r="K447" s="34" t="s">
        <v>65</v>
      </c>
      <c r="L447" s="78">
        <v>447</v>
      </c>
      <c r="M447" s="78"/>
      <c r="N447" s="73"/>
      <c r="O447" s="80" t="s">
        <v>196</v>
      </c>
      <c r="P447" s="82">
        <v>43691.69532407408</v>
      </c>
      <c r="Q447" s="80" t="s">
        <v>367</v>
      </c>
      <c r="R447" s="83" t="s">
        <v>451</v>
      </c>
      <c r="S447" s="80" t="s">
        <v>457</v>
      </c>
      <c r="T447" s="80"/>
      <c r="U447" s="80"/>
      <c r="V447" s="83" t="s">
        <v>536</v>
      </c>
      <c r="W447" s="82">
        <v>43691.69532407408</v>
      </c>
      <c r="X447" s="86">
        <v>43691</v>
      </c>
      <c r="Y447" s="88" t="s">
        <v>673</v>
      </c>
      <c r="Z447" s="83" t="s">
        <v>808</v>
      </c>
      <c r="AA447" s="80"/>
      <c r="AB447" s="80"/>
      <c r="AC447" s="88" t="s">
        <v>943</v>
      </c>
      <c r="AD447" s="80"/>
      <c r="AE447" s="80" t="b">
        <v>0</v>
      </c>
      <c r="AF447" s="80">
        <v>6</v>
      </c>
      <c r="AG447" s="88" t="s">
        <v>961</v>
      </c>
      <c r="AH447" s="80" t="b">
        <v>0</v>
      </c>
      <c r="AI447" s="80" t="s">
        <v>974</v>
      </c>
      <c r="AJ447" s="80"/>
      <c r="AK447" s="88" t="s">
        <v>961</v>
      </c>
      <c r="AL447" s="80" t="b">
        <v>0</v>
      </c>
      <c r="AM447" s="80">
        <v>2</v>
      </c>
      <c r="AN447" s="88" t="s">
        <v>961</v>
      </c>
      <c r="AO447" s="80" t="s">
        <v>984</v>
      </c>
      <c r="AP447" s="80" t="b">
        <v>0</v>
      </c>
      <c r="AQ447" s="88" t="s">
        <v>943</v>
      </c>
      <c r="AR447" s="80" t="s">
        <v>357</v>
      </c>
      <c r="AS447" s="80">
        <v>0</v>
      </c>
      <c r="AT447" s="80">
        <v>0</v>
      </c>
      <c r="AU447" s="80"/>
      <c r="AV447" s="80"/>
      <c r="AW447" s="80"/>
      <c r="AX447" s="80"/>
      <c r="AY447" s="80"/>
      <c r="AZ447" s="80"/>
      <c r="BA447" s="80"/>
      <c r="BB447" s="80"/>
      <c r="BC447">
        <v>12</v>
      </c>
      <c r="BD447" s="79" t="str">
        <f>REPLACE(INDEX(GroupVertices[Group],MATCH(Edges[[#This Row],[Vertex 1]],GroupVertices[Vertex],0)),1,1,"")</f>
        <v>1</v>
      </c>
      <c r="BE447" s="79" t="str">
        <f>REPLACE(INDEX(GroupVertices[Group],MATCH(Edges[[#This Row],[Vertex 2]],GroupVertices[Vertex],0)),1,1,"")</f>
        <v>1</v>
      </c>
      <c r="BF447" s="48">
        <v>4</v>
      </c>
      <c r="BG447" s="49">
        <v>9.30232558139535</v>
      </c>
      <c r="BH447" s="48">
        <v>0</v>
      </c>
      <c r="BI447" s="49">
        <v>0</v>
      </c>
      <c r="BJ447" s="48">
        <v>0</v>
      </c>
      <c r="BK447" s="49">
        <v>0</v>
      </c>
      <c r="BL447" s="48">
        <v>39</v>
      </c>
      <c r="BM447" s="49">
        <v>90.69767441860465</v>
      </c>
      <c r="BN447" s="48">
        <v>43</v>
      </c>
    </row>
    <row r="448" spans="1:66" ht="15">
      <c r="A448" s="65" t="s">
        <v>286</v>
      </c>
      <c r="B448" s="65" t="s">
        <v>286</v>
      </c>
      <c r="C448" s="66" t="s">
        <v>2635</v>
      </c>
      <c r="D448" s="67">
        <v>10</v>
      </c>
      <c r="E448" s="68" t="s">
        <v>136</v>
      </c>
      <c r="F448" s="69">
        <v>6</v>
      </c>
      <c r="G448" s="66"/>
      <c r="H448" s="70"/>
      <c r="I448" s="71"/>
      <c r="J448" s="71"/>
      <c r="K448" s="34" t="s">
        <v>65</v>
      </c>
      <c r="L448" s="78">
        <v>448</v>
      </c>
      <c r="M448" s="78"/>
      <c r="N448" s="73"/>
      <c r="O448" s="80" t="s">
        <v>196</v>
      </c>
      <c r="P448" s="82">
        <v>43690.305138888885</v>
      </c>
      <c r="Q448" s="80" t="s">
        <v>389</v>
      </c>
      <c r="R448" s="83" t="s">
        <v>452</v>
      </c>
      <c r="S448" s="80" t="s">
        <v>457</v>
      </c>
      <c r="T448" s="80"/>
      <c r="U448" s="80"/>
      <c r="V448" s="83" t="s">
        <v>536</v>
      </c>
      <c r="W448" s="82">
        <v>43690.305138888885</v>
      </c>
      <c r="X448" s="86">
        <v>43690</v>
      </c>
      <c r="Y448" s="88" t="s">
        <v>674</v>
      </c>
      <c r="Z448" s="83" t="s">
        <v>809</v>
      </c>
      <c r="AA448" s="80"/>
      <c r="AB448" s="80"/>
      <c r="AC448" s="88" t="s">
        <v>944</v>
      </c>
      <c r="AD448" s="80"/>
      <c r="AE448" s="80" t="b">
        <v>0</v>
      </c>
      <c r="AF448" s="80">
        <v>8</v>
      </c>
      <c r="AG448" s="88" t="s">
        <v>961</v>
      </c>
      <c r="AH448" s="80" t="b">
        <v>0</v>
      </c>
      <c r="AI448" s="80" t="s">
        <v>974</v>
      </c>
      <c r="AJ448" s="80"/>
      <c r="AK448" s="88" t="s">
        <v>961</v>
      </c>
      <c r="AL448" s="80" t="b">
        <v>0</v>
      </c>
      <c r="AM448" s="80">
        <v>1</v>
      </c>
      <c r="AN448" s="88" t="s">
        <v>961</v>
      </c>
      <c r="AO448" s="80" t="s">
        <v>985</v>
      </c>
      <c r="AP448" s="80" t="b">
        <v>0</v>
      </c>
      <c r="AQ448" s="88" t="s">
        <v>944</v>
      </c>
      <c r="AR448" s="80" t="s">
        <v>357</v>
      </c>
      <c r="AS448" s="80">
        <v>0</v>
      </c>
      <c r="AT448" s="80">
        <v>0</v>
      </c>
      <c r="AU448" s="80"/>
      <c r="AV448" s="80"/>
      <c r="AW448" s="80"/>
      <c r="AX448" s="80"/>
      <c r="AY448" s="80"/>
      <c r="AZ448" s="80"/>
      <c r="BA448" s="80"/>
      <c r="BB448" s="80"/>
      <c r="BC448">
        <v>12</v>
      </c>
      <c r="BD448" s="79" t="str">
        <f>REPLACE(INDEX(GroupVertices[Group],MATCH(Edges[[#This Row],[Vertex 1]],GroupVertices[Vertex],0)),1,1,"")</f>
        <v>1</v>
      </c>
      <c r="BE448" s="79" t="str">
        <f>REPLACE(INDEX(GroupVertices[Group],MATCH(Edges[[#This Row],[Vertex 2]],GroupVertices[Vertex],0)),1,1,"")</f>
        <v>1</v>
      </c>
      <c r="BF448" s="48">
        <v>1</v>
      </c>
      <c r="BG448" s="49">
        <v>2.380952380952381</v>
      </c>
      <c r="BH448" s="48">
        <v>0</v>
      </c>
      <c r="BI448" s="49">
        <v>0</v>
      </c>
      <c r="BJ448" s="48">
        <v>0</v>
      </c>
      <c r="BK448" s="49">
        <v>0</v>
      </c>
      <c r="BL448" s="48">
        <v>41</v>
      </c>
      <c r="BM448" s="49">
        <v>97.61904761904762</v>
      </c>
      <c r="BN448" s="48">
        <v>42</v>
      </c>
    </row>
    <row r="449" spans="1:66" ht="15">
      <c r="A449" s="65" t="s">
        <v>286</v>
      </c>
      <c r="B449" s="65" t="s">
        <v>286</v>
      </c>
      <c r="C449" s="66" t="s">
        <v>2635</v>
      </c>
      <c r="D449" s="67">
        <v>10</v>
      </c>
      <c r="E449" s="68" t="s">
        <v>136</v>
      </c>
      <c r="F449" s="69">
        <v>6</v>
      </c>
      <c r="G449" s="66"/>
      <c r="H449" s="70"/>
      <c r="I449" s="71"/>
      <c r="J449" s="71"/>
      <c r="K449" s="34" t="s">
        <v>65</v>
      </c>
      <c r="L449" s="78">
        <v>449</v>
      </c>
      <c r="M449" s="78"/>
      <c r="N449" s="73"/>
      <c r="O449" s="80" t="s">
        <v>196</v>
      </c>
      <c r="P449" s="82">
        <v>43698.36298611111</v>
      </c>
      <c r="Q449" s="80" t="s">
        <v>379</v>
      </c>
      <c r="R449" s="80"/>
      <c r="S449" s="80"/>
      <c r="T449" s="80"/>
      <c r="U449" s="83" t="s">
        <v>484</v>
      </c>
      <c r="V449" s="83" t="s">
        <v>484</v>
      </c>
      <c r="W449" s="82">
        <v>43698.36298611111</v>
      </c>
      <c r="X449" s="86">
        <v>43698</v>
      </c>
      <c r="Y449" s="88" t="s">
        <v>675</v>
      </c>
      <c r="Z449" s="83" t="s">
        <v>810</v>
      </c>
      <c r="AA449" s="80"/>
      <c r="AB449" s="80"/>
      <c r="AC449" s="88" t="s">
        <v>945</v>
      </c>
      <c r="AD449" s="80"/>
      <c r="AE449" s="80" t="b">
        <v>0</v>
      </c>
      <c r="AF449" s="80">
        <v>9</v>
      </c>
      <c r="AG449" s="88" t="s">
        <v>961</v>
      </c>
      <c r="AH449" s="80" t="b">
        <v>0</v>
      </c>
      <c r="AI449" s="80" t="s">
        <v>974</v>
      </c>
      <c r="AJ449" s="80"/>
      <c r="AK449" s="88" t="s">
        <v>961</v>
      </c>
      <c r="AL449" s="80" t="b">
        <v>0</v>
      </c>
      <c r="AM449" s="80">
        <v>1</v>
      </c>
      <c r="AN449" s="88" t="s">
        <v>961</v>
      </c>
      <c r="AO449" s="80" t="s">
        <v>984</v>
      </c>
      <c r="AP449" s="80" t="b">
        <v>0</v>
      </c>
      <c r="AQ449" s="88" t="s">
        <v>945</v>
      </c>
      <c r="AR449" s="80" t="s">
        <v>357</v>
      </c>
      <c r="AS449" s="80">
        <v>0</v>
      </c>
      <c r="AT449" s="80">
        <v>0</v>
      </c>
      <c r="AU449" s="80"/>
      <c r="AV449" s="80"/>
      <c r="AW449" s="80"/>
      <c r="AX449" s="80"/>
      <c r="AY449" s="80"/>
      <c r="AZ449" s="80"/>
      <c r="BA449" s="80"/>
      <c r="BB449" s="80"/>
      <c r="BC449">
        <v>12</v>
      </c>
      <c r="BD449" s="79" t="str">
        <f>REPLACE(INDEX(GroupVertices[Group],MATCH(Edges[[#This Row],[Vertex 1]],GroupVertices[Vertex],0)),1,1,"")</f>
        <v>1</v>
      </c>
      <c r="BE449" s="79" t="str">
        <f>REPLACE(INDEX(GroupVertices[Group],MATCH(Edges[[#This Row],[Vertex 2]],GroupVertices[Vertex],0)),1,1,"")</f>
        <v>1</v>
      </c>
      <c r="BF449" s="48">
        <v>0</v>
      </c>
      <c r="BG449" s="49">
        <v>0</v>
      </c>
      <c r="BH449" s="48">
        <v>1</v>
      </c>
      <c r="BI449" s="49">
        <v>2.1739130434782608</v>
      </c>
      <c r="BJ449" s="48">
        <v>0</v>
      </c>
      <c r="BK449" s="49">
        <v>0</v>
      </c>
      <c r="BL449" s="48">
        <v>45</v>
      </c>
      <c r="BM449" s="49">
        <v>97.82608695652173</v>
      </c>
      <c r="BN449" s="48">
        <v>46</v>
      </c>
    </row>
    <row r="450" spans="1:66" ht="15">
      <c r="A450" s="65" t="s">
        <v>286</v>
      </c>
      <c r="B450" s="65" t="s">
        <v>286</v>
      </c>
      <c r="C450" s="66" t="s">
        <v>2635</v>
      </c>
      <c r="D450" s="67">
        <v>10</v>
      </c>
      <c r="E450" s="68" t="s">
        <v>136</v>
      </c>
      <c r="F450" s="69">
        <v>6</v>
      </c>
      <c r="G450" s="66"/>
      <c r="H450" s="70"/>
      <c r="I450" s="71"/>
      <c r="J450" s="71"/>
      <c r="K450" s="34" t="s">
        <v>65</v>
      </c>
      <c r="L450" s="78">
        <v>450</v>
      </c>
      <c r="M450" s="78"/>
      <c r="N450" s="73"/>
      <c r="O450" s="80" t="s">
        <v>196</v>
      </c>
      <c r="P450" s="82">
        <v>43699.280694444446</v>
      </c>
      <c r="Q450" s="80" t="s">
        <v>393</v>
      </c>
      <c r="R450" s="80"/>
      <c r="S450" s="80"/>
      <c r="T450" s="80"/>
      <c r="U450" s="83" t="s">
        <v>485</v>
      </c>
      <c r="V450" s="83" t="s">
        <v>485</v>
      </c>
      <c r="W450" s="82">
        <v>43699.280694444446</v>
      </c>
      <c r="X450" s="86">
        <v>43699</v>
      </c>
      <c r="Y450" s="88" t="s">
        <v>676</v>
      </c>
      <c r="Z450" s="83" t="s">
        <v>811</v>
      </c>
      <c r="AA450" s="80"/>
      <c r="AB450" s="80"/>
      <c r="AC450" s="88" t="s">
        <v>946</v>
      </c>
      <c r="AD450" s="80"/>
      <c r="AE450" s="80" t="b">
        <v>0</v>
      </c>
      <c r="AF450" s="80">
        <v>14</v>
      </c>
      <c r="AG450" s="88" t="s">
        <v>961</v>
      </c>
      <c r="AH450" s="80" t="b">
        <v>0</v>
      </c>
      <c r="AI450" s="80" t="s">
        <v>974</v>
      </c>
      <c r="AJ450" s="80"/>
      <c r="AK450" s="88" t="s">
        <v>961</v>
      </c>
      <c r="AL450" s="80" t="b">
        <v>0</v>
      </c>
      <c r="AM450" s="80">
        <v>3</v>
      </c>
      <c r="AN450" s="88" t="s">
        <v>961</v>
      </c>
      <c r="AO450" s="80" t="s">
        <v>985</v>
      </c>
      <c r="AP450" s="80" t="b">
        <v>0</v>
      </c>
      <c r="AQ450" s="88" t="s">
        <v>946</v>
      </c>
      <c r="AR450" s="80" t="s">
        <v>357</v>
      </c>
      <c r="AS450" s="80">
        <v>0</v>
      </c>
      <c r="AT450" s="80">
        <v>0</v>
      </c>
      <c r="AU450" s="80"/>
      <c r="AV450" s="80"/>
      <c r="AW450" s="80"/>
      <c r="AX450" s="80"/>
      <c r="AY450" s="80"/>
      <c r="AZ450" s="80"/>
      <c r="BA450" s="80"/>
      <c r="BB450" s="80"/>
      <c r="BC450">
        <v>12</v>
      </c>
      <c r="BD450" s="79" t="str">
        <f>REPLACE(INDEX(GroupVertices[Group],MATCH(Edges[[#This Row],[Vertex 1]],GroupVertices[Vertex],0)),1,1,"")</f>
        <v>1</v>
      </c>
      <c r="BE450" s="79" t="str">
        <f>REPLACE(INDEX(GroupVertices[Group],MATCH(Edges[[#This Row],[Vertex 2]],GroupVertices[Vertex],0)),1,1,"")</f>
        <v>1</v>
      </c>
      <c r="BF450" s="48"/>
      <c r="BG450" s="49"/>
      <c r="BH450" s="48"/>
      <c r="BI450" s="49"/>
      <c r="BJ450" s="48"/>
      <c r="BK450" s="49"/>
      <c r="BL450" s="48"/>
      <c r="BM450" s="49"/>
      <c r="BN450" s="48"/>
    </row>
    <row r="451" spans="1:66" ht="15">
      <c r="A451" s="65" t="s">
        <v>286</v>
      </c>
      <c r="B451" s="65" t="s">
        <v>286</v>
      </c>
      <c r="C451" s="66" t="s">
        <v>2628</v>
      </c>
      <c r="D451" s="67">
        <v>3</v>
      </c>
      <c r="E451" s="68" t="s">
        <v>132</v>
      </c>
      <c r="F451" s="69">
        <v>32</v>
      </c>
      <c r="G451" s="66"/>
      <c r="H451" s="70"/>
      <c r="I451" s="71"/>
      <c r="J451" s="71"/>
      <c r="K451" s="34" t="s">
        <v>65</v>
      </c>
      <c r="L451" s="78">
        <v>451</v>
      </c>
      <c r="M451" s="78"/>
      <c r="N451" s="73"/>
      <c r="O451" s="80" t="s">
        <v>357</v>
      </c>
      <c r="P451" s="82">
        <v>43692.2428125</v>
      </c>
      <c r="Q451" s="80" t="s">
        <v>360</v>
      </c>
      <c r="R451" s="80"/>
      <c r="S451" s="80"/>
      <c r="T451" s="80" t="s">
        <v>462</v>
      </c>
      <c r="U451" s="80"/>
      <c r="V451" s="83" t="s">
        <v>536</v>
      </c>
      <c r="W451" s="82">
        <v>43692.2428125</v>
      </c>
      <c r="X451" s="86">
        <v>43692</v>
      </c>
      <c r="Y451" s="88" t="s">
        <v>677</v>
      </c>
      <c r="Z451" s="83" t="s">
        <v>812</v>
      </c>
      <c r="AA451" s="80"/>
      <c r="AB451" s="80"/>
      <c r="AC451" s="88" t="s">
        <v>947</v>
      </c>
      <c r="AD451" s="80"/>
      <c r="AE451" s="80" t="b">
        <v>0</v>
      </c>
      <c r="AF451" s="80">
        <v>0</v>
      </c>
      <c r="AG451" s="88" t="s">
        <v>961</v>
      </c>
      <c r="AH451" s="80" t="b">
        <v>0</v>
      </c>
      <c r="AI451" s="80" t="s">
        <v>974</v>
      </c>
      <c r="AJ451" s="80"/>
      <c r="AK451" s="88" t="s">
        <v>961</v>
      </c>
      <c r="AL451" s="80" t="b">
        <v>0</v>
      </c>
      <c r="AM451" s="80">
        <v>12</v>
      </c>
      <c r="AN451" s="88" t="s">
        <v>941</v>
      </c>
      <c r="AO451" s="80" t="s">
        <v>985</v>
      </c>
      <c r="AP451" s="80" t="b">
        <v>0</v>
      </c>
      <c r="AQ451" s="88" t="s">
        <v>941</v>
      </c>
      <c r="AR451" s="80" t="s">
        <v>196</v>
      </c>
      <c r="AS451" s="80">
        <v>0</v>
      </c>
      <c r="AT451" s="80">
        <v>0</v>
      </c>
      <c r="AU451" s="80"/>
      <c r="AV451" s="80"/>
      <c r="AW451" s="80"/>
      <c r="AX451" s="80"/>
      <c r="AY451" s="80"/>
      <c r="AZ451" s="80"/>
      <c r="BA451" s="80"/>
      <c r="BB451" s="80"/>
      <c r="BC451">
        <v>1</v>
      </c>
      <c r="BD451" s="79" t="str">
        <f>REPLACE(INDEX(GroupVertices[Group],MATCH(Edges[[#This Row],[Vertex 1]],GroupVertices[Vertex],0)),1,1,"")</f>
        <v>1</v>
      </c>
      <c r="BE451" s="79" t="str">
        <f>REPLACE(INDEX(GroupVertices[Group],MATCH(Edges[[#This Row],[Vertex 2]],GroupVertices[Vertex],0)),1,1,"")</f>
        <v>1</v>
      </c>
      <c r="BF451" s="48">
        <v>0</v>
      </c>
      <c r="BG451" s="49">
        <v>0</v>
      </c>
      <c r="BH451" s="48">
        <v>0</v>
      </c>
      <c r="BI451" s="49">
        <v>0</v>
      </c>
      <c r="BJ451" s="48">
        <v>0</v>
      </c>
      <c r="BK451" s="49">
        <v>0</v>
      </c>
      <c r="BL451" s="48">
        <v>25</v>
      </c>
      <c r="BM451" s="49">
        <v>100</v>
      </c>
      <c r="BN451" s="48">
        <v>25</v>
      </c>
    </row>
    <row r="452" spans="1:66" ht="15">
      <c r="A452" s="65" t="s">
        <v>322</v>
      </c>
      <c r="B452" s="65" t="s">
        <v>322</v>
      </c>
      <c r="C452" s="66" t="s">
        <v>2628</v>
      </c>
      <c r="D452" s="67">
        <v>3</v>
      </c>
      <c r="E452" s="68" t="s">
        <v>132</v>
      </c>
      <c r="F452" s="69">
        <v>32</v>
      </c>
      <c r="G452" s="66"/>
      <c r="H452" s="70"/>
      <c r="I452" s="71"/>
      <c r="J452" s="71"/>
      <c r="K452" s="34" t="s">
        <v>65</v>
      </c>
      <c r="L452" s="78">
        <v>452</v>
      </c>
      <c r="M452" s="78"/>
      <c r="N452" s="73"/>
      <c r="O452" s="80" t="s">
        <v>196</v>
      </c>
      <c r="P452" s="82">
        <v>43698.45875</v>
      </c>
      <c r="Q452" s="80" t="s">
        <v>1821</v>
      </c>
      <c r="R452" s="83" t="s">
        <v>1837</v>
      </c>
      <c r="S452" s="80" t="s">
        <v>1845</v>
      </c>
      <c r="T452" s="80"/>
      <c r="U452" s="80"/>
      <c r="V452" s="83" t="s">
        <v>1536</v>
      </c>
      <c r="W452" s="82">
        <v>43698.45875</v>
      </c>
      <c r="X452" s="86">
        <v>43698</v>
      </c>
      <c r="Y452" s="88" t="s">
        <v>1851</v>
      </c>
      <c r="Z452" s="83" t="s">
        <v>1865</v>
      </c>
      <c r="AA452" s="80"/>
      <c r="AB452" s="80"/>
      <c r="AC452" s="88" t="s">
        <v>954</v>
      </c>
      <c r="AD452" s="80"/>
      <c r="AE452" s="80" t="b">
        <v>0</v>
      </c>
      <c r="AF452" s="80">
        <v>11</v>
      </c>
      <c r="AG452" s="88" t="s">
        <v>961</v>
      </c>
      <c r="AH452" s="80" t="b">
        <v>0</v>
      </c>
      <c r="AI452" s="80" t="s">
        <v>974</v>
      </c>
      <c r="AJ452" s="80"/>
      <c r="AK452" s="88" t="s">
        <v>961</v>
      </c>
      <c r="AL452" s="80" t="b">
        <v>0</v>
      </c>
      <c r="AM452" s="80">
        <v>5</v>
      </c>
      <c r="AN452" s="88" t="s">
        <v>961</v>
      </c>
      <c r="AO452" s="80" t="s">
        <v>1887</v>
      </c>
      <c r="AP452" s="80" t="b">
        <v>0</v>
      </c>
      <c r="AQ452" s="88" t="s">
        <v>954</v>
      </c>
      <c r="AR452" s="80" t="s">
        <v>1888</v>
      </c>
      <c r="AS452" s="80">
        <v>0</v>
      </c>
      <c r="AT452" s="80">
        <v>0</v>
      </c>
      <c r="AU452" s="80"/>
      <c r="AV452" s="80"/>
      <c r="AW452" s="80"/>
      <c r="AX452" s="80"/>
      <c r="AY452" s="80"/>
      <c r="AZ452" s="80"/>
      <c r="BA452" s="80"/>
      <c r="BB452" s="80"/>
      <c r="BC452">
        <v>1</v>
      </c>
      <c r="BD452" s="79" t="str">
        <f>REPLACE(INDEX(GroupVertices[Group],MATCH(Edges[[#This Row],[Vertex 1]],GroupVertices[Vertex],0)),1,1,"")</f>
        <v>2</v>
      </c>
      <c r="BE452" s="79" t="str">
        <f>REPLACE(INDEX(GroupVertices[Group],MATCH(Edges[[#This Row],[Vertex 2]],GroupVertices[Vertex],0)),1,1,"")</f>
        <v>2</v>
      </c>
      <c r="BF452" s="48">
        <v>0</v>
      </c>
      <c r="BG452" s="49">
        <v>0</v>
      </c>
      <c r="BH452" s="48">
        <v>0</v>
      </c>
      <c r="BI452" s="49">
        <v>0</v>
      </c>
      <c r="BJ452" s="48">
        <v>0</v>
      </c>
      <c r="BK452" s="49">
        <v>0</v>
      </c>
      <c r="BL452" s="48">
        <v>33</v>
      </c>
      <c r="BM452" s="49">
        <v>100</v>
      </c>
      <c r="BN452" s="48">
        <v>33</v>
      </c>
    </row>
    <row r="453" spans="1:66" ht="15">
      <c r="A453" s="65" t="s">
        <v>335</v>
      </c>
      <c r="B453" s="65" t="s">
        <v>284</v>
      </c>
      <c r="C453" s="66" t="s">
        <v>2628</v>
      </c>
      <c r="D453" s="67">
        <v>3</v>
      </c>
      <c r="E453" s="68" t="s">
        <v>132</v>
      </c>
      <c r="F453" s="69">
        <v>32</v>
      </c>
      <c r="G453" s="66"/>
      <c r="H453" s="70"/>
      <c r="I453" s="71"/>
      <c r="J453" s="71"/>
      <c r="K453" s="34" t="s">
        <v>66</v>
      </c>
      <c r="L453" s="78">
        <v>453</v>
      </c>
      <c r="M453" s="78"/>
      <c r="N453" s="73"/>
      <c r="O453" s="80" t="s">
        <v>356</v>
      </c>
      <c r="P453" s="82">
        <v>43691.75188657407</v>
      </c>
      <c r="Q453" s="80" t="s">
        <v>1822</v>
      </c>
      <c r="R453" s="80"/>
      <c r="S453" s="80"/>
      <c r="T453" s="80"/>
      <c r="U453" s="80"/>
      <c r="V453" s="83" t="s">
        <v>1550</v>
      </c>
      <c r="W453" s="82">
        <v>43691.75188657407</v>
      </c>
      <c r="X453" s="86">
        <v>43691</v>
      </c>
      <c r="Y453" s="88" t="s">
        <v>1852</v>
      </c>
      <c r="Z453" s="83" t="s">
        <v>1866</v>
      </c>
      <c r="AA453" s="80"/>
      <c r="AB453" s="80"/>
      <c r="AC453" s="88" t="s">
        <v>953</v>
      </c>
      <c r="AD453" s="80"/>
      <c r="AE453" s="80" t="b">
        <v>0</v>
      </c>
      <c r="AF453" s="80">
        <v>1</v>
      </c>
      <c r="AG453" s="88" t="s">
        <v>964</v>
      </c>
      <c r="AH453" s="80" t="b">
        <v>0</v>
      </c>
      <c r="AI453" s="80" t="s">
        <v>974</v>
      </c>
      <c r="AJ453" s="80"/>
      <c r="AK453" s="88" t="s">
        <v>961</v>
      </c>
      <c r="AL453" s="80" t="b">
        <v>0</v>
      </c>
      <c r="AM453" s="80">
        <v>0</v>
      </c>
      <c r="AN453" s="88" t="s">
        <v>961</v>
      </c>
      <c r="AO453" s="80" t="s">
        <v>985</v>
      </c>
      <c r="AP453" s="80" t="b">
        <v>0</v>
      </c>
      <c r="AQ453" s="88" t="s">
        <v>953</v>
      </c>
      <c r="AR453" s="80" t="s">
        <v>1888</v>
      </c>
      <c r="AS453" s="80">
        <v>0</v>
      </c>
      <c r="AT453" s="80">
        <v>0</v>
      </c>
      <c r="AU453" s="80"/>
      <c r="AV453" s="80"/>
      <c r="AW453" s="80"/>
      <c r="AX453" s="80"/>
      <c r="AY453" s="80"/>
      <c r="AZ453" s="80"/>
      <c r="BA453" s="80"/>
      <c r="BB453" s="80"/>
      <c r="BC453">
        <v>1</v>
      </c>
      <c r="BD453" s="79" t="str">
        <f>REPLACE(INDEX(GroupVertices[Group],MATCH(Edges[[#This Row],[Vertex 1]],GroupVertices[Vertex],0)),1,1,"")</f>
        <v>2</v>
      </c>
      <c r="BE453" s="79" t="str">
        <f>REPLACE(INDEX(GroupVertices[Group],MATCH(Edges[[#This Row],[Vertex 2]],GroupVertices[Vertex],0)),1,1,"")</f>
        <v>2</v>
      </c>
      <c r="BF453" s="48">
        <v>2</v>
      </c>
      <c r="BG453" s="49">
        <v>9.090909090909092</v>
      </c>
      <c r="BH453" s="48">
        <v>0</v>
      </c>
      <c r="BI453" s="49">
        <v>0</v>
      </c>
      <c r="BJ453" s="48">
        <v>0</v>
      </c>
      <c r="BK453" s="49">
        <v>0</v>
      </c>
      <c r="BL453" s="48">
        <v>20</v>
      </c>
      <c r="BM453" s="49">
        <v>90.9090909090909</v>
      </c>
      <c r="BN453" s="48">
        <v>22</v>
      </c>
    </row>
    <row r="454" spans="1:66" ht="15">
      <c r="A454" s="65" t="s">
        <v>302</v>
      </c>
      <c r="B454" s="65" t="s">
        <v>301</v>
      </c>
      <c r="C454" s="66" t="s">
        <v>2628</v>
      </c>
      <c r="D454" s="67">
        <v>3</v>
      </c>
      <c r="E454" s="68" t="s">
        <v>132</v>
      </c>
      <c r="F454" s="69">
        <v>32</v>
      </c>
      <c r="G454" s="66"/>
      <c r="H454" s="70"/>
      <c r="I454" s="71"/>
      <c r="J454" s="71"/>
      <c r="K454" s="34" t="s">
        <v>65</v>
      </c>
      <c r="L454" s="78">
        <v>454</v>
      </c>
      <c r="M454" s="78"/>
      <c r="N454" s="73"/>
      <c r="O454" s="80" t="s">
        <v>355</v>
      </c>
      <c r="P454" s="82">
        <v>43692.234398148146</v>
      </c>
      <c r="Q454" s="80" t="s">
        <v>1823</v>
      </c>
      <c r="R454" s="80"/>
      <c r="S454" s="80"/>
      <c r="T454" s="80" t="s">
        <v>1847</v>
      </c>
      <c r="U454" s="83" t="s">
        <v>1849</v>
      </c>
      <c r="V454" s="83" t="s">
        <v>1849</v>
      </c>
      <c r="W454" s="82">
        <v>43692.234398148146</v>
      </c>
      <c r="X454" s="86">
        <v>43692</v>
      </c>
      <c r="Y454" s="88" t="s">
        <v>1853</v>
      </c>
      <c r="Z454" s="83" t="s">
        <v>1867</v>
      </c>
      <c r="AA454" s="80"/>
      <c r="AB454" s="80"/>
      <c r="AC454" s="88" t="s">
        <v>948</v>
      </c>
      <c r="AD454" s="80"/>
      <c r="AE454" s="80" t="b">
        <v>0</v>
      </c>
      <c r="AF454" s="80">
        <v>6</v>
      </c>
      <c r="AG454" s="88" t="s">
        <v>961</v>
      </c>
      <c r="AH454" s="80" t="b">
        <v>0</v>
      </c>
      <c r="AI454" s="80" t="s">
        <v>974</v>
      </c>
      <c r="AJ454" s="80"/>
      <c r="AK454" s="88" t="s">
        <v>961</v>
      </c>
      <c r="AL454" s="80" t="b">
        <v>0</v>
      </c>
      <c r="AM454" s="80">
        <v>6</v>
      </c>
      <c r="AN454" s="88" t="s">
        <v>961</v>
      </c>
      <c r="AO454" s="80" t="s">
        <v>985</v>
      </c>
      <c r="AP454" s="80" t="b">
        <v>0</v>
      </c>
      <c r="AQ454" s="88" t="s">
        <v>948</v>
      </c>
      <c r="AR454" s="80" t="s">
        <v>1888</v>
      </c>
      <c r="AS454" s="80">
        <v>0</v>
      </c>
      <c r="AT454" s="80">
        <v>0</v>
      </c>
      <c r="AU454" s="80"/>
      <c r="AV454" s="80"/>
      <c r="AW454" s="80"/>
      <c r="AX454" s="80"/>
      <c r="AY454" s="80"/>
      <c r="AZ454" s="80"/>
      <c r="BA454" s="80"/>
      <c r="BB454" s="80"/>
      <c r="BC454">
        <v>1</v>
      </c>
      <c r="BD454" s="79" t="str">
        <f>REPLACE(INDEX(GroupVertices[Group],MATCH(Edges[[#This Row],[Vertex 1]],GroupVertices[Vertex],0)),1,1,"")</f>
        <v>3</v>
      </c>
      <c r="BE454" s="79" t="str">
        <f>REPLACE(INDEX(GroupVertices[Group],MATCH(Edges[[#This Row],[Vertex 2]],GroupVertices[Vertex],0)),1,1,"")</f>
        <v>3</v>
      </c>
      <c r="BF454" s="48">
        <v>0</v>
      </c>
      <c r="BG454" s="49">
        <v>0</v>
      </c>
      <c r="BH454" s="48">
        <v>0</v>
      </c>
      <c r="BI454" s="49">
        <v>0</v>
      </c>
      <c r="BJ454" s="48">
        <v>0</v>
      </c>
      <c r="BK454" s="49">
        <v>0</v>
      </c>
      <c r="BL454" s="48">
        <v>36</v>
      </c>
      <c r="BM454" s="49">
        <v>100</v>
      </c>
      <c r="BN454" s="48">
        <v>36</v>
      </c>
    </row>
    <row r="455" spans="1:66" ht="15">
      <c r="A455" s="65" t="s">
        <v>350</v>
      </c>
      <c r="B455" s="65" t="s">
        <v>345</v>
      </c>
      <c r="C455" s="66" t="s">
        <v>2628</v>
      </c>
      <c r="D455" s="67">
        <v>3</v>
      </c>
      <c r="E455" s="68" t="s">
        <v>132</v>
      </c>
      <c r="F455" s="69">
        <v>32</v>
      </c>
      <c r="G455" s="66"/>
      <c r="H455" s="70"/>
      <c r="I455" s="71"/>
      <c r="J455" s="71"/>
      <c r="K455" s="34" t="s">
        <v>65</v>
      </c>
      <c r="L455" s="78">
        <v>455</v>
      </c>
      <c r="M455" s="78"/>
      <c r="N455" s="73"/>
      <c r="O455" s="80" t="s">
        <v>355</v>
      </c>
      <c r="P455" s="82">
        <v>43699.483761574076</v>
      </c>
      <c r="Q455" s="80" t="s">
        <v>1824</v>
      </c>
      <c r="R455" s="83" t="s">
        <v>1838</v>
      </c>
      <c r="S455" s="80" t="s">
        <v>1846</v>
      </c>
      <c r="T455" s="80" t="s">
        <v>1848</v>
      </c>
      <c r="U455" s="83" t="s">
        <v>1850</v>
      </c>
      <c r="V455" s="83" t="s">
        <v>1850</v>
      </c>
      <c r="W455" s="82">
        <v>43699.483761574076</v>
      </c>
      <c r="X455" s="86">
        <v>43699</v>
      </c>
      <c r="Y455" s="88" t="s">
        <v>1854</v>
      </c>
      <c r="Z455" s="83" t="s">
        <v>1868</v>
      </c>
      <c r="AA455" s="80"/>
      <c r="AB455" s="80"/>
      <c r="AC455" s="88" t="s">
        <v>955</v>
      </c>
      <c r="AD455" s="80"/>
      <c r="AE455" s="80" t="b">
        <v>0</v>
      </c>
      <c r="AF455" s="80">
        <v>3</v>
      </c>
      <c r="AG455" s="88" t="s">
        <v>961</v>
      </c>
      <c r="AH455" s="80" t="b">
        <v>0</v>
      </c>
      <c r="AI455" s="80" t="s">
        <v>974</v>
      </c>
      <c r="AJ455" s="80"/>
      <c r="AK455" s="88" t="s">
        <v>961</v>
      </c>
      <c r="AL455" s="80" t="b">
        <v>0</v>
      </c>
      <c r="AM455" s="80">
        <v>2</v>
      </c>
      <c r="AN455" s="88" t="s">
        <v>961</v>
      </c>
      <c r="AO455" s="80" t="s">
        <v>984</v>
      </c>
      <c r="AP455" s="80" t="b">
        <v>0</v>
      </c>
      <c r="AQ455" s="88" t="s">
        <v>955</v>
      </c>
      <c r="AR455" s="80" t="s">
        <v>1888</v>
      </c>
      <c r="AS455" s="80">
        <v>0</v>
      </c>
      <c r="AT455" s="80">
        <v>0</v>
      </c>
      <c r="AU455" s="80"/>
      <c r="AV455" s="80"/>
      <c r="AW455" s="80"/>
      <c r="AX455" s="80"/>
      <c r="AY455" s="80"/>
      <c r="AZ455" s="80"/>
      <c r="BA455" s="80"/>
      <c r="BB455" s="80"/>
      <c r="BC455">
        <v>1</v>
      </c>
      <c r="BD455" s="79" t="str">
        <f>REPLACE(INDEX(GroupVertices[Group],MATCH(Edges[[#This Row],[Vertex 1]],GroupVertices[Vertex],0)),1,1,"")</f>
        <v>2</v>
      </c>
      <c r="BE455" s="79" t="str">
        <f>REPLACE(INDEX(GroupVertices[Group],MATCH(Edges[[#This Row],[Vertex 2]],GroupVertices[Vertex],0)),1,1,"")</f>
        <v>2</v>
      </c>
      <c r="BF455" s="48"/>
      <c r="BG455" s="49"/>
      <c r="BH455" s="48"/>
      <c r="BI455" s="49"/>
      <c r="BJ455" s="48"/>
      <c r="BK455" s="49"/>
      <c r="BL455" s="48"/>
      <c r="BM455" s="49"/>
      <c r="BN455" s="48"/>
    </row>
    <row r="456" spans="1:66" ht="15">
      <c r="A456" s="65" t="s">
        <v>350</v>
      </c>
      <c r="B456" s="65" t="s">
        <v>346</v>
      </c>
      <c r="C456" s="66" t="s">
        <v>2628</v>
      </c>
      <c r="D456" s="67">
        <v>3</v>
      </c>
      <c r="E456" s="68" t="s">
        <v>132</v>
      </c>
      <c r="F456" s="69">
        <v>32</v>
      </c>
      <c r="G456" s="66"/>
      <c r="H456" s="70"/>
      <c r="I456" s="71"/>
      <c r="J456" s="71"/>
      <c r="K456" s="34" t="s">
        <v>65</v>
      </c>
      <c r="L456" s="78">
        <v>456</v>
      </c>
      <c r="M456" s="78"/>
      <c r="N456" s="73"/>
      <c r="O456" s="80" t="s">
        <v>355</v>
      </c>
      <c r="P456" s="82">
        <v>43699.483761574076</v>
      </c>
      <c r="Q456" s="80" t="s">
        <v>1824</v>
      </c>
      <c r="R456" s="83" t="s">
        <v>1838</v>
      </c>
      <c r="S456" s="80" t="s">
        <v>1846</v>
      </c>
      <c r="T456" s="80" t="s">
        <v>1848</v>
      </c>
      <c r="U456" s="83" t="s">
        <v>1850</v>
      </c>
      <c r="V456" s="83" t="s">
        <v>1850</v>
      </c>
      <c r="W456" s="82">
        <v>43699.483761574076</v>
      </c>
      <c r="X456" s="86">
        <v>43699</v>
      </c>
      <c r="Y456" s="88" t="s">
        <v>1854</v>
      </c>
      <c r="Z456" s="83" t="s">
        <v>1868</v>
      </c>
      <c r="AA456" s="80"/>
      <c r="AB456" s="80"/>
      <c r="AC456" s="88" t="s">
        <v>955</v>
      </c>
      <c r="AD456" s="80"/>
      <c r="AE456" s="80" t="b">
        <v>0</v>
      </c>
      <c r="AF456" s="80">
        <v>3</v>
      </c>
      <c r="AG456" s="88" t="s">
        <v>961</v>
      </c>
      <c r="AH456" s="80" t="b">
        <v>0</v>
      </c>
      <c r="AI456" s="80" t="s">
        <v>974</v>
      </c>
      <c r="AJ456" s="80"/>
      <c r="AK456" s="88" t="s">
        <v>961</v>
      </c>
      <c r="AL456" s="80" t="b">
        <v>0</v>
      </c>
      <c r="AM456" s="80">
        <v>2</v>
      </c>
      <c r="AN456" s="88" t="s">
        <v>961</v>
      </c>
      <c r="AO456" s="80" t="s">
        <v>984</v>
      </c>
      <c r="AP456" s="80" t="b">
        <v>0</v>
      </c>
      <c r="AQ456" s="88" t="s">
        <v>955</v>
      </c>
      <c r="AR456" s="80" t="s">
        <v>1888</v>
      </c>
      <c r="AS456" s="80">
        <v>0</v>
      </c>
      <c r="AT456" s="80">
        <v>0</v>
      </c>
      <c r="AU456" s="80"/>
      <c r="AV456" s="80"/>
      <c r="AW456" s="80"/>
      <c r="AX456" s="80"/>
      <c r="AY456" s="80"/>
      <c r="AZ456" s="80"/>
      <c r="BA456" s="80"/>
      <c r="BB456" s="80"/>
      <c r="BC456">
        <v>1</v>
      </c>
      <c r="BD456" s="79" t="str">
        <f>REPLACE(INDEX(GroupVertices[Group],MATCH(Edges[[#This Row],[Vertex 1]],GroupVertices[Vertex],0)),1,1,"")</f>
        <v>2</v>
      </c>
      <c r="BE456" s="79" t="str">
        <f>REPLACE(INDEX(GroupVertices[Group],MATCH(Edges[[#This Row],[Vertex 2]],GroupVertices[Vertex],0)),1,1,"")</f>
        <v>2</v>
      </c>
      <c r="BF456" s="48"/>
      <c r="BG456" s="49"/>
      <c r="BH456" s="48"/>
      <c r="BI456" s="49"/>
      <c r="BJ456" s="48"/>
      <c r="BK456" s="49"/>
      <c r="BL456" s="48"/>
      <c r="BM456" s="49"/>
      <c r="BN456" s="48"/>
    </row>
    <row r="457" spans="1:66" ht="15">
      <c r="A457" s="65" t="s">
        <v>350</v>
      </c>
      <c r="B457" s="65" t="s">
        <v>347</v>
      </c>
      <c r="C457" s="66" t="s">
        <v>2628</v>
      </c>
      <c r="D457" s="67">
        <v>3</v>
      </c>
      <c r="E457" s="68" t="s">
        <v>132</v>
      </c>
      <c r="F457" s="69">
        <v>32</v>
      </c>
      <c r="G457" s="66"/>
      <c r="H457" s="70"/>
      <c r="I457" s="71"/>
      <c r="J457" s="71"/>
      <c r="K457" s="34" t="s">
        <v>65</v>
      </c>
      <c r="L457" s="78">
        <v>457</v>
      </c>
      <c r="M457" s="78"/>
      <c r="N457" s="73"/>
      <c r="O457" s="80" t="s">
        <v>355</v>
      </c>
      <c r="P457" s="82">
        <v>43699.483761574076</v>
      </c>
      <c r="Q457" s="80" t="s">
        <v>1824</v>
      </c>
      <c r="R457" s="83" t="s">
        <v>1838</v>
      </c>
      <c r="S457" s="80" t="s">
        <v>1846</v>
      </c>
      <c r="T457" s="80" t="s">
        <v>1848</v>
      </c>
      <c r="U457" s="83" t="s">
        <v>1850</v>
      </c>
      <c r="V457" s="83" t="s">
        <v>1850</v>
      </c>
      <c r="W457" s="82">
        <v>43699.483761574076</v>
      </c>
      <c r="X457" s="86">
        <v>43699</v>
      </c>
      <c r="Y457" s="88" t="s">
        <v>1854</v>
      </c>
      <c r="Z457" s="83" t="s">
        <v>1868</v>
      </c>
      <c r="AA457" s="80"/>
      <c r="AB457" s="80"/>
      <c r="AC457" s="88" t="s">
        <v>955</v>
      </c>
      <c r="AD457" s="80"/>
      <c r="AE457" s="80" t="b">
        <v>0</v>
      </c>
      <c r="AF457" s="80">
        <v>3</v>
      </c>
      <c r="AG457" s="88" t="s">
        <v>961</v>
      </c>
      <c r="AH457" s="80" t="b">
        <v>0</v>
      </c>
      <c r="AI457" s="80" t="s">
        <v>974</v>
      </c>
      <c r="AJ457" s="80"/>
      <c r="AK457" s="88" t="s">
        <v>961</v>
      </c>
      <c r="AL457" s="80" t="b">
        <v>0</v>
      </c>
      <c r="AM457" s="80">
        <v>2</v>
      </c>
      <c r="AN457" s="88" t="s">
        <v>961</v>
      </c>
      <c r="AO457" s="80" t="s">
        <v>984</v>
      </c>
      <c r="AP457" s="80" t="b">
        <v>0</v>
      </c>
      <c r="AQ457" s="88" t="s">
        <v>955</v>
      </c>
      <c r="AR457" s="80" t="s">
        <v>1888</v>
      </c>
      <c r="AS457" s="80">
        <v>0</v>
      </c>
      <c r="AT457" s="80">
        <v>0</v>
      </c>
      <c r="AU457" s="80"/>
      <c r="AV457" s="80"/>
      <c r="AW457" s="80"/>
      <c r="AX457" s="80"/>
      <c r="AY457" s="80"/>
      <c r="AZ457" s="80"/>
      <c r="BA457" s="80"/>
      <c r="BB457" s="80"/>
      <c r="BC457">
        <v>1</v>
      </c>
      <c r="BD457" s="79" t="str">
        <f>REPLACE(INDEX(GroupVertices[Group],MATCH(Edges[[#This Row],[Vertex 1]],GroupVertices[Vertex],0)),1,1,"")</f>
        <v>2</v>
      </c>
      <c r="BE457" s="79" t="str">
        <f>REPLACE(INDEX(GroupVertices[Group],MATCH(Edges[[#This Row],[Vertex 2]],GroupVertices[Vertex],0)),1,1,"")</f>
        <v>2</v>
      </c>
      <c r="BF457" s="48"/>
      <c r="BG457" s="49"/>
      <c r="BH457" s="48"/>
      <c r="BI457" s="49"/>
      <c r="BJ457" s="48"/>
      <c r="BK457" s="49"/>
      <c r="BL457" s="48"/>
      <c r="BM457" s="49"/>
      <c r="BN457" s="48"/>
    </row>
    <row r="458" spans="1:66" ht="15">
      <c r="A458" s="65" t="s">
        <v>350</v>
      </c>
      <c r="B458" s="65" t="s">
        <v>348</v>
      </c>
      <c r="C458" s="66" t="s">
        <v>2628</v>
      </c>
      <c r="D458" s="67">
        <v>3</v>
      </c>
      <c r="E458" s="68" t="s">
        <v>132</v>
      </c>
      <c r="F458" s="69">
        <v>32</v>
      </c>
      <c r="G458" s="66"/>
      <c r="H458" s="70"/>
      <c r="I458" s="71"/>
      <c r="J458" s="71"/>
      <c r="K458" s="34" t="s">
        <v>65</v>
      </c>
      <c r="L458" s="78">
        <v>458</v>
      </c>
      <c r="M458" s="78"/>
      <c r="N458" s="73"/>
      <c r="O458" s="80" t="s">
        <v>355</v>
      </c>
      <c r="P458" s="82">
        <v>43699.483761574076</v>
      </c>
      <c r="Q458" s="80" t="s">
        <v>1824</v>
      </c>
      <c r="R458" s="83" t="s">
        <v>1838</v>
      </c>
      <c r="S458" s="80" t="s">
        <v>1846</v>
      </c>
      <c r="T458" s="80" t="s">
        <v>1848</v>
      </c>
      <c r="U458" s="83" t="s">
        <v>1850</v>
      </c>
      <c r="V458" s="83" t="s">
        <v>1850</v>
      </c>
      <c r="W458" s="82">
        <v>43699.483761574076</v>
      </c>
      <c r="X458" s="86">
        <v>43699</v>
      </c>
      <c r="Y458" s="88" t="s">
        <v>1854</v>
      </c>
      <c r="Z458" s="83" t="s">
        <v>1868</v>
      </c>
      <c r="AA458" s="80"/>
      <c r="AB458" s="80"/>
      <c r="AC458" s="88" t="s">
        <v>955</v>
      </c>
      <c r="AD458" s="80"/>
      <c r="AE458" s="80" t="b">
        <v>0</v>
      </c>
      <c r="AF458" s="80">
        <v>3</v>
      </c>
      <c r="AG458" s="88" t="s">
        <v>961</v>
      </c>
      <c r="AH458" s="80" t="b">
        <v>0</v>
      </c>
      <c r="AI458" s="80" t="s">
        <v>974</v>
      </c>
      <c r="AJ458" s="80"/>
      <c r="AK458" s="88" t="s">
        <v>961</v>
      </c>
      <c r="AL458" s="80" t="b">
        <v>0</v>
      </c>
      <c r="AM458" s="80">
        <v>2</v>
      </c>
      <c r="AN458" s="88" t="s">
        <v>961</v>
      </c>
      <c r="AO458" s="80" t="s">
        <v>984</v>
      </c>
      <c r="AP458" s="80" t="b">
        <v>0</v>
      </c>
      <c r="AQ458" s="88" t="s">
        <v>955</v>
      </c>
      <c r="AR458" s="80" t="s">
        <v>1888</v>
      </c>
      <c r="AS458" s="80">
        <v>0</v>
      </c>
      <c r="AT458" s="80">
        <v>0</v>
      </c>
      <c r="AU458" s="80"/>
      <c r="AV458" s="80"/>
      <c r="AW458" s="80"/>
      <c r="AX458" s="80"/>
      <c r="AY458" s="80"/>
      <c r="AZ458" s="80"/>
      <c r="BA458" s="80"/>
      <c r="BB458" s="80"/>
      <c r="BC458">
        <v>1</v>
      </c>
      <c r="BD458" s="79" t="str">
        <f>REPLACE(INDEX(GroupVertices[Group],MATCH(Edges[[#This Row],[Vertex 1]],GroupVertices[Vertex],0)),1,1,"")</f>
        <v>2</v>
      </c>
      <c r="BE458" s="79" t="str">
        <f>REPLACE(INDEX(GroupVertices[Group],MATCH(Edges[[#This Row],[Vertex 2]],GroupVertices[Vertex],0)),1,1,"")</f>
        <v>2</v>
      </c>
      <c r="BF458" s="48"/>
      <c r="BG458" s="49"/>
      <c r="BH458" s="48"/>
      <c r="BI458" s="49"/>
      <c r="BJ458" s="48"/>
      <c r="BK458" s="49"/>
      <c r="BL458" s="48"/>
      <c r="BM458" s="49"/>
      <c r="BN458" s="48"/>
    </row>
    <row r="459" spans="1:66" ht="15">
      <c r="A459" s="65" t="s">
        <v>350</v>
      </c>
      <c r="B459" s="65" t="s">
        <v>351</v>
      </c>
      <c r="C459" s="66" t="s">
        <v>2628</v>
      </c>
      <c r="D459" s="67">
        <v>3</v>
      </c>
      <c r="E459" s="68" t="s">
        <v>132</v>
      </c>
      <c r="F459" s="69">
        <v>32</v>
      </c>
      <c r="G459" s="66"/>
      <c r="H459" s="70"/>
      <c r="I459" s="71"/>
      <c r="J459" s="71"/>
      <c r="K459" s="34" t="s">
        <v>65</v>
      </c>
      <c r="L459" s="78">
        <v>459</v>
      </c>
      <c r="M459" s="78"/>
      <c r="N459" s="73"/>
      <c r="O459" s="80" t="s">
        <v>355</v>
      </c>
      <c r="P459" s="82">
        <v>43699.483761574076</v>
      </c>
      <c r="Q459" s="80" t="s">
        <v>1824</v>
      </c>
      <c r="R459" s="83" t="s">
        <v>1838</v>
      </c>
      <c r="S459" s="80" t="s">
        <v>1846</v>
      </c>
      <c r="T459" s="80" t="s">
        <v>1848</v>
      </c>
      <c r="U459" s="83" t="s">
        <v>1850</v>
      </c>
      <c r="V459" s="83" t="s">
        <v>1850</v>
      </c>
      <c r="W459" s="82">
        <v>43699.483761574076</v>
      </c>
      <c r="X459" s="86">
        <v>43699</v>
      </c>
      <c r="Y459" s="88" t="s">
        <v>1854</v>
      </c>
      <c r="Z459" s="83" t="s">
        <v>1868</v>
      </c>
      <c r="AA459" s="80"/>
      <c r="AB459" s="80"/>
      <c r="AC459" s="88" t="s">
        <v>955</v>
      </c>
      <c r="AD459" s="80"/>
      <c r="AE459" s="80" t="b">
        <v>0</v>
      </c>
      <c r="AF459" s="80">
        <v>3</v>
      </c>
      <c r="AG459" s="88" t="s">
        <v>961</v>
      </c>
      <c r="AH459" s="80" t="b">
        <v>0</v>
      </c>
      <c r="AI459" s="80" t="s">
        <v>974</v>
      </c>
      <c r="AJ459" s="80"/>
      <c r="AK459" s="88" t="s">
        <v>961</v>
      </c>
      <c r="AL459" s="80" t="b">
        <v>0</v>
      </c>
      <c r="AM459" s="80">
        <v>2</v>
      </c>
      <c r="AN459" s="88" t="s">
        <v>961</v>
      </c>
      <c r="AO459" s="80" t="s">
        <v>984</v>
      </c>
      <c r="AP459" s="80" t="b">
        <v>0</v>
      </c>
      <c r="AQ459" s="88" t="s">
        <v>955</v>
      </c>
      <c r="AR459" s="80" t="s">
        <v>1888</v>
      </c>
      <c r="AS459" s="80">
        <v>0</v>
      </c>
      <c r="AT459" s="80">
        <v>0</v>
      </c>
      <c r="AU459" s="80"/>
      <c r="AV459" s="80"/>
      <c r="AW459" s="80"/>
      <c r="AX459" s="80"/>
      <c r="AY459" s="80"/>
      <c r="AZ459" s="80"/>
      <c r="BA459" s="80"/>
      <c r="BB459" s="80"/>
      <c r="BC459">
        <v>1</v>
      </c>
      <c r="BD459" s="79" t="str">
        <f>REPLACE(INDEX(GroupVertices[Group],MATCH(Edges[[#This Row],[Vertex 1]],GroupVertices[Vertex],0)),1,1,"")</f>
        <v>2</v>
      </c>
      <c r="BE459" s="79" t="str">
        <f>REPLACE(INDEX(GroupVertices[Group],MATCH(Edges[[#This Row],[Vertex 2]],GroupVertices[Vertex],0)),1,1,"")</f>
        <v>2</v>
      </c>
      <c r="BF459" s="48">
        <v>2</v>
      </c>
      <c r="BG459" s="49">
        <v>5.882352941176471</v>
      </c>
      <c r="BH459" s="48">
        <v>0</v>
      </c>
      <c r="BI459" s="49">
        <v>0</v>
      </c>
      <c r="BJ459" s="48">
        <v>0</v>
      </c>
      <c r="BK459" s="49">
        <v>0</v>
      </c>
      <c r="BL459" s="48">
        <v>32</v>
      </c>
      <c r="BM459" s="49">
        <v>94.11764705882354</v>
      </c>
      <c r="BN459" s="48">
        <v>34</v>
      </c>
    </row>
    <row r="460" spans="1:66" ht="15">
      <c r="A460" s="65" t="s">
        <v>267</v>
      </c>
      <c r="B460" s="65" t="s">
        <v>323</v>
      </c>
      <c r="C460" s="66" t="s">
        <v>2629</v>
      </c>
      <c r="D460" s="67">
        <v>6.5</v>
      </c>
      <c r="E460" s="68" t="s">
        <v>136</v>
      </c>
      <c r="F460" s="69">
        <v>29.636363636363637</v>
      </c>
      <c r="G460" s="66"/>
      <c r="H460" s="70"/>
      <c r="I460" s="71"/>
      <c r="J460" s="71"/>
      <c r="K460" s="34" t="s">
        <v>65</v>
      </c>
      <c r="L460" s="78">
        <v>460</v>
      </c>
      <c r="M460" s="78"/>
      <c r="N460" s="73"/>
      <c r="O460" s="80" t="s">
        <v>355</v>
      </c>
      <c r="P460" s="82">
        <v>43697.81752314815</v>
      </c>
      <c r="Q460" s="80" t="s">
        <v>1825</v>
      </c>
      <c r="R460" s="80"/>
      <c r="S460" s="80"/>
      <c r="T460" s="80"/>
      <c r="U460" s="80"/>
      <c r="V460" s="83" t="s">
        <v>518</v>
      </c>
      <c r="W460" s="82">
        <v>43697.81752314815</v>
      </c>
      <c r="X460" s="86">
        <v>43697</v>
      </c>
      <c r="Y460" s="88" t="s">
        <v>1855</v>
      </c>
      <c r="Z460" s="83" t="s">
        <v>1869</v>
      </c>
      <c r="AA460" s="80"/>
      <c r="AB460" s="80"/>
      <c r="AC460" s="88" t="s">
        <v>981</v>
      </c>
      <c r="AD460" s="80"/>
      <c r="AE460" s="80" t="b">
        <v>0</v>
      </c>
      <c r="AF460" s="80">
        <v>8</v>
      </c>
      <c r="AG460" s="88" t="s">
        <v>961</v>
      </c>
      <c r="AH460" s="80" t="b">
        <v>0</v>
      </c>
      <c r="AI460" s="80" t="s">
        <v>974</v>
      </c>
      <c r="AJ460" s="80"/>
      <c r="AK460" s="88" t="s">
        <v>961</v>
      </c>
      <c r="AL460" s="80" t="b">
        <v>0</v>
      </c>
      <c r="AM460" s="80">
        <v>0</v>
      </c>
      <c r="AN460" s="88" t="s">
        <v>961</v>
      </c>
      <c r="AO460" s="80" t="s">
        <v>984</v>
      </c>
      <c r="AP460" s="80" t="b">
        <v>0</v>
      </c>
      <c r="AQ460" s="88" t="s">
        <v>981</v>
      </c>
      <c r="AR460" s="80" t="s">
        <v>1888</v>
      </c>
      <c r="AS460" s="80">
        <v>0</v>
      </c>
      <c r="AT460" s="80">
        <v>0</v>
      </c>
      <c r="AU460" s="80"/>
      <c r="AV460" s="80"/>
      <c r="AW460" s="80"/>
      <c r="AX460" s="80"/>
      <c r="AY460" s="80"/>
      <c r="AZ460" s="80"/>
      <c r="BA460" s="80"/>
      <c r="BB460" s="80"/>
      <c r="BC460">
        <v>2</v>
      </c>
      <c r="BD460" s="79" t="str">
        <f>REPLACE(INDEX(GroupVertices[Group],MATCH(Edges[[#This Row],[Vertex 1]],GroupVertices[Vertex],0)),1,1,"")</f>
        <v>4</v>
      </c>
      <c r="BE460" s="79" t="str">
        <f>REPLACE(INDEX(GroupVertices[Group],MATCH(Edges[[#This Row],[Vertex 2]],GroupVertices[Vertex],0)),1,1,"")</f>
        <v>4</v>
      </c>
      <c r="BF460" s="48">
        <v>0</v>
      </c>
      <c r="BG460" s="49">
        <v>0</v>
      </c>
      <c r="BH460" s="48">
        <v>1</v>
      </c>
      <c r="BI460" s="49">
        <v>2.7027027027027026</v>
      </c>
      <c r="BJ460" s="48">
        <v>0</v>
      </c>
      <c r="BK460" s="49">
        <v>0</v>
      </c>
      <c r="BL460" s="48">
        <v>36</v>
      </c>
      <c r="BM460" s="49">
        <v>97.29729729729729</v>
      </c>
      <c r="BN460" s="48">
        <v>37</v>
      </c>
    </row>
    <row r="461" spans="1:66" ht="15">
      <c r="A461" s="65" t="s">
        <v>324</v>
      </c>
      <c r="B461" s="65" t="s">
        <v>323</v>
      </c>
      <c r="C461" s="66" t="s">
        <v>2628</v>
      </c>
      <c r="D461" s="67">
        <v>3</v>
      </c>
      <c r="E461" s="68" t="s">
        <v>132</v>
      </c>
      <c r="F461" s="69">
        <v>32</v>
      </c>
      <c r="G461" s="66"/>
      <c r="H461" s="70"/>
      <c r="I461" s="71"/>
      <c r="J461" s="71"/>
      <c r="K461" s="34" t="s">
        <v>65</v>
      </c>
      <c r="L461" s="78">
        <v>461</v>
      </c>
      <c r="M461" s="78"/>
      <c r="N461" s="73"/>
      <c r="O461" s="80" t="s">
        <v>355</v>
      </c>
      <c r="P461" s="82">
        <v>43698.73423611111</v>
      </c>
      <c r="Q461" s="80" t="s">
        <v>1826</v>
      </c>
      <c r="R461" s="80"/>
      <c r="S461" s="80"/>
      <c r="T461" s="80"/>
      <c r="U461" s="80"/>
      <c r="V461" s="83" t="s">
        <v>1538</v>
      </c>
      <c r="W461" s="82">
        <v>43698.73423611111</v>
      </c>
      <c r="X461" s="86">
        <v>43698</v>
      </c>
      <c r="Y461" s="88" t="s">
        <v>1856</v>
      </c>
      <c r="Z461" s="83" t="s">
        <v>1870</v>
      </c>
      <c r="AA461" s="80"/>
      <c r="AB461" s="80"/>
      <c r="AC461" s="88" t="s">
        <v>951</v>
      </c>
      <c r="AD461" s="88" t="s">
        <v>981</v>
      </c>
      <c r="AE461" s="80" t="b">
        <v>0</v>
      </c>
      <c r="AF461" s="80">
        <v>1</v>
      </c>
      <c r="AG461" s="88" t="s">
        <v>966</v>
      </c>
      <c r="AH461" s="80" t="b">
        <v>0</v>
      </c>
      <c r="AI461" s="80" t="s">
        <v>974</v>
      </c>
      <c r="AJ461" s="80"/>
      <c r="AK461" s="88" t="s">
        <v>961</v>
      </c>
      <c r="AL461" s="80" t="b">
        <v>0</v>
      </c>
      <c r="AM461" s="80">
        <v>0</v>
      </c>
      <c r="AN461" s="88" t="s">
        <v>961</v>
      </c>
      <c r="AO461" s="80" t="s">
        <v>986</v>
      </c>
      <c r="AP461" s="80" t="b">
        <v>0</v>
      </c>
      <c r="AQ461" s="88" t="s">
        <v>981</v>
      </c>
      <c r="AR461" s="80" t="s">
        <v>1888</v>
      </c>
      <c r="AS461" s="80">
        <v>0</v>
      </c>
      <c r="AT461" s="80">
        <v>0</v>
      </c>
      <c r="AU461" s="80"/>
      <c r="AV461" s="80"/>
      <c r="AW461" s="80"/>
      <c r="AX461" s="80"/>
      <c r="AY461" s="80"/>
      <c r="AZ461" s="80"/>
      <c r="BA461" s="80"/>
      <c r="BB461" s="80"/>
      <c r="BC461">
        <v>1</v>
      </c>
      <c r="BD461" s="79" t="str">
        <f>REPLACE(INDEX(GroupVertices[Group],MATCH(Edges[[#This Row],[Vertex 1]],GroupVertices[Vertex],0)),1,1,"")</f>
        <v>4</v>
      </c>
      <c r="BE461" s="79" t="str">
        <f>REPLACE(INDEX(GroupVertices[Group],MATCH(Edges[[#This Row],[Vertex 2]],GroupVertices[Vertex],0)),1,1,"")</f>
        <v>4</v>
      </c>
      <c r="BF461" s="48"/>
      <c r="BG461" s="49"/>
      <c r="BH461" s="48"/>
      <c r="BI461" s="49"/>
      <c r="BJ461" s="48"/>
      <c r="BK461" s="49"/>
      <c r="BL461" s="48"/>
      <c r="BM461" s="49"/>
      <c r="BN461" s="48"/>
    </row>
    <row r="462" spans="1:66" ht="15">
      <c r="A462" s="65" t="s">
        <v>324</v>
      </c>
      <c r="B462" s="65" t="s">
        <v>267</v>
      </c>
      <c r="C462" s="66" t="s">
        <v>2628</v>
      </c>
      <c r="D462" s="67">
        <v>3</v>
      </c>
      <c r="E462" s="68" t="s">
        <v>132</v>
      </c>
      <c r="F462" s="69">
        <v>32</v>
      </c>
      <c r="G462" s="66"/>
      <c r="H462" s="70"/>
      <c r="I462" s="71"/>
      <c r="J462" s="71"/>
      <c r="K462" s="34" t="s">
        <v>66</v>
      </c>
      <c r="L462" s="78">
        <v>462</v>
      </c>
      <c r="M462" s="78"/>
      <c r="N462" s="73"/>
      <c r="O462" s="80" t="s">
        <v>356</v>
      </c>
      <c r="P462" s="82">
        <v>43698.73423611111</v>
      </c>
      <c r="Q462" s="80" t="s">
        <v>1826</v>
      </c>
      <c r="R462" s="80"/>
      <c r="S462" s="80"/>
      <c r="T462" s="80"/>
      <c r="U462" s="80"/>
      <c r="V462" s="83" t="s">
        <v>1538</v>
      </c>
      <c r="W462" s="82">
        <v>43698.73423611111</v>
      </c>
      <c r="X462" s="86">
        <v>43698</v>
      </c>
      <c r="Y462" s="88" t="s">
        <v>1856</v>
      </c>
      <c r="Z462" s="83" t="s">
        <v>1870</v>
      </c>
      <c r="AA462" s="80"/>
      <c r="AB462" s="80"/>
      <c r="AC462" s="88" t="s">
        <v>951</v>
      </c>
      <c r="AD462" s="88" t="s">
        <v>981</v>
      </c>
      <c r="AE462" s="80" t="b">
        <v>0</v>
      </c>
      <c r="AF462" s="80">
        <v>1</v>
      </c>
      <c r="AG462" s="88" t="s">
        <v>966</v>
      </c>
      <c r="AH462" s="80" t="b">
        <v>0</v>
      </c>
      <c r="AI462" s="80" t="s">
        <v>974</v>
      </c>
      <c r="AJ462" s="80"/>
      <c r="AK462" s="88" t="s">
        <v>961</v>
      </c>
      <c r="AL462" s="80" t="b">
        <v>0</v>
      </c>
      <c r="AM462" s="80">
        <v>0</v>
      </c>
      <c r="AN462" s="88" t="s">
        <v>961</v>
      </c>
      <c r="AO462" s="80" t="s">
        <v>986</v>
      </c>
      <c r="AP462" s="80" t="b">
        <v>0</v>
      </c>
      <c r="AQ462" s="88" t="s">
        <v>981</v>
      </c>
      <c r="AR462" s="80" t="s">
        <v>1888</v>
      </c>
      <c r="AS462" s="80">
        <v>0</v>
      </c>
      <c r="AT462" s="80">
        <v>0</v>
      </c>
      <c r="AU462" s="80"/>
      <c r="AV462" s="80"/>
      <c r="AW462" s="80"/>
      <c r="AX462" s="80"/>
      <c r="AY462" s="80"/>
      <c r="AZ462" s="80"/>
      <c r="BA462" s="80"/>
      <c r="BB462" s="80"/>
      <c r="BC462">
        <v>1</v>
      </c>
      <c r="BD462" s="79" t="str">
        <f>REPLACE(INDEX(GroupVertices[Group],MATCH(Edges[[#This Row],[Vertex 1]],GroupVertices[Vertex],0)),1,1,"")</f>
        <v>4</v>
      </c>
      <c r="BE462" s="79" t="str">
        <f>REPLACE(INDEX(GroupVertices[Group],MATCH(Edges[[#This Row],[Vertex 2]],GroupVertices[Vertex],0)),1,1,"")</f>
        <v>4</v>
      </c>
      <c r="BF462" s="48">
        <v>1</v>
      </c>
      <c r="BG462" s="49">
        <v>3.7037037037037037</v>
      </c>
      <c r="BH462" s="48">
        <v>0</v>
      </c>
      <c r="BI462" s="49">
        <v>0</v>
      </c>
      <c r="BJ462" s="48">
        <v>0</v>
      </c>
      <c r="BK462" s="49">
        <v>0</v>
      </c>
      <c r="BL462" s="48">
        <v>26</v>
      </c>
      <c r="BM462" s="49">
        <v>96.29629629629629</v>
      </c>
      <c r="BN462" s="48">
        <v>27</v>
      </c>
    </row>
    <row r="463" spans="1:66" ht="15">
      <c r="A463" s="65" t="s">
        <v>286</v>
      </c>
      <c r="B463" s="65" t="s">
        <v>266</v>
      </c>
      <c r="C463" s="66" t="s">
        <v>2629</v>
      </c>
      <c r="D463" s="67">
        <v>6.5</v>
      </c>
      <c r="E463" s="68" t="s">
        <v>136</v>
      </c>
      <c r="F463" s="69">
        <v>29.636363636363637</v>
      </c>
      <c r="G463" s="66"/>
      <c r="H463" s="70"/>
      <c r="I463" s="71"/>
      <c r="J463" s="71"/>
      <c r="K463" s="34" t="s">
        <v>66</v>
      </c>
      <c r="L463" s="78">
        <v>463</v>
      </c>
      <c r="M463" s="78"/>
      <c r="N463" s="73"/>
      <c r="O463" s="80" t="s">
        <v>355</v>
      </c>
      <c r="P463" s="82">
        <v>43691.53548611111</v>
      </c>
      <c r="Q463" s="80" t="s">
        <v>384</v>
      </c>
      <c r="R463" s="83" t="s">
        <v>434</v>
      </c>
      <c r="S463" s="80" t="s">
        <v>455</v>
      </c>
      <c r="T463" s="80"/>
      <c r="U463" s="80"/>
      <c r="V463" s="83" t="s">
        <v>536</v>
      </c>
      <c r="W463" s="82">
        <v>43691.53548611111</v>
      </c>
      <c r="X463" s="86">
        <v>43691</v>
      </c>
      <c r="Y463" s="88" t="s">
        <v>620</v>
      </c>
      <c r="Z463" s="83" t="s">
        <v>754</v>
      </c>
      <c r="AA463" s="80"/>
      <c r="AB463" s="80"/>
      <c r="AC463" s="88" t="s">
        <v>889</v>
      </c>
      <c r="AD463" s="88" t="s">
        <v>941</v>
      </c>
      <c r="AE463" s="80" t="b">
        <v>1</v>
      </c>
      <c r="AF463" s="80">
        <v>1</v>
      </c>
      <c r="AG463" s="88" t="s">
        <v>960</v>
      </c>
      <c r="AH463" s="80" t="b">
        <v>0</v>
      </c>
      <c r="AI463" s="80" t="s">
        <v>974</v>
      </c>
      <c r="AJ463" s="80"/>
      <c r="AK463" s="88" t="s">
        <v>961</v>
      </c>
      <c r="AL463" s="80" t="b">
        <v>1</v>
      </c>
      <c r="AM463" s="80">
        <v>1</v>
      </c>
      <c r="AN463" s="88" t="s">
        <v>961</v>
      </c>
      <c r="AO463" s="80" t="s">
        <v>984</v>
      </c>
      <c r="AP463" s="80" t="b">
        <v>0</v>
      </c>
      <c r="AQ463" s="88" t="s">
        <v>941</v>
      </c>
      <c r="AR463" s="80" t="s">
        <v>1888</v>
      </c>
      <c r="AS463" s="80">
        <v>0</v>
      </c>
      <c r="AT463" s="80">
        <v>0</v>
      </c>
      <c r="AU463" s="80"/>
      <c r="AV463" s="80"/>
      <c r="AW463" s="80"/>
      <c r="AX463" s="80"/>
      <c r="AY463" s="80"/>
      <c r="AZ463" s="80"/>
      <c r="BA463" s="80"/>
      <c r="BB463" s="80"/>
      <c r="BC463">
        <v>2</v>
      </c>
      <c r="BD463" s="79" t="str">
        <f>REPLACE(INDEX(GroupVertices[Group],MATCH(Edges[[#This Row],[Vertex 1]],GroupVertices[Vertex],0)),1,1,"")</f>
        <v>1</v>
      </c>
      <c r="BE463" s="79" t="str">
        <f>REPLACE(INDEX(GroupVertices[Group],MATCH(Edges[[#This Row],[Vertex 2]],GroupVertices[Vertex],0)),1,1,"")</f>
        <v>4</v>
      </c>
      <c r="BF463" s="48"/>
      <c r="BG463" s="49"/>
      <c r="BH463" s="48"/>
      <c r="BI463" s="49"/>
      <c r="BJ463" s="48"/>
      <c r="BK463" s="49"/>
      <c r="BL463" s="48"/>
      <c r="BM463" s="49"/>
      <c r="BN463" s="48"/>
    </row>
    <row r="464" spans="1:66" ht="15">
      <c r="A464" s="65" t="s">
        <v>286</v>
      </c>
      <c r="B464" s="65" t="s">
        <v>267</v>
      </c>
      <c r="C464" s="66" t="s">
        <v>2629</v>
      </c>
      <c r="D464" s="67">
        <v>6.5</v>
      </c>
      <c r="E464" s="68" t="s">
        <v>136</v>
      </c>
      <c r="F464" s="69">
        <v>29.636363636363637</v>
      </c>
      <c r="G464" s="66"/>
      <c r="H464" s="70"/>
      <c r="I464" s="71"/>
      <c r="J464" s="71"/>
      <c r="K464" s="34" t="s">
        <v>66</v>
      </c>
      <c r="L464" s="78">
        <v>464</v>
      </c>
      <c r="M464" s="78"/>
      <c r="N464" s="73"/>
      <c r="O464" s="80" t="s">
        <v>355</v>
      </c>
      <c r="P464" s="82">
        <v>43691.53548611111</v>
      </c>
      <c r="Q464" s="80" t="s">
        <v>385</v>
      </c>
      <c r="R464" s="83" t="s">
        <v>436</v>
      </c>
      <c r="S464" s="80" t="s">
        <v>455</v>
      </c>
      <c r="T464" s="80"/>
      <c r="U464" s="80"/>
      <c r="V464" s="83" t="s">
        <v>536</v>
      </c>
      <c r="W464" s="82">
        <v>43691.53548611111</v>
      </c>
      <c r="X464" s="86">
        <v>43691</v>
      </c>
      <c r="Y464" s="88" t="s">
        <v>620</v>
      </c>
      <c r="Z464" s="83" t="s">
        <v>758</v>
      </c>
      <c r="AA464" s="80"/>
      <c r="AB464" s="80"/>
      <c r="AC464" s="88" t="s">
        <v>893</v>
      </c>
      <c r="AD464" s="88" t="s">
        <v>889</v>
      </c>
      <c r="AE464" s="80" t="b">
        <v>1</v>
      </c>
      <c r="AF464" s="80">
        <v>2</v>
      </c>
      <c r="AG464" s="88" t="s">
        <v>960</v>
      </c>
      <c r="AH464" s="80" t="b">
        <v>0</v>
      </c>
      <c r="AI464" s="80" t="s">
        <v>974</v>
      </c>
      <c r="AJ464" s="80"/>
      <c r="AK464" s="88" t="s">
        <v>961</v>
      </c>
      <c r="AL464" s="80" t="b">
        <v>1</v>
      </c>
      <c r="AM464" s="80">
        <v>2</v>
      </c>
      <c r="AN464" s="88" t="s">
        <v>961</v>
      </c>
      <c r="AO464" s="80" t="s">
        <v>984</v>
      </c>
      <c r="AP464" s="80" t="b">
        <v>0</v>
      </c>
      <c r="AQ464" s="88" t="s">
        <v>889</v>
      </c>
      <c r="AR464" s="80" t="s">
        <v>1888</v>
      </c>
      <c r="AS464" s="80">
        <v>0</v>
      </c>
      <c r="AT464" s="80">
        <v>0</v>
      </c>
      <c r="AU464" s="80"/>
      <c r="AV464" s="80"/>
      <c r="AW464" s="80"/>
      <c r="AX464" s="80"/>
      <c r="AY464" s="80"/>
      <c r="AZ464" s="80"/>
      <c r="BA464" s="80"/>
      <c r="BB464" s="80"/>
      <c r="BC464">
        <v>2</v>
      </c>
      <c r="BD464" s="79" t="str">
        <f>REPLACE(INDEX(GroupVertices[Group],MATCH(Edges[[#This Row],[Vertex 1]],GroupVertices[Vertex],0)),1,1,"")</f>
        <v>1</v>
      </c>
      <c r="BE464" s="79" t="str">
        <f>REPLACE(INDEX(GroupVertices[Group],MATCH(Edges[[#This Row],[Vertex 2]],GroupVertices[Vertex],0)),1,1,"")</f>
        <v>4</v>
      </c>
      <c r="BF464" s="48"/>
      <c r="BG464" s="49"/>
      <c r="BH464" s="48"/>
      <c r="BI464" s="49"/>
      <c r="BJ464" s="48"/>
      <c r="BK464" s="49"/>
      <c r="BL464" s="48"/>
      <c r="BM464" s="49"/>
      <c r="BN464" s="48"/>
    </row>
    <row r="465" spans="1:66" ht="15">
      <c r="A465" s="65" t="s">
        <v>286</v>
      </c>
      <c r="B465" s="65" t="s">
        <v>264</v>
      </c>
      <c r="C465" s="66" t="s">
        <v>2633</v>
      </c>
      <c r="D465" s="67">
        <v>10</v>
      </c>
      <c r="E465" s="68" t="s">
        <v>136</v>
      </c>
      <c r="F465" s="69">
        <v>22.545454545454547</v>
      </c>
      <c r="G465" s="66"/>
      <c r="H465" s="70"/>
      <c r="I465" s="71"/>
      <c r="J465" s="71"/>
      <c r="K465" s="34" t="s">
        <v>66</v>
      </c>
      <c r="L465" s="78">
        <v>465</v>
      </c>
      <c r="M465" s="78"/>
      <c r="N465" s="73"/>
      <c r="O465" s="80" t="s">
        <v>355</v>
      </c>
      <c r="P465" s="82">
        <v>43691.53548611111</v>
      </c>
      <c r="Q465" s="80" t="s">
        <v>384</v>
      </c>
      <c r="R465" s="83" t="s">
        <v>434</v>
      </c>
      <c r="S465" s="80" t="s">
        <v>455</v>
      </c>
      <c r="T465" s="80"/>
      <c r="U465" s="80"/>
      <c r="V465" s="83" t="s">
        <v>536</v>
      </c>
      <c r="W465" s="82">
        <v>43691.53548611111</v>
      </c>
      <c r="X465" s="86">
        <v>43691</v>
      </c>
      <c r="Y465" s="88" t="s">
        <v>620</v>
      </c>
      <c r="Z465" s="83" t="s">
        <v>754</v>
      </c>
      <c r="AA465" s="80"/>
      <c r="AB465" s="80"/>
      <c r="AC465" s="88" t="s">
        <v>889</v>
      </c>
      <c r="AD465" s="88" t="s">
        <v>941</v>
      </c>
      <c r="AE465" s="80" t="b">
        <v>1</v>
      </c>
      <c r="AF465" s="80">
        <v>1</v>
      </c>
      <c r="AG465" s="88" t="s">
        <v>960</v>
      </c>
      <c r="AH465" s="80" t="b">
        <v>0</v>
      </c>
      <c r="AI465" s="80" t="s">
        <v>974</v>
      </c>
      <c r="AJ465" s="80"/>
      <c r="AK465" s="88" t="s">
        <v>961</v>
      </c>
      <c r="AL465" s="80" t="b">
        <v>1</v>
      </c>
      <c r="AM465" s="80">
        <v>1</v>
      </c>
      <c r="AN465" s="88" t="s">
        <v>961</v>
      </c>
      <c r="AO465" s="80" t="s">
        <v>984</v>
      </c>
      <c r="AP465" s="80" t="b">
        <v>0</v>
      </c>
      <c r="AQ465" s="88" t="s">
        <v>941</v>
      </c>
      <c r="AR465" s="80" t="s">
        <v>1888</v>
      </c>
      <c r="AS465" s="80">
        <v>0</v>
      </c>
      <c r="AT465" s="80">
        <v>0</v>
      </c>
      <c r="AU465" s="80"/>
      <c r="AV465" s="80"/>
      <c r="AW465" s="80"/>
      <c r="AX465" s="80"/>
      <c r="AY465" s="80"/>
      <c r="AZ465" s="80"/>
      <c r="BA465" s="80"/>
      <c r="BB465" s="80"/>
      <c r="BC465">
        <v>5</v>
      </c>
      <c r="BD465" s="79" t="str">
        <f>REPLACE(INDEX(GroupVertices[Group],MATCH(Edges[[#This Row],[Vertex 1]],GroupVertices[Vertex],0)),1,1,"")</f>
        <v>1</v>
      </c>
      <c r="BE465" s="79" t="str">
        <f>REPLACE(INDEX(GroupVertices[Group],MATCH(Edges[[#This Row],[Vertex 2]],GroupVertices[Vertex],0)),1,1,"")</f>
        <v>4</v>
      </c>
      <c r="BF465" s="48">
        <v>0</v>
      </c>
      <c r="BG465" s="49">
        <v>0</v>
      </c>
      <c r="BH465" s="48">
        <v>0</v>
      </c>
      <c r="BI465" s="49">
        <v>0</v>
      </c>
      <c r="BJ465" s="48">
        <v>0</v>
      </c>
      <c r="BK465" s="49">
        <v>0</v>
      </c>
      <c r="BL465" s="48">
        <v>13</v>
      </c>
      <c r="BM465" s="49">
        <v>100</v>
      </c>
      <c r="BN465" s="48">
        <v>13</v>
      </c>
    </row>
    <row r="466" spans="1:66" ht="15">
      <c r="A466" s="65" t="s">
        <v>286</v>
      </c>
      <c r="B466" s="65" t="s">
        <v>264</v>
      </c>
      <c r="C466" s="66" t="s">
        <v>2633</v>
      </c>
      <c r="D466" s="67">
        <v>10</v>
      </c>
      <c r="E466" s="68" t="s">
        <v>136</v>
      </c>
      <c r="F466" s="69">
        <v>22.545454545454547</v>
      </c>
      <c r="G466" s="66"/>
      <c r="H466" s="70"/>
      <c r="I466" s="71"/>
      <c r="J466" s="71"/>
      <c r="K466" s="34" t="s">
        <v>66</v>
      </c>
      <c r="L466" s="78">
        <v>466</v>
      </c>
      <c r="M466" s="78"/>
      <c r="N466" s="73"/>
      <c r="O466" s="80" t="s">
        <v>355</v>
      </c>
      <c r="P466" s="82">
        <v>43691.53548611111</v>
      </c>
      <c r="Q466" s="80" t="s">
        <v>385</v>
      </c>
      <c r="R466" s="83" t="s">
        <v>436</v>
      </c>
      <c r="S466" s="80" t="s">
        <v>455</v>
      </c>
      <c r="T466" s="80"/>
      <c r="U466" s="80"/>
      <c r="V466" s="83" t="s">
        <v>536</v>
      </c>
      <c r="W466" s="82">
        <v>43691.53548611111</v>
      </c>
      <c r="X466" s="86">
        <v>43691</v>
      </c>
      <c r="Y466" s="88" t="s">
        <v>620</v>
      </c>
      <c r="Z466" s="83" t="s">
        <v>758</v>
      </c>
      <c r="AA466" s="80"/>
      <c r="AB466" s="80"/>
      <c r="AC466" s="88" t="s">
        <v>893</v>
      </c>
      <c r="AD466" s="88" t="s">
        <v>889</v>
      </c>
      <c r="AE466" s="80" t="b">
        <v>1</v>
      </c>
      <c r="AF466" s="80">
        <v>2</v>
      </c>
      <c r="AG466" s="88" t="s">
        <v>960</v>
      </c>
      <c r="AH466" s="80" t="b">
        <v>0</v>
      </c>
      <c r="AI466" s="80" t="s">
        <v>974</v>
      </c>
      <c r="AJ466" s="80"/>
      <c r="AK466" s="88" t="s">
        <v>961</v>
      </c>
      <c r="AL466" s="80" t="b">
        <v>1</v>
      </c>
      <c r="AM466" s="80">
        <v>2</v>
      </c>
      <c r="AN466" s="88" t="s">
        <v>961</v>
      </c>
      <c r="AO466" s="80" t="s">
        <v>984</v>
      </c>
      <c r="AP466" s="80" t="b">
        <v>0</v>
      </c>
      <c r="AQ466" s="88" t="s">
        <v>889</v>
      </c>
      <c r="AR466" s="80" t="s">
        <v>1888</v>
      </c>
      <c r="AS466" s="80">
        <v>0</v>
      </c>
      <c r="AT466" s="80">
        <v>0</v>
      </c>
      <c r="AU466" s="80"/>
      <c r="AV466" s="80"/>
      <c r="AW466" s="80"/>
      <c r="AX466" s="80"/>
      <c r="AY466" s="80"/>
      <c r="AZ466" s="80"/>
      <c r="BA466" s="80"/>
      <c r="BB466" s="80"/>
      <c r="BC466">
        <v>5</v>
      </c>
      <c r="BD466" s="79" t="str">
        <f>REPLACE(INDEX(GroupVertices[Group],MATCH(Edges[[#This Row],[Vertex 1]],GroupVertices[Vertex],0)),1,1,"")</f>
        <v>1</v>
      </c>
      <c r="BE466" s="79" t="str">
        <f>REPLACE(INDEX(GroupVertices[Group],MATCH(Edges[[#This Row],[Vertex 2]],GroupVertices[Vertex],0)),1,1,"")</f>
        <v>4</v>
      </c>
      <c r="BF466" s="48">
        <v>1</v>
      </c>
      <c r="BG466" s="49">
        <v>6.25</v>
      </c>
      <c r="BH466" s="48">
        <v>0</v>
      </c>
      <c r="BI466" s="49">
        <v>0</v>
      </c>
      <c r="BJ466" s="48">
        <v>0</v>
      </c>
      <c r="BK466" s="49">
        <v>0</v>
      </c>
      <c r="BL466" s="48">
        <v>15</v>
      </c>
      <c r="BM466" s="49">
        <v>93.75</v>
      </c>
      <c r="BN466" s="48">
        <v>16</v>
      </c>
    </row>
    <row r="467" spans="1:66" ht="15">
      <c r="A467" s="65" t="s">
        <v>286</v>
      </c>
      <c r="B467" s="65" t="s">
        <v>351</v>
      </c>
      <c r="C467" s="66" t="s">
        <v>2629</v>
      </c>
      <c r="D467" s="67">
        <v>6.5</v>
      </c>
      <c r="E467" s="68" t="s">
        <v>136</v>
      </c>
      <c r="F467" s="69">
        <v>29.636363636363637</v>
      </c>
      <c r="G467" s="66"/>
      <c r="H467" s="70"/>
      <c r="I467" s="71"/>
      <c r="J467" s="71"/>
      <c r="K467" s="34" t="s">
        <v>65</v>
      </c>
      <c r="L467" s="78">
        <v>467</v>
      </c>
      <c r="M467" s="78"/>
      <c r="N467" s="73"/>
      <c r="O467" s="80" t="s">
        <v>355</v>
      </c>
      <c r="P467" s="82">
        <v>43699.29719907408</v>
      </c>
      <c r="Q467" s="80" t="s">
        <v>412</v>
      </c>
      <c r="R467" s="80"/>
      <c r="S467" s="80"/>
      <c r="T467" s="80" t="s">
        <v>470</v>
      </c>
      <c r="U467" s="80"/>
      <c r="V467" s="83" t="s">
        <v>536</v>
      </c>
      <c r="W467" s="82">
        <v>43699.29719907408</v>
      </c>
      <c r="X467" s="86">
        <v>43699</v>
      </c>
      <c r="Y467" s="88" t="s">
        <v>638</v>
      </c>
      <c r="Z467" s="83" t="s">
        <v>773</v>
      </c>
      <c r="AA467" s="80"/>
      <c r="AB467" s="80"/>
      <c r="AC467" s="88" t="s">
        <v>908</v>
      </c>
      <c r="AD467" s="88" t="s">
        <v>946</v>
      </c>
      <c r="AE467" s="80" t="b">
        <v>0</v>
      </c>
      <c r="AF467" s="80">
        <v>3</v>
      </c>
      <c r="AG467" s="88" t="s">
        <v>960</v>
      </c>
      <c r="AH467" s="80" t="b">
        <v>0</v>
      </c>
      <c r="AI467" s="80" t="s">
        <v>974</v>
      </c>
      <c r="AJ467" s="80"/>
      <c r="AK467" s="88" t="s">
        <v>961</v>
      </c>
      <c r="AL467" s="80" t="b">
        <v>0</v>
      </c>
      <c r="AM467" s="80">
        <v>1</v>
      </c>
      <c r="AN467" s="88" t="s">
        <v>961</v>
      </c>
      <c r="AO467" s="80" t="s">
        <v>985</v>
      </c>
      <c r="AP467" s="80" t="b">
        <v>0</v>
      </c>
      <c r="AQ467" s="88" t="s">
        <v>946</v>
      </c>
      <c r="AR467" s="80" t="s">
        <v>1888</v>
      </c>
      <c r="AS467" s="80">
        <v>0</v>
      </c>
      <c r="AT467" s="80">
        <v>0</v>
      </c>
      <c r="AU467" s="80"/>
      <c r="AV467" s="80"/>
      <c r="AW467" s="80"/>
      <c r="AX467" s="80"/>
      <c r="AY467" s="80"/>
      <c r="AZ467" s="80"/>
      <c r="BA467" s="80"/>
      <c r="BB467" s="80"/>
      <c r="BC467">
        <v>2</v>
      </c>
      <c r="BD467" s="79" t="str">
        <f>REPLACE(INDEX(GroupVertices[Group],MATCH(Edges[[#This Row],[Vertex 1]],GroupVertices[Vertex],0)),1,1,"")</f>
        <v>1</v>
      </c>
      <c r="BE467" s="79" t="str">
        <f>REPLACE(INDEX(GroupVertices[Group],MATCH(Edges[[#This Row],[Vertex 2]],GroupVertices[Vertex],0)),1,1,"")</f>
        <v>2</v>
      </c>
      <c r="BF467" s="48">
        <v>2</v>
      </c>
      <c r="BG467" s="49">
        <v>5.405405405405405</v>
      </c>
      <c r="BH467" s="48">
        <v>0</v>
      </c>
      <c r="BI467" s="49">
        <v>0</v>
      </c>
      <c r="BJ467" s="48">
        <v>0</v>
      </c>
      <c r="BK467" s="49">
        <v>0</v>
      </c>
      <c r="BL467" s="48">
        <v>35</v>
      </c>
      <c r="BM467" s="49">
        <v>94.5945945945946</v>
      </c>
      <c r="BN467" s="48">
        <v>37</v>
      </c>
    </row>
    <row r="468" spans="1:66" ht="15">
      <c r="A468" s="65" t="s">
        <v>286</v>
      </c>
      <c r="B468" s="65" t="s">
        <v>284</v>
      </c>
      <c r="C468" s="66" t="s">
        <v>2629</v>
      </c>
      <c r="D468" s="67">
        <v>6.5</v>
      </c>
      <c r="E468" s="68" t="s">
        <v>136</v>
      </c>
      <c r="F468" s="69">
        <v>29.636363636363637</v>
      </c>
      <c r="G468" s="66"/>
      <c r="H468" s="70"/>
      <c r="I468" s="71"/>
      <c r="J468" s="71"/>
      <c r="K468" s="34" t="s">
        <v>66</v>
      </c>
      <c r="L468" s="78">
        <v>468</v>
      </c>
      <c r="M468" s="78"/>
      <c r="N468" s="73"/>
      <c r="O468" s="80" t="s">
        <v>355</v>
      </c>
      <c r="P468" s="82">
        <v>43699.29719907408</v>
      </c>
      <c r="Q468" s="80" t="s">
        <v>412</v>
      </c>
      <c r="R468" s="80"/>
      <c r="S468" s="80"/>
      <c r="T468" s="80" t="s">
        <v>470</v>
      </c>
      <c r="U468" s="80"/>
      <c r="V468" s="83" t="s">
        <v>536</v>
      </c>
      <c r="W468" s="82">
        <v>43699.29719907408</v>
      </c>
      <c r="X468" s="86">
        <v>43699</v>
      </c>
      <c r="Y468" s="88" t="s">
        <v>638</v>
      </c>
      <c r="Z468" s="83" t="s">
        <v>773</v>
      </c>
      <c r="AA468" s="80"/>
      <c r="AB468" s="80"/>
      <c r="AC468" s="88" t="s">
        <v>908</v>
      </c>
      <c r="AD468" s="88" t="s">
        <v>946</v>
      </c>
      <c r="AE468" s="80" t="b">
        <v>0</v>
      </c>
      <c r="AF468" s="80">
        <v>3</v>
      </c>
      <c r="AG468" s="88" t="s">
        <v>960</v>
      </c>
      <c r="AH468" s="80" t="b">
        <v>0</v>
      </c>
      <c r="AI468" s="80" t="s">
        <v>974</v>
      </c>
      <c r="AJ468" s="80"/>
      <c r="AK468" s="88" t="s">
        <v>961</v>
      </c>
      <c r="AL468" s="80" t="b">
        <v>0</v>
      </c>
      <c r="AM468" s="80">
        <v>1</v>
      </c>
      <c r="AN468" s="88" t="s">
        <v>961</v>
      </c>
      <c r="AO468" s="80" t="s">
        <v>985</v>
      </c>
      <c r="AP468" s="80" t="b">
        <v>0</v>
      </c>
      <c r="AQ468" s="88" t="s">
        <v>946</v>
      </c>
      <c r="AR468" s="80" t="s">
        <v>1888</v>
      </c>
      <c r="AS468" s="80">
        <v>0</v>
      </c>
      <c r="AT468" s="80">
        <v>0</v>
      </c>
      <c r="AU468" s="80"/>
      <c r="AV468" s="80"/>
      <c r="AW468" s="80"/>
      <c r="AX468" s="80"/>
      <c r="AY468" s="80"/>
      <c r="AZ468" s="80"/>
      <c r="BA468" s="80"/>
      <c r="BB468" s="80"/>
      <c r="BC468">
        <v>2</v>
      </c>
      <c r="BD468" s="79" t="str">
        <f>REPLACE(INDEX(GroupVertices[Group],MATCH(Edges[[#This Row],[Vertex 1]],GroupVertices[Vertex],0)),1,1,"")</f>
        <v>1</v>
      </c>
      <c r="BE468" s="79" t="str">
        <f>REPLACE(INDEX(GroupVertices[Group],MATCH(Edges[[#This Row],[Vertex 2]],GroupVertices[Vertex],0)),1,1,"")</f>
        <v>2</v>
      </c>
      <c r="BF468" s="48"/>
      <c r="BG468" s="49"/>
      <c r="BH468" s="48"/>
      <c r="BI468" s="49"/>
      <c r="BJ468" s="48"/>
      <c r="BK468" s="49"/>
      <c r="BL468" s="48"/>
      <c r="BM468" s="49"/>
      <c r="BN468" s="48"/>
    </row>
    <row r="469" spans="1:66" ht="15">
      <c r="A469" s="65" t="s">
        <v>286</v>
      </c>
      <c r="B469" s="65" t="s">
        <v>291</v>
      </c>
      <c r="C469" s="66" t="s">
        <v>2634</v>
      </c>
      <c r="D469" s="67">
        <v>10</v>
      </c>
      <c r="E469" s="68" t="s">
        <v>136</v>
      </c>
      <c r="F469" s="69">
        <v>24.90909090909091</v>
      </c>
      <c r="G469" s="66"/>
      <c r="H469" s="70"/>
      <c r="I469" s="71"/>
      <c r="J469" s="71"/>
      <c r="K469" s="34" t="s">
        <v>66</v>
      </c>
      <c r="L469" s="78">
        <v>469</v>
      </c>
      <c r="M469" s="78"/>
      <c r="N469" s="73"/>
      <c r="O469" s="80" t="s">
        <v>355</v>
      </c>
      <c r="P469" s="82">
        <v>43691.53549768519</v>
      </c>
      <c r="Q469" s="80" t="s">
        <v>420</v>
      </c>
      <c r="R469" s="83" t="s">
        <v>446</v>
      </c>
      <c r="S469" s="80" t="s">
        <v>457</v>
      </c>
      <c r="T469" s="80"/>
      <c r="U469" s="80"/>
      <c r="V469" s="83" t="s">
        <v>536</v>
      </c>
      <c r="W469" s="82">
        <v>43691.53549768519</v>
      </c>
      <c r="X469" s="86">
        <v>43691</v>
      </c>
      <c r="Y469" s="88" t="s">
        <v>662</v>
      </c>
      <c r="Z469" s="83" t="s">
        <v>797</v>
      </c>
      <c r="AA469" s="80"/>
      <c r="AB469" s="80"/>
      <c r="AC469" s="88" t="s">
        <v>932</v>
      </c>
      <c r="AD469" s="88" t="s">
        <v>893</v>
      </c>
      <c r="AE469" s="80" t="b">
        <v>0</v>
      </c>
      <c r="AF469" s="80">
        <v>2</v>
      </c>
      <c r="AG469" s="88" t="s">
        <v>960</v>
      </c>
      <c r="AH469" s="80" t="b">
        <v>0</v>
      </c>
      <c r="AI469" s="80" t="s">
        <v>974</v>
      </c>
      <c r="AJ469" s="80"/>
      <c r="AK469" s="88" t="s">
        <v>961</v>
      </c>
      <c r="AL469" s="80" t="b">
        <v>0</v>
      </c>
      <c r="AM469" s="80">
        <v>1</v>
      </c>
      <c r="AN469" s="88" t="s">
        <v>961</v>
      </c>
      <c r="AO469" s="80" t="s">
        <v>984</v>
      </c>
      <c r="AP469" s="80" t="b">
        <v>0</v>
      </c>
      <c r="AQ469" s="88" t="s">
        <v>893</v>
      </c>
      <c r="AR469" s="80" t="s">
        <v>1888</v>
      </c>
      <c r="AS469" s="80">
        <v>0</v>
      </c>
      <c r="AT469" s="80">
        <v>0</v>
      </c>
      <c r="AU469" s="80"/>
      <c r="AV469" s="80"/>
      <c r="AW469" s="80"/>
      <c r="AX469" s="80"/>
      <c r="AY469" s="80"/>
      <c r="AZ469" s="80"/>
      <c r="BA469" s="80"/>
      <c r="BB469" s="80"/>
      <c r="BC469">
        <v>4</v>
      </c>
      <c r="BD469" s="79" t="str">
        <f>REPLACE(INDEX(GroupVertices[Group],MATCH(Edges[[#This Row],[Vertex 1]],GroupVertices[Vertex],0)),1,1,"")</f>
        <v>1</v>
      </c>
      <c r="BE469" s="79" t="str">
        <f>REPLACE(INDEX(GroupVertices[Group],MATCH(Edges[[#This Row],[Vertex 2]],GroupVertices[Vertex],0)),1,1,"")</f>
        <v>1</v>
      </c>
      <c r="BF469" s="48">
        <v>1</v>
      </c>
      <c r="BG469" s="49">
        <v>5.882352941176471</v>
      </c>
      <c r="BH469" s="48">
        <v>0</v>
      </c>
      <c r="BI469" s="49">
        <v>0</v>
      </c>
      <c r="BJ469" s="48">
        <v>0</v>
      </c>
      <c r="BK469" s="49">
        <v>0</v>
      </c>
      <c r="BL469" s="48">
        <v>16</v>
      </c>
      <c r="BM469" s="49">
        <v>94.11764705882354</v>
      </c>
      <c r="BN469" s="48">
        <v>17</v>
      </c>
    </row>
    <row r="470" spans="1:66" ht="15">
      <c r="A470" s="65" t="s">
        <v>286</v>
      </c>
      <c r="B470" s="65" t="s">
        <v>291</v>
      </c>
      <c r="C470" s="66" t="s">
        <v>2634</v>
      </c>
      <c r="D470" s="67">
        <v>10</v>
      </c>
      <c r="E470" s="68" t="s">
        <v>136</v>
      </c>
      <c r="F470" s="69">
        <v>24.90909090909091</v>
      </c>
      <c r="G470" s="66"/>
      <c r="H470" s="70"/>
      <c r="I470" s="71"/>
      <c r="J470" s="71"/>
      <c r="K470" s="34" t="s">
        <v>66</v>
      </c>
      <c r="L470" s="78">
        <v>470</v>
      </c>
      <c r="M470" s="78"/>
      <c r="N470" s="73"/>
      <c r="O470" s="80" t="s">
        <v>355</v>
      </c>
      <c r="P470" s="82">
        <v>43691.53550925926</v>
      </c>
      <c r="Q470" s="80" t="s">
        <v>421</v>
      </c>
      <c r="R470" s="83" t="s">
        <v>447</v>
      </c>
      <c r="S470" s="80" t="s">
        <v>457</v>
      </c>
      <c r="T470" s="80"/>
      <c r="U470" s="80"/>
      <c r="V470" s="83" t="s">
        <v>536</v>
      </c>
      <c r="W470" s="82">
        <v>43691.53550925926</v>
      </c>
      <c r="X470" s="86">
        <v>43691</v>
      </c>
      <c r="Y470" s="88" t="s">
        <v>663</v>
      </c>
      <c r="Z470" s="83" t="s">
        <v>798</v>
      </c>
      <c r="AA470" s="80"/>
      <c r="AB470" s="80"/>
      <c r="AC470" s="88" t="s">
        <v>933</v>
      </c>
      <c r="AD470" s="88" t="s">
        <v>932</v>
      </c>
      <c r="AE470" s="80" t="b">
        <v>0</v>
      </c>
      <c r="AF470" s="80">
        <v>2</v>
      </c>
      <c r="AG470" s="88" t="s">
        <v>960</v>
      </c>
      <c r="AH470" s="80" t="b">
        <v>0</v>
      </c>
      <c r="AI470" s="80" t="s">
        <v>974</v>
      </c>
      <c r="AJ470" s="80"/>
      <c r="AK470" s="88" t="s">
        <v>961</v>
      </c>
      <c r="AL470" s="80" t="b">
        <v>0</v>
      </c>
      <c r="AM470" s="80">
        <v>1</v>
      </c>
      <c r="AN470" s="88" t="s">
        <v>961</v>
      </c>
      <c r="AO470" s="80" t="s">
        <v>984</v>
      </c>
      <c r="AP470" s="80" t="b">
        <v>0</v>
      </c>
      <c r="AQ470" s="88" t="s">
        <v>932</v>
      </c>
      <c r="AR470" s="80" t="s">
        <v>1888</v>
      </c>
      <c r="AS470" s="80">
        <v>0</v>
      </c>
      <c r="AT470" s="80">
        <v>0</v>
      </c>
      <c r="AU470" s="80"/>
      <c r="AV470" s="80"/>
      <c r="AW470" s="80"/>
      <c r="AX470" s="80"/>
      <c r="AY470" s="80"/>
      <c r="AZ470" s="80"/>
      <c r="BA470" s="80"/>
      <c r="BB470" s="80"/>
      <c r="BC470">
        <v>4</v>
      </c>
      <c r="BD470" s="79" t="str">
        <f>REPLACE(INDEX(GroupVertices[Group],MATCH(Edges[[#This Row],[Vertex 1]],GroupVertices[Vertex],0)),1,1,"")</f>
        <v>1</v>
      </c>
      <c r="BE470" s="79" t="str">
        <f>REPLACE(INDEX(GroupVertices[Group],MATCH(Edges[[#This Row],[Vertex 2]],GroupVertices[Vertex],0)),1,1,"")</f>
        <v>1</v>
      </c>
      <c r="BF470" s="48">
        <v>0</v>
      </c>
      <c r="BG470" s="49">
        <v>0</v>
      </c>
      <c r="BH470" s="48">
        <v>0</v>
      </c>
      <c r="BI470" s="49">
        <v>0</v>
      </c>
      <c r="BJ470" s="48">
        <v>0</v>
      </c>
      <c r="BK470" s="49">
        <v>0</v>
      </c>
      <c r="BL470" s="48">
        <v>24</v>
      </c>
      <c r="BM470" s="49">
        <v>100</v>
      </c>
      <c r="BN470" s="48">
        <v>24</v>
      </c>
    </row>
    <row r="471" spans="1:66" ht="15">
      <c r="A471" s="65" t="s">
        <v>286</v>
      </c>
      <c r="B471" s="65" t="s">
        <v>1817</v>
      </c>
      <c r="C471" s="66" t="s">
        <v>2628</v>
      </c>
      <c r="D471" s="67">
        <v>3</v>
      </c>
      <c r="E471" s="68" t="s">
        <v>132</v>
      </c>
      <c r="F471" s="69">
        <v>32</v>
      </c>
      <c r="G471" s="66"/>
      <c r="H471" s="70"/>
      <c r="I471" s="71"/>
      <c r="J471" s="71"/>
      <c r="K471" s="34" t="s">
        <v>65</v>
      </c>
      <c r="L471" s="78">
        <v>471</v>
      </c>
      <c r="M471" s="78"/>
      <c r="N471" s="73"/>
      <c r="O471" s="80" t="s">
        <v>355</v>
      </c>
      <c r="P471" s="82">
        <v>43691.53550925926</v>
      </c>
      <c r="Q471" s="80" t="s">
        <v>1827</v>
      </c>
      <c r="R471" s="83" t="s">
        <v>1839</v>
      </c>
      <c r="S471" s="80" t="s">
        <v>457</v>
      </c>
      <c r="T471" s="80"/>
      <c r="U471" s="80"/>
      <c r="V471" s="83" t="s">
        <v>536</v>
      </c>
      <c r="W471" s="82">
        <v>43691.53550925926</v>
      </c>
      <c r="X471" s="86">
        <v>43691</v>
      </c>
      <c r="Y471" s="88" t="s">
        <v>663</v>
      </c>
      <c r="Z471" s="83" t="s">
        <v>1871</v>
      </c>
      <c r="AA471" s="80"/>
      <c r="AB471" s="80"/>
      <c r="AC471" s="88" t="s">
        <v>1881</v>
      </c>
      <c r="AD471" s="88" t="s">
        <v>933</v>
      </c>
      <c r="AE471" s="80" t="b">
        <v>0</v>
      </c>
      <c r="AF471" s="80">
        <v>1</v>
      </c>
      <c r="AG471" s="88" t="s">
        <v>960</v>
      </c>
      <c r="AH471" s="80" t="b">
        <v>0</v>
      </c>
      <c r="AI471" s="80" t="s">
        <v>974</v>
      </c>
      <c r="AJ471" s="80"/>
      <c r="AK471" s="88" t="s">
        <v>961</v>
      </c>
      <c r="AL471" s="80" t="b">
        <v>0</v>
      </c>
      <c r="AM471" s="80">
        <v>0</v>
      </c>
      <c r="AN471" s="88" t="s">
        <v>961</v>
      </c>
      <c r="AO471" s="80" t="s">
        <v>984</v>
      </c>
      <c r="AP471" s="80" t="b">
        <v>0</v>
      </c>
      <c r="AQ471" s="88" t="s">
        <v>933</v>
      </c>
      <c r="AR471" s="80" t="s">
        <v>1888</v>
      </c>
      <c r="AS471" s="80">
        <v>0</v>
      </c>
      <c r="AT471" s="80">
        <v>0</v>
      </c>
      <c r="AU471" s="80"/>
      <c r="AV471" s="80"/>
      <c r="AW471" s="80"/>
      <c r="AX471" s="80"/>
      <c r="AY471" s="80"/>
      <c r="AZ471" s="80"/>
      <c r="BA471" s="80"/>
      <c r="BB471" s="80"/>
      <c r="BC471">
        <v>1</v>
      </c>
      <c r="BD471" s="79" t="str">
        <f>REPLACE(INDEX(GroupVertices[Group],MATCH(Edges[[#This Row],[Vertex 1]],GroupVertices[Vertex],0)),1,1,"")</f>
        <v>1</v>
      </c>
      <c r="BE471" s="79" t="str">
        <f>REPLACE(INDEX(GroupVertices[Group],MATCH(Edges[[#This Row],[Vertex 2]],GroupVertices[Vertex],0)),1,1,"")</f>
        <v>1</v>
      </c>
      <c r="BF471" s="48">
        <v>0</v>
      </c>
      <c r="BG471" s="49">
        <v>0</v>
      </c>
      <c r="BH471" s="48">
        <v>0</v>
      </c>
      <c r="BI471" s="49">
        <v>0</v>
      </c>
      <c r="BJ471" s="48">
        <v>0</v>
      </c>
      <c r="BK471" s="49">
        <v>0</v>
      </c>
      <c r="BL471" s="48">
        <v>15</v>
      </c>
      <c r="BM471" s="49">
        <v>100</v>
      </c>
      <c r="BN471" s="48">
        <v>15</v>
      </c>
    </row>
    <row r="472" spans="1:66" ht="15">
      <c r="A472" s="65" t="s">
        <v>286</v>
      </c>
      <c r="B472" s="65" t="s">
        <v>257</v>
      </c>
      <c r="C472" s="66" t="s">
        <v>2628</v>
      </c>
      <c r="D472" s="67">
        <v>3</v>
      </c>
      <c r="E472" s="68" t="s">
        <v>132</v>
      </c>
      <c r="F472" s="69">
        <v>32</v>
      </c>
      <c r="G472" s="66"/>
      <c r="H472" s="70"/>
      <c r="I472" s="71"/>
      <c r="J472" s="71"/>
      <c r="K472" s="34" t="s">
        <v>66</v>
      </c>
      <c r="L472" s="78">
        <v>472</v>
      </c>
      <c r="M472" s="78"/>
      <c r="N472" s="73"/>
      <c r="O472" s="80" t="s">
        <v>355</v>
      </c>
      <c r="P472" s="82">
        <v>43698.35052083333</v>
      </c>
      <c r="Q472" s="80" t="s">
        <v>1828</v>
      </c>
      <c r="R472" s="83" t="s">
        <v>1840</v>
      </c>
      <c r="S472" s="80" t="s">
        <v>453</v>
      </c>
      <c r="T472" s="80"/>
      <c r="U472" s="80"/>
      <c r="V472" s="83" t="s">
        <v>536</v>
      </c>
      <c r="W472" s="82">
        <v>43698.35052083333</v>
      </c>
      <c r="X472" s="86">
        <v>43698</v>
      </c>
      <c r="Y472" s="88" t="s">
        <v>1857</v>
      </c>
      <c r="Z472" s="83" t="s">
        <v>1872</v>
      </c>
      <c r="AA472" s="80"/>
      <c r="AB472" s="80"/>
      <c r="AC472" s="88" t="s">
        <v>950</v>
      </c>
      <c r="AD472" s="80"/>
      <c r="AE472" s="80" t="b">
        <v>0</v>
      </c>
      <c r="AF472" s="80">
        <v>4</v>
      </c>
      <c r="AG472" s="88" t="s">
        <v>961</v>
      </c>
      <c r="AH472" s="80" t="b">
        <v>1</v>
      </c>
      <c r="AI472" s="80" t="s">
        <v>974</v>
      </c>
      <c r="AJ472" s="80"/>
      <c r="AK472" s="88" t="s">
        <v>1884</v>
      </c>
      <c r="AL472" s="80" t="b">
        <v>0</v>
      </c>
      <c r="AM472" s="80">
        <v>0</v>
      </c>
      <c r="AN472" s="88" t="s">
        <v>961</v>
      </c>
      <c r="AO472" s="80" t="s">
        <v>984</v>
      </c>
      <c r="AP472" s="80" t="b">
        <v>0</v>
      </c>
      <c r="AQ472" s="88" t="s">
        <v>950</v>
      </c>
      <c r="AR472" s="80" t="s">
        <v>1888</v>
      </c>
      <c r="AS472" s="80">
        <v>0</v>
      </c>
      <c r="AT472" s="80">
        <v>0</v>
      </c>
      <c r="AU472" s="80"/>
      <c r="AV472" s="80"/>
      <c r="AW472" s="80"/>
      <c r="AX472" s="80"/>
      <c r="AY472" s="80"/>
      <c r="AZ472" s="80"/>
      <c r="BA472" s="80"/>
      <c r="BB472" s="80"/>
      <c r="BC472">
        <v>1</v>
      </c>
      <c r="BD472" s="79" t="str">
        <f>REPLACE(INDEX(GroupVertices[Group],MATCH(Edges[[#This Row],[Vertex 1]],GroupVertices[Vertex],0)),1,1,"")</f>
        <v>1</v>
      </c>
      <c r="BE472" s="79" t="str">
        <f>REPLACE(INDEX(GroupVertices[Group],MATCH(Edges[[#This Row],[Vertex 2]],GroupVertices[Vertex],0)),1,1,"")</f>
        <v>1</v>
      </c>
      <c r="BF472" s="48">
        <v>5</v>
      </c>
      <c r="BG472" s="49">
        <v>17.857142857142858</v>
      </c>
      <c r="BH472" s="48">
        <v>0</v>
      </c>
      <c r="BI472" s="49">
        <v>0</v>
      </c>
      <c r="BJ472" s="48">
        <v>0</v>
      </c>
      <c r="BK472" s="49">
        <v>0</v>
      </c>
      <c r="BL472" s="48">
        <v>23</v>
      </c>
      <c r="BM472" s="49">
        <v>82.14285714285714</v>
      </c>
      <c r="BN472" s="48">
        <v>28</v>
      </c>
    </row>
    <row r="473" spans="1:66" ht="15">
      <c r="A473" s="65" t="s">
        <v>286</v>
      </c>
      <c r="B473" s="65" t="s">
        <v>303</v>
      </c>
      <c r="C473" s="66" t="s">
        <v>2629</v>
      </c>
      <c r="D473" s="67">
        <v>6.5</v>
      </c>
      <c r="E473" s="68" t="s">
        <v>136</v>
      </c>
      <c r="F473" s="69">
        <v>29.636363636363637</v>
      </c>
      <c r="G473" s="66"/>
      <c r="H473" s="70"/>
      <c r="I473" s="71"/>
      <c r="J473" s="71"/>
      <c r="K473" s="34" t="s">
        <v>65</v>
      </c>
      <c r="L473" s="78">
        <v>473</v>
      </c>
      <c r="M473" s="78"/>
      <c r="N473" s="73"/>
      <c r="O473" s="80" t="s">
        <v>355</v>
      </c>
      <c r="P473" s="82">
        <v>43689.32648148148</v>
      </c>
      <c r="Q473" s="80" t="s">
        <v>1829</v>
      </c>
      <c r="R473" s="83" t="s">
        <v>1841</v>
      </c>
      <c r="S473" s="80" t="s">
        <v>457</v>
      </c>
      <c r="T473" s="80"/>
      <c r="U473" s="80"/>
      <c r="V473" s="83" t="s">
        <v>536</v>
      </c>
      <c r="W473" s="82">
        <v>43689.32648148148</v>
      </c>
      <c r="X473" s="86">
        <v>43689</v>
      </c>
      <c r="Y473" s="88" t="s">
        <v>1858</v>
      </c>
      <c r="Z473" s="83" t="s">
        <v>1873</v>
      </c>
      <c r="AA473" s="80"/>
      <c r="AB473" s="80"/>
      <c r="AC473" s="88" t="s">
        <v>957</v>
      </c>
      <c r="AD473" s="80"/>
      <c r="AE473" s="80" t="b">
        <v>0</v>
      </c>
      <c r="AF473" s="80">
        <v>2</v>
      </c>
      <c r="AG473" s="88" t="s">
        <v>961</v>
      </c>
      <c r="AH473" s="80" t="b">
        <v>0</v>
      </c>
      <c r="AI473" s="80" t="s">
        <v>974</v>
      </c>
      <c r="AJ473" s="80"/>
      <c r="AK473" s="88" t="s">
        <v>961</v>
      </c>
      <c r="AL473" s="80" t="b">
        <v>1</v>
      </c>
      <c r="AM473" s="80">
        <v>3</v>
      </c>
      <c r="AN473" s="88" t="s">
        <v>961</v>
      </c>
      <c r="AO473" s="80" t="s">
        <v>984</v>
      </c>
      <c r="AP473" s="80" t="b">
        <v>0</v>
      </c>
      <c r="AQ473" s="88" t="s">
        <v>957</v>
      </c>
      <c r="AR473" s="80" t="s">
        <v>1888</v>
      </c>
      <c r="AS473" s="80">
        <v>0</v>
      </c>
      <c r="AT473" s="80">
        <v>0</v>
      </c>
      <c r="AU473" s="80"/>
      <c r="AV473" s="80"/>
      <c r="AW473" s="80"/>
      <c r="AX473" s="80"/>
      <c r="AY473" s="80"/>
      <c r="AZ473" s="80"/>
      <c r="BA473" s="80"/>
      <c r="BB473" s="80"/>
      <c r="BC473">
        <v>2</v>
      </c>
      <c r="BD473" s="79" t="str">
        <f>REPLACE(INDEX(GroupVertices[Group],MATCH(Edges[[#This Row],[Vertex 1]],GroupVertices[Vertex],0)),1,1,"")</f>
        <v>1</v>
      </c>
      <c r="BE473" s="79" t="str">
        <f>REPLACE(INDEX(GroupVertices[Group],MATCH(Edges[[#This Row],[Vertex 2]],GroupVertices[Vertex],0)),1,1,"")</f>
        <v>1</v>
      </c>
      <c r="BF473" s="48"/>
      <c r="BG473" s="49"/>
      <c r="BH473" s="48"/>
      <c r="BI473" s="49"/>
      <c r="BJ473" s="48"/>
      <c r="BK473" s="49"/>
      <c r="BL473" s="48"/>
      <c r="BM473" s="49"/>
      <c r="BN473" s="48"/>
    </row>
    <row r="474" spans="1:66" ht="15">
      <c r="A474" s="65" t="s">
        <v>286</v>
      </c>
      <c r="B474" s="65" t="s">
        <v>304</v>
      </c>
      <c r="C474" s="66" t="s">
        <v>2629</v>
      </c>
      <c r="D474" s="67">
        <v>6.5</v>
      </c>
      <c r="E474" s="68" t="s">
        <v>136</v>
      </c>
      <c r="F474" s="69">
        <v>29.636363636363637</v>
      </c>
      <c r="G474" s="66"/>
      <c r="H474" s="70"/>
      <c r="I474" s="71"/>
      <c r="J474" s="71"/>
      <c r="K474" s="34" t="s">
        <v>65</v>
      </c>
      <c r="L474" s="78">
        <v>474</v>
      </c>
      <c r="M474" s="78"/>
      <c r="N474" s="73"/>
      <c r="O474" s="80" t="s">
        <v>355</v>
      </c>
      <c r="P474" s="82">
        <v>43689.32648148148</v>
      </c>
      <c r="Q474" s="80" t="s">
        <v>1829</v>
      </c>
      <c r="R474" s="83" t="s">
        <v>1841</v>
      </c>
      <c r="S474" s="80" t="s">
        <v>457</v>
      </c>
      <c r="T474" s="80"/>
      <c r="U474" s="80"/>
      <c r="V474" s="83" t="s">
        <v>536</v>
      </c>
      <c r="W474" s="82">
        <v>43689.32648148148</v>
      </c>
      <c r="X474" s="86">
        <v>43689</v>
      </c>
      <c r="Y474" s="88" t="s">
        <v>1858</v>
      </c>
      <c r="Z474" s="83" t="s">
        <v>1873</v>
      </c>
      <c r="AA474" s="80"/>
      <c r="AB474" s="80"/>
      <c r="AC474" s="88" t="s">
        <v>957</v>
      </c>
      <c r="AD474" s="80"/>
      <c r="AE474" s="80" t="b">
        <v>0</v>
      </c>
      <c r="AF474" s="80">
        <v>2</v>
      </c>
      <c r="AG474" s="88" t="s">
        <v>961</v>
      </c>
      <c r="AH474" s="80" t="b">
        <v>0</v>
      </c>
      <c r="AI474" s="80" t="s">
        <v>974</v>
      </c>
      <c r="AJ474" s="80"/>
      <c r="AK474" s="88" t="s">
        <v>961</v>
      </c>
      <c r="AL474" s="80" t="b">
        <v>1</v>
      </c>
      <c r="AM474" s="80">
        <v>3</v>
      </c>
      <c r="AN474" s="88" t="s">
        <v>961</v>
      </c>
      <c r="AO474" s="80" t="s">
        <v>984</v>
      </c>
      <c r="AP474" s="80" t="b">
        <v>0</v>
      </c>
      <c r="AQ474" s="88" t="s">
        <v>957</v>
      </c>
      <c r="AR474" s="80" t="s">
        <v>1888</v>
      </c>
      <c r="AS474" s="80">
        <v>0</v>
      </c>
      <c r="AT474" s="80">
        <v>0</v>
      </c>
      <c r="AU474" s="80"/>
      <c r="AV474" s="80"/>
      <c r="AW474" s="80"/>
      <c r="AX474" s="80"/>
      <c r="AY474" s="80"/>
      <c r="AZ474" s="80"/>
      <c r="BA474" s="80"/>
      <c r="BB474" s="80"/>
      <c r="BC474">
        <v>2</v>
      </c>
      <c r="BD474" s="79" t="str">
        <f>REPLACE(INDEX(GroupVertices[Group],MATCH(Edges[[#This Row],[Vertex 1]],GroupVertices[Vertex],0)),1,1,"")</f>
        <v>1</v>
      </c>
      <c r="BE474" s="79" t="str">
        <f>REPLACE(INDEX(GroupVertices[Group],MATCH(Edges[[#This Row],[Vertex 2]],GroupVertices[Vertex],0)),1,1,"")</f>
        <v>1</v>
      </c>
      <c r="BF474" s="48">
        <v>1</v>
      </c>
      <c r="BG474" s="49">
        <v>5.882352941176471</v>
      </c>
      <c r="BH474" s="48">
        <v>0</v>
      </c>
      <c r="BI474" s="49">
        <v>0</v>
      </c>
      <c r="BJ474" s="48">
        <v>0</v>
      </c>
      <c r="BK474" s="49">
        <v>0</v>
      </c>
      <c r="BL474" s="48">
        <v>16</v>
      </c>
      <c r="BM474" s="49">
        <v>94.11764705882354</v>
      </c>
      <c r="BN474" s="48">
        <v>17</v>
      </c>
    </row>
    <row r="475" spans="1:66" ht="15">
      <c r="A475" s="65" t="s">
        <v>286</v>
      </c>
      <c r="B475" s="65" t="s">
        <v>288</v>
      </c>
      <c r="C475" s="66" t="s">
        <v>2629</v>
      </c>
      <c r="D475" s="67">
        <v>6.5</v>
      </c>
      <c r="E475" s="68" t="s">
        <v>136</v>
      </c>
      <c r="F475" s="69">
        <v>29.636363636363637</v>
      </c>
      <c r="G475" s="66"/>
      <c r="H475" s="70"/>
      <c r="I475" s="71"/>
      <c r="J475" s="71"/>
      <c r="K475" s="34" t="s">
        <v>66</v>
      </c>
      <c r="L475" s="78">
        <v>475</v>
      </c>
      <c r="M475" s="78"/>
      <c r="N475" s="73"/>
      <c r="O475" s="80" t="s">
        <v>355</v>
      </c>
      <c r="P475" s="82">
        <v>43689.32648148148</v>
      </c>
      <c r="Q475" s="80" t="s">
        <v>1829</v>
      </c>
      <c r="R475" s="83" t="s">
        <v>1841</v>
      </c>
      <c r="S475" s="80" t="s">
        <v>457</v>
      </c>
      <c r="T475" s="80"/>
      <c r="U475" s="80"/>
      <c r="V475" s="83" t="s">
        <v>536</v>
      </c>
      <c r="W475" s="82">
        <v>43689.32648148148</v>
      </c>
      <c r="X475" s="86">
        <v>43689</v>
      </c>
      <c r="Y475" s="88" t="s">
        <v>1858</v>
      </c>
      <c r="Z475" s="83" t="s">
        <v>1873</v>
      </c>
      <c r="AA475" s="80"/>
      <c r="AB475" s="80"/>
      <c r="AC475" s="88" t="s">
        <v>957</v>
      </c>
      <c r="AD475" s="80"/>
      <c r="AE475" s="80" t="b">
        <v>0</v>
      </c>
      <c r="AF475" s="80">
        <v>2</v>
      </c>
      <c r="AG475" s="88" t="s">
        <v>961</v>
      </c>
      <c r="AH475" s="80" t="b">
        <v>0</v>
      </c>
      <c r="AI475" s="80" t="s">
        <v>974</v>
      </c>
      <c r="AJ475" s="80"/>
      <c r="AK475" s="88" t="s">
        <v>961</v>
      </c>
      <c r="AL475" s="80" t="b">
        <v>1</v>
      </c>
      <c r="AM475" s="80">
        <v>3</v>
      </c>
      <c r="AN475" s="88" t="s">
        <v>961</v>
      </c>
      <c r="AO475" s="80" t="s">
        <v>984</v>
      </c>
      <c r="AP475" s="80" t="b">
        <v>0</v>
      </c>
      <c r="AQ475" s="88" t="s">
        <v>957</v>
      </c>
      <c r="AR475" s="80" t="s">
        <v>1888</v>
      </c>
      <c r="AS475" s="80">
        <v>0</v>
      </c>
      <c r="AT475" s="80">
        <v>0</v>
      </c>
      <c r="AU475" s="80"/>
      <c r="AV475" s="80"/>
      <c r="AW475" s="80"/>
      <c r="AX475" s="80"/>
      <c r="AY475" s="80"/>
      <c r="AZ475" s="80"/>
      <c r="BA475" s="80"/>
      <c r="BB475" s="80"/>
      <c r="BC475">
        <v>2</v>
      </c>
      <c r="BD475" s="79" t="str">
        <f>REPLACE(INDEX(GroupVertices[Group],MATCH(Edges[[#This Row],[Vertex 1]],GroupVertices[Vertex],0)),1,1,"")</f>
        <v>1</v>
      </c>
      <c r="BE475" s="79" t="str">
        <f>REPLACE(INDEX(GroupVertices[Group],MATCH(Edges[[#This Row],[Vertex 2]],GroupVertices[Vertex],0)),1,1,"")</f>
        <v>1</v>
      </c>
      <c r="BF475" s="48"/>
      <c r="BG475" s="49"/>
      <c r="BH475" s="48"/>
      <c r="BI475" s="49"/>
      <c r="BJ475" s="48"/>
      <c r="BK475" s="49"/>
      <c r="BL475" s="48"/>
      <c r="BM475" s="49"/>
      <c r="BN475" s="48"/>
    </row>
    <row r="476" spans="1:66" ht="15">
      <c r="A476" s="65" t="s">
        <v>286</v>
      </c>
      <c r="B476" s="65" t="s">
        <v>326</v>
      </c>
      <c r="C476" s="66" t="s">
        <v>2628</v>
      </c>
      <c r="D476" s="67">
        <v>3</v>
      </c>
      <c r="E476" s="68" t="s">
        <v>132</v>
      </c>
      <c r="F476" s="69">
        <v>32</v>
      </c>
      <c r="G476" s="66"/>
      <c r="H476" s="70"/>
      <c r="I476" s="71"/>
      <c r="J476" s="71"/>
      <c r="K476" s="34" t="s">
        <v>65</v>
      </c>
      <c r="L476" s="78">
        <v>476</v>
      </c>
      <c r="M476" s="78"/>
      <c r="N476" s="73"/>
      <c r="O476" s="80" t="s">
        <v>355</v>
      </c>
      <c r="P476" s="82">
        <v>43699.31667824074</v>
      </c>
      <c r="Q476" s="80" t="s">
        <v>1830</v>
      </c>
      <c r="R476" s="80"/>
      <c r="S476" s="80"/>
      <c r="T476" s="80"/>
      <c r="U476" s="80"/>
      <c r="V476" s="83" t="s">
        <v>536</v>
      </c>
      <c r="W476" s="82">
        <v>43699.31667824074</v>
      </c>
      <c r="X476" s="86">
        <v>43699</v>
      </c>
      <c r="Y476" s="88" t="s">
        <v>1859</v>
      </c>
      <c r="Z476" s="83" t="s">
        <v>1874</v>
      </c>
      <c r="AA476" s="80"/>
      <c r="AB476" s="80"/>
      <c r="AC476" s="88" t="s">
        <v>952</v>
      </c>
      <c r="AD476" s="88" t="s">
        <v>1883</v>
      </c>
      <c r="AE476" s="80" t="b">
        <v>0</v>
      </c>
      <c r="AF476" s="80">
        <v>1</v>
      </c>
      <c r="AG476" s="88" t="s">
        <v>960</v>
      </c>
      <c r="AH476" s="80" t="b">
        <v>0</v>
      </c>
      <c r="AI476" s="80" t="s">
        <v>974</v>
      </c>
      <c r="AJ476" s="80"/>
      <c r="AK476" s="88" t="s">
        <v>961</v>
      </c>
      <c r="AL476" s="80" t="b">
        <v>0</v>
      </c>
      <c r="AM476" s="80">
        <v>0</v>
      </c>
      <c r="AN476" s="88" t="s">
        <v>961</v>
      </c>
      <c r="AO476" s="80" t="s">
        <v>985</v>
      </c>
      <c r="AP476" s="80" t="b">
        <v>0</v>
      </c>
      <c r="AQ476" s="88" t="s">
        <v>1883</v>
      </c>
      <c r="AR476" s="80" t="s">
        <v>1888</v>
      </c>
      <c r="AS476" s="80">
        <v>0</v>
      </c>
      <c r="AT476" s="80">
        <v>0</v>
      </c>
      <c r="AU476" s="80"/>
      <c r="AV476" s="80"/>
      <c r="AW476" s="80"/>
      <c r="AX476" s="80"/>
      <c r="AY476" s="80"/>
      <c r="AZ476" s="80"/>
      <c r="BA476" s="80"/>
      <c r="BB476" s="80"/>
      <c r="BC476">
        <v>1</v>
      </c>
      <c r="BD476" s="79" t="str">
        <f>REPLACE(INDEX(GroupVertices[Group],MATCH(Edges[[#This Row],[Vertex 1]],GroupVertices[Vertex],0)),1,1,"")</f>
        <v>1</v>
      </c>
      <c r="BE476" s="79" t="str">
        <f>REPLACE(INDEX(GroupVertices[Group],MATCH(Edges[[#This Row],[Vertex 2]],GroupVertices[Vertex],0)),1,1,"")</f>
        <v>1</v>
      </c>
      <c r="BF476" s="48">
        <v>0</v>
      </c>
      <c r="BG476" s="49">
        <v>0</v>
      </c>
      <c r="BH476" s="48">
        <v>0</v>
      </c>
      <c r="BI476" s="49">
        <v>0</v>
      </c>
      <c r="BJ476" s="48">
        <v>0</v>
      </c>
      <c r="BK476" s="49">
        <v>0</v>
      </c>
      <c r="BL476" s="48">
        <v>18</v>
      </c>
      <c r="BM476" s="49">
        <v>100</v>
      </c>
      <c r="BN476" s="48">
        <v>18</v>
      </c>
    </row>
    <row r="477" spans="1:66" ht="15">
      <c r="A477" s="65" t="s">
        <v>286</v>
      </c>
      <c r="B477" s="65" t="s">
        <v>293</v>
      </c>
      <c r="C477" s="66" t="s">
        <v>2628</v>
      </c>
      <c r="D477" s="67">
        <v>3</v>
      </c>
      <c r="E477" s="68" t="s">
        <v>132</v>
      </c>
      <c r="F477" s="69">
        <v>32</v>
      </c>
      <c r="G477" s="66"/>
      <c r="H477" s="70"/>
      <c r="I477" s="71"/>
      <c r="J477" s="71"/>
      <c r="K477" s="34" t="s">
        <v>66</v>
      </c>
      <c r="L477" s="78">
        <v>477</v>
      </c>
      <c r="M477" s="78"/>
      <c r="N477" s="73"/>
      <c r="O477" s="80" t="s">
        <v>356</v>
      </c>
      <c r="P477" s="82">
        <v>43699.30253472222</v>
      </c>
      <c r="Q477" s="80" t="s">
        <v>1831</v>
      </c>
      <c r="R477" s="80"/>
      <c r="S477" s="80"/>
      <c r="T477" s="80"/>
      <c r="U477" s="80"/>
      <c r="V477" s="83" t="s">
        <v>536</v>
      </c>
      <c r="W477" s="82">
        <v>43699.30253472222</v>
      </c>
      <c r="X477" s="86">
        <v>43699</v>
      </c>
      <c r="Y477" s="88" t="s">
        <v>1860</v>
      </c>
      <c r="Z477" s="83" t="s">
        <v>1875</v>
      </c>
      <c r="AA477" s="80"/>
      <c r="AB477" s="80"/>
      <c r="AC477" s="88" t="s">
        <v>1882</v>
      </c>
      <c r="AD477" s="88" t="s">
        <v>908</v>
      </c>
      <c r="AE477" s="80" t="b">
        <v>0</v>
      </c>
      <c r="AF477" s="80">
        <v>4</v>
      </c>
      <c r="AG477" s="88" t="s">
        <v>960</v>
      </c>
      <c r="AH477" s="80" t="b">
        <v>0</v>
      </c>
      <c r="AI477" s="80" t="s">
        <v>974</v>
      </c>
      <c r="AJ477" s="80"/>
      <c r="AK477" s="88" t="s">
        <v>961</v>
      </c>
      <c r="AL477" s="80" t="b">
        <v>0</v>
      </c>
      <c r="AM477" s="80">
        <v>0</v>
      </c>
      <c r="AN477" s="88" t="s">
        <v>961</v>
      </c>
      <c r="AO477" s="80" t="s">
        <v>985</v>
      </c>
      <c r="AP477" s="80" t="b">
        <v>0</v>
      </c>
      <c r="AQ477" s="88" t="s">
        <v>908</v>
      </c>
      <c r="AR477" s="80" t="s">
        <v>1888</v>
      </c>
      <c r="AS477" s="80">
        <v>0</v>
      </c>
      <c r="AT477" s="80">
        <v>0</v>
      </c>
      <c r="AU477" s="80"/>
      <c r="AV477" s="80"/>
      <c r="AW477" s="80"/>
      <c r="AX477" s="80"/>
      <c r="AY477" s="80"/>
      <c r="AZ477" s="80"/>
      <c r="BA477" s="80"/>
      <c r="BB477" s="80"/>
      <c r="BC477">
        <v>1</v>
      </c>
      <c r="BD477" s="79" t="str">
        <f>REPLACE(INDEX(GroupVertices[Group],MATCH(Edges[[#This Row],[Vertex 1]],GroupVertices[Vertex],0)),1,1,"")</f>
        <v>1</v>
      </c>
      <c r="BE477" s="79" t="str">
        <f>REPLACE(INDEX(GroupVertices[Group],MATCH(Edges[[#This Row],[Vertex 2]],GroupVertices[Vertex],0)),1,1,"")</f>
        <v>1</v>
      </c>
      <c r="BF477" s="48">
        <v>1</v>
      </c>
      <c r="BG477" s="49">
        <v>3.3333333333333335</v>
      </c>
      <c r="BH477" s="48">
        <v>2</v>
      </c>
      <c r="BI477" s="49">
        <v>6.666666666666667</v>
      </c>
      <c r="BJ477" s="48">
        <v>0</v>
      </c>
      <c r="BK477" s="49">
        <v>0</v>
      </c>
      <c r="BL477" s="48">
        <v>27</v>
      </c>
      <c r="BM477" s="49">
        <v>90</v>
      </c>
      <c r="BN477" s="48">
        <v>30</v>
      </c>
    </row>
    <row r="478" spans="1:66" ht="15">
      <c r="A478" s="65" t="s">
        <v>286</v>
      </c>
      <c r="B478" s="65" t="s">
        <v>293</v>
      </c>
      <c r="C478" s="66" t="s">
        <v>2633</v>
      </c>
      <c r="D478" s="67">
        <v>10</v>
      </c>
      <c r="E478" s="68" t="s">
        <v>136</v>
      </c>
      <c r="F478" s="69">
        <v>22.545454545454547</v>
      </c>
      <c r="G478" s="66"/>
      <c r="H478" s="70"/>
      <c r="I478" s="71"/>
      <c r="J478" s="71"/>
      <c r="K478" s="34" t="s">
        <v>66</v>
      </c>
      <c r="L478" s="78">
        <v>478</v>
      </c>
      <c r="M478" s="78"/>
      <c r="N478" s="73"/>
      <c r="O478" s="80" t="s">
        <v>355</v>
      </c>
      <c r="P478" s="82">
        <v>43699.30552083333</v>
      </c>
      <c r="Q478" s="80" t="s">
        <v>1832</v>
      </c>
      <c r="R478" s="80"/>
      <c r="S478" s="80"/>
      <c r="T478" s="80"/>
      <c r="U478" s="80"/>
      <c r="V478" s="83" t="s">
        <v>536</v>
      </c>
      <c r="W478" s="82">
        <v>43699.30552083333</v>
      </c>
      <c r="X478" s="86">
        <v>43699</v>
      </c>
      <c r="Y478" s="88" t="s">
        <v>1861</v>
      </c>
      <c r="Z478" s="83" t="s">
        <v>1876</v>
      </c>
      <c r="AA478" s="80"/>
      <c r="AB478" s="80"/>
      <c r="AC478" s="88" t="s">
        <v>1883</v>
      </c>
      <c r="AD478" s="88" t="s">
        <v>1882</v>
      </c>
      <c r="AE478" s="80" t="b">
        <v>0</v>
      </c>
      <c r="AF478" s="80">
        <v>4</v>
      </c>
      <c r="AG478" s="88" t="s">
        <v>960</v>
      </c>
      <c r="AH478" s="80" t="b">
        <v>0</v>
      </c>
      <c r="AI478" s="80" t="s">
        <v>974</v>
      </c>
      <c r="AJ478" s="80"/>
      <c r="AK478" s="88" t="s">
        <v>961</v>
      </c>
      <c r="AL478" s="80" t="b">
        <v>0</v>
      </c>
      <c r="AM478" s="80">
        <v>0</v>
      </c>
      <c r="AN478" s="88" t="s">
        <v>961</v>
      </c>
      <c r="AO478" s="80" t="s">
        <v>985</v>
      </c>
      <c r="AP478" s="80" t="b">
        <v>0</v>
      </c>
      <c r="AQ478" s="88" t="s">
        <v>1882</v>
      </c>
      <c r="AR478" s="80" t="s">
        <v>1888</v>
      </c>
      <c r="AS478" s="80">
        <v>0</v>
      </c>
      <c r="AT478" s="80">
        <v>0</v>
      </c>
      <c r="AU478" s="80"/>
      <c r="AV478" s="80"/>
      <c r="AW478" s="80"/>
      <c r="AX478" s="80"/>
      <c r="AY478" s="80"/>
      <c r="AZ478" s="80"/>
      <c r="BA478" s="80"/>
      <c r="BB478" s="80"/>
      <c r="BC478">
        <v>5</v>
      </c>
      <c r="BD478" s="79" t="str">
        <f>REPLACE(INDEX(GroupVertices[Group],MATCH(Edges[[#This Row],[Vertex 1]],GroupVertices[Vertex],0)),1,1,"")</f>
        <v>1</v>
      </c>
      <c r="BE478" s="79" t="str">
        <f>REPLACE(INDEX(GroupVertices[Group],MATCH(Edges[[#This Row],[Vertex 2]],GroupVertices[Vertex],0)),1,1,"")</f>
        <v>1</v>
      </c>
      <c r="BF478" s="48">
        <v>0</v>
      </c>
      <c r="BG478" s="49">
        <v>0</v>
      </c>
      <c r="BH478" s="48">
        <v>0</v>
      </c>
      <c r="BI478" s="49">
        <v>0</v>
      </c>
      <c r="BJ478" s="48">
        <v>0</v>
      </c>
      <c r="BK478" s="49">
        <v>0</v>
      </c>
      <c r="BL478" s="48">
        <v>31</v>
      </c>
      <c r="BM478" s="49">
        <v>100</v>
      </c>
      <c r="BN478" s="48">
        <v>31</v>
      </c>
    </row>
    <row r="479" spans="1:66" ht="15">
      <c r="A479" s="65" t="s">
        <v>286</v>
      </c>
      <c r="B479" s="65" t="s">
        <v>293</v>
      </c>
      <c r="C479" s="66" t="s">
        <v>2633</v>
      </c>
      <c r="D479" s="67">
        <v>10</v>
      </c>
      <c r="E479" s="68" t="s">
        <v>136</v>
      </c>
      <c r="F479" s="69">
        <v>22.545454545454547</v>
      </c>
      <c r="G479" s="66"/>
      <c r="H479" s="70"/>
      <c r="I479" s="71"/>
      <c r="J479" s="71"/>
      <c r="K479" s="34" t="s">
        <v>66</v>
      </c>
      <c r="L479" s="78">
        <v>479</v>
      </c>
      <c r="M479" s="78"/>
      <c r="N479" s="73"/>
      <c r="O479" s="80" t="s">
        <v>355</v>
      </c>
      <c r="P479" s="82">
        <v>43699.31667824074</v>
      </c>
      <c r="Q479" s="80" t="s">
        <v>1830</v>
      </c>
      <c r="R479" s="80"/>
      <c r="S479" s="80"/>
      <c r="T479" s="80"/>
      <c r="U479" s="80"/>
      <c r="V479" s="83" t="s">
        <v>536</v>
      </c>
      <c r="W479" s="82">
        <v>43699.31667824074</v>
      </c>
      <c r="X479" s="86">
        <v>43699</v>
      </c>
      <c r="Y479" s="88" t="s">
        <v>1859</v>
      </c>
      <c r="Z479" s="83" t="s">
        <v>1874</v>
      </c>
      <c r="AA479" s="80"/>
      <c r="AB479" s="80"/>
      <c r="AC479" s="88" t="s">
        <v>952</v>
      </c>
      <c r="AD479" s="88" t="s">
        <v>1883</v>
      </c>
      <c r="AE479" s="80" t="b">
        <v>0</v>
      </c>
      <c r="AF479" s="80">
        <v>1</v>
      </c>
      <c r="AG479" s="88" t="s">
        <v>960</v>
      </c>
      <c r="AH479" s="80" t="b">
        <v>0</v>
      </c>
      <c r="AI479" s="80" t="s">
        <v>974</v>
      </c>
      <c r="AJ479" s="80"/>
      <c r="AK479" s="88" t="s">
        <v>961</v>
      </c>
      <c r="AL479" s="80" t="b">
        <v>0</v>
      </c>
      <c r="AM479" s="80">
        <v>0</v>
      </c>
      <c r="AN479" s="88" t="s">
        <v>961</v>
      </c>
      <c r="AO479" s="80" t="s">
        <v>985</v>
      </c>
      <c r="AP479" s="80" t="b">
        <v>0</v>
      </c>
      <c r="AQ479" s="88" t="s">
        <v>1883</v>
      </c>
      <c r="AR479" s="80" t="s">
        <v>1888</v>
      </c>
      <c r="AS479" s="80">
        <v>0</v>
      </c>
      <c r="AT479" s="80">
        <v>0</v>
      </c>
      <c r="AU479" s="80"/>
      <c r="AV479" s="80"/>
      <c r="AW479" s="80"/>
      <c r="AX479" s="80"/>
      <c r="AY479" s="80"/>
      <c r="AZ479" s="80"/>
      <c r="BA479" s="80"/>
      <c r="BB479" s="80"/>
      <c r="BC479">
        <v>5</v>
      </c>
      <c r="BD479" s="79" t="str">
        <f>REPLACE(INDEX(GroupVertices[Group],MATCH(Edges[[#This Row],[Vertex 1]],GroupVertices[Vertex],0)),1,1,"")</f>
        <v>1</v>
      </c>
      <c r="BE479" s="79" t="str">
        <f>REPLACE(INDEX(GroupVertices[Group],MATCH(Edges[[#This Row],[Vertex 2]],GroupVertices[Vertex],0)),1,1,"")</f>
        <v>1</v>
      </c>
      <c r="BF479" s="48"/>
      <c r="BG479" s="49"/>
      <c r="BH479" s="48"/>
      <c r="BI479" s="49"/>
      <c r="BJ479" s="48"/>
      <c r="BK479" s="49"/>
      <c r="BL479" s="48"/>
      <c r="BM479" s="49"/>
      <c r="BN479" s="48"/>
    </row>
    <row r="480" spans="1:66" ht="15">
      <c r="A480" s="65" t="s">
        <v>286</v>
      </c>
      <c r="B480" s="65" t="s">
        <v>1818</v>
      </c>
      <c r="C480" s="66" t="s">
        <v>2628</v>
      </c>
      <c r="D480" s="67">
        <v>3</v>
      </c>
      <c r="E480" s="68" t="s">
        <v>132</v>
      </c>
      <c r="F480" s="69">
        <v>32</v>
      </c>
      <c r="G480" s="66"/>
      <c r="H480" s="70"/>
      <c r="I480" s="71"/>
      <c r="J480" s="71"/>
      <c r="K480" s="34" t="s">
        <v>65</v>
      </c>
      <c r="L480" s="78">
        <v>480</v>
      </c>
      <c r="M480" s="78"/>
      <c r="N480" s="73"/>
      <c r="O480" s="80" t="s">
        <v>355</v>
      </c>
      <c r="P480" s="82">
        <v>43691.535520833335</v>
      </c>
      <c r="Q480" s="80" t="s">
        <v>1833</v>
      </c>
      <c r="R480" s="80"/>
      <c r="S480" s="80"/>
      <c r="T480" s="80"/>
      <c r="U480" s="80"/>
      <c r="V480" s="83" t="s">
        <v>536</v>
      </c>
      <c r="W480" s="82">
        <v>43691.535520833335</v>
      </c>
      <c r="X480" s="86">
        <v>43691</v>
      </c>
      <c r="Y480" s="88" t="s">
        <v>629</v>
      </c>
      <c r="Z480" s="83" t="s">
        <v>1877</v>
      </c>
      <c r="AA480" s="80"/>
      <c r="AB480" s="80"/>
      <c r="AC480" s="88" t="s">
        <v>956</v>
      </c>
      <c r="AD480" s="88" t="s">
        <v>1881</v>
      </c>
      <c r="AE480" s="80" t="b">
        <v>0</v>
      </c>
      <c r="AF480" s="80">
        <v>2</v>
      </c>
      <c r="AG480" s="88" t="s">
        <v>960</v>
      </c>
      <c r="AH480" s="80" t="b">
        <v>0</v>
      </c>
      <c r="AI480" s="80" t="s">
        <v>974</v>
      </c>
      <c r="AJ480" s="80"/>
      <c r="AK480" s="88" t="s">
        <v>961</v>
      </c>
      <c r="AL480" s="80" t="b">
        <v>0</v>
      </c>
      <c r="AM480" s="80">
        <v>0</v>
      </c>
      <c r="AN480" s="88" t="s">
        <v>961</v>
      </c>
      <c r="AO480" s="80" t="s">
        <v>984</v>
      </c>
      <c r="AP480" s="80" t="b">
        <v>0</v>
      </c>
      <c r="AQ480" s="88" t="s">
        <v>1881</v>
      </c>
      <c r="AR480" s="80" t="s">
        <v>1888</v>
      </c>
      <c r="AS480" s="80">
        <v>0</v>
      </c>
      <c r="AT480" s="80">
        <v>0</v>
      </c>
      <c r="AU480" s="80"/>
      <c r="AV480" s="80"/>
      <c r="AW480" s="80"/>
      <c r="AX480" s="80"/>
      <c r="AY480" s="80"/>
      <c r="AZ480" s="80"/>
      <c r="BA480" s="80"/>
      <c r="BB480" s="80"/>
      <c r="BC480">
        <v>1</v>
      </c>
      <c r="BD480" s="79" t="str">
        <f>REPLACE(INDEX(GroupVertices[Group],MATCH(Edges[[#This Row],[Vertex 1]],GroupVertices[Vertex],0)),1,1,"")</f>
        <v>1</v>
      </c>
      <c r="BE480" s="79" t="str">
        <f>REPLACE(INDEX(GroupVertices[Group],MATCH(Edges[[#This Row],[Vertex 2]],GroupVertices[Vertex],0)),1,1,"")</f>
        <v>1</v>
      </c>
      <c r="BF480" s="48"/>
      <c r="BG480" s="49"/>
      <c r="BH480" s="48"/>
      <c r="BI480" s="49"/>
      <c r="BJ480" s="48"/>
      <c r="BK480" s="49"/>
      <c r="BL480" s="48"/>
      <c r="BM480" s="49"/>
      <c r="BN480" s="48"/>
    </row>
    <row r="481" spans="1:66" ht="15">
      <c r="A481" s="65" t="s">
        <v>286</v>
      </c>
      <c r="B481" s="65" t="s">
        <v>1819</v>
      </c>
      <c r="C481" s="66" t="s">
        <v>2628</v>
      </c>
      <c r="D481" s="67">
        <v>3</v>
      </c>
      <c r="E481" s="68" t="s">
        <v>132</v>
      </c>
      <c r="F481" s="69">
        <v>32</v>
      </c>
      <c r="G481" s="66"/>
      <c r="H481" s="70"/>
      <c r="I481" s="71"/>
      <c r="J481" s="71"/>
      <c r="K481" s="34" t="s">
        <v>65</v>
      </c>
      <c r="L481" s="78">
        <v>481</v>
      </c>
      <c r="M481" s="78"/>
      <c r="N481" s="73"/>
      <c r="O481" s="80" t="s">
        <v>355</v>
      </c>
      <c r="P481" s="82">
        <v>43691.535520833335</v>
      </c>
      <c r="Q481" s="80" t="s">
        <v>1833</v>
      </c>
      <c r="R481" s="80"/>
      <c r="S481" s="80"/>
      <c r="T481" s="80"/>
      <c r="U481" s="80"/>
      <c r="V481" s="83" t="s">
        <v>536</v>
      </c>
      <c r="W481" s="82">
        <v>43691.535520833335</v>
      </c>
      <c r="X481" s="86">
        <v>43691</v>
      </c>
      <c r="Y481" s="88" t="s">
        <v>629</v>
      </c>
      <c r="Z481" s="83" t="s">
        <v>1877</v>
      </c>
      <c r="AA481" s="80"/>
      <c r="AB481" s="80"/>
      <c r="AC481" s="88" t="s">
        <v>956</v>
      </c>
      <c r="AD481" s="88" t="s">
        <v>1881</v>
      </c>
      <c r="AE481" s="80" t="b">
        <v>0</v>
      </c>
      <c r="AF481" s="80">
        <v>2</v>
      </c>
      <c r="AG481" s="88" t="s">
        <v>960</v>
      </c>
      <c r="AH481" s="80" t="b">
        <v>0</v>
      </c>
      <c r="AI481" s="80" t="s">
        <v>974</v>
      </c>
      <c r="AJ481" s="80"/>
      <c r="AK481" s="88" t="s">
        <v>961</v>
      </c>
      <c r="AL481" s="80" t="b">
        <v>0</v>
      </c>
      <c r="AM481" s="80">
        <v>0</v>
      </c>
      <c r="AN481" s="88" t="s">
        <v>961</v>
      </c>
      <c r="AO481" s="80" t="s">
        <v>984</v>
      </c>
      <c r="AP481" s="80" t="b">
        <v>0</v>
      </c>
      <c r="AQ481" s="88" t="s">
        <v>1881</v>
      </c>
      <c r="AR481" s="80" t="s">
        <v>1888</v>
      </c>
      <c r="AS481" s="80">
        <v>0</v>
      </c>
      <c r="AT481" s="80">
        <v>0</v>
      </c>
      <c r="AU481" s="80"/>
      <c r="AV481" s="80"/>
      <c r="AW481" s="80"/>
      <c r="AX481" s="80"/>
      <c r="AY481" s="80"/>
      <c r="AZ481" s="80"/>
      <c r="BA481" s="80"/>
      <c r="BB481" s="80"/>
      <c r="BC481">
        <v>1</v>
      </c>
      <c r="BD481" s="79" t="str">
        <f>REPLACE(INDEX(GroupVertices[Group],MATCH(Edges[[#This Row],[Vertex 1]],GroupVertices[Vertex],0)),1,1,"")</f>
        <v>1</v>
      </c>
      <c r="BE481" s="79" t="str">
        <f>REPLACE(INDEX(GroupVertices[Group],MATCH(Edges[[#This Row],[Vertex 2]],GroupVertices[Vertex],0)),1,1,"")</f>
        <v>1</v>
      </c>
      <c r="BF481" s="48"/>
      <c r="BG481" s="49"/>
      <c r="BH481" s="48"/>
      <c r="BI481" s="49"/>
      <c r="BJ481" s="48"/>
      <c r="BK481" s="49"/>
      <c r="BL481" s="48"/>
      <c r="BM481" s="49"/>
      <c r="BN481" s="48"/>
    </row>
    <row r="482" spans="1:66" ht="15">
      <c r="A482" s="65" t="s">
        <v>286</v>
      </c>
      <c r="B482" s="65" t="s">
        <v>1820</v>
      </c>
      <c r="C482" s="66" t="s">
        <v>2628</v>
      </c>
      <c r="D482" s="67">
        <v>3</v>
      </c>
      <c r="E482" s="68" t="s">
        <v>132</v>
      </c>
      <c r="F482" s="69">
        <v>32</v>
      </c>
      <c r="G482" s="66"/>
      <c r="H482" s="70"/>
      <c r="I482" s="71"/>
      <c r="J482" s="71"/>
      <c r="K482" s="34" t="s">
        <v>65</v>
      </c>
      <c r="L482" s="78">
        <v>482</v>
      </c>
      <c r="M482" s="78"/>
      <c r="N482" s="73"/>
      <c r="O482" s="80" t="s">
        <v>355</v>
      </c>
      <c r="P482" s="82">
        <v>43691.535520833335</v>
      </c>
      <c r="Q482" s="80" t="s">
        <v>1833</v>
      </c>
      <c r="R482" s="80"/>
      <c r="S482" s="80"/>
      <c r="T482" s="80"/>
      <c r="U482" s="80"/>
      <c r="V482" s="83" t="s">
        <v>536</v>
      </c>
      <c r="W482" s="82">
        <v>43691.535520833335</v>
      </c>
      <c r="X482" s="86">
        <v>43691</v>
      </c>
      <c r="Y482" s="88" t="s">
        <v>629</v>
      </c>
      <c r="Z482" s="83" t="s">
        <v>1877</v>
      </c>
      <c r="AA482" s="80"/>
      <c r="AB482" s="80"/>
      <c r="AC482" s="88" t="s">
        <v>956</v>
      </c>
      <c r="AD482" s="88" t="s">
        <v>1881</v>
      </c>
      <c r="AE482" s="80" t="b">
        <v>0</v>
      </c>
      <c r="AF482" s="80">
        <v>2</v>
      </c>
      <c r="AG482" s="88" t="s">
        <v>960</v>
      </c>
      <c r="AH482" s="80" t="b">
        <v>0</v>
      </c>
      <c r="AI482" s="80" t="s">
        <v>974</v>
      </c>
      <c r="AJ482" s="80"/>
      <c r="AK482" s="88" t="s">
        <v>961</v>
      </c>
      <c r="AL482" s="80" t="b">
        <v>0</v>
      </c>
      <c r="AM482" s="80">
        <v>0</v>
      </c>
      <c r="AN482" s="88" t="s">
        <v>961</v>
      </c>
      <c r="AO482" s="80" t="s">
        <v>984</v>
      </c>
      <c r="AP482" s="80" t="b">
        <v>0</v>
      </c>
      <c r="AQ482" s="88" t="s">
        <v>1881</v>
      </c>
      <c r="AR482" s="80" t="s">
        <v>1888</v>
      </c>
      <c r="AS482" s="80">
        <v>0</v>
      </c>
      <c r="AT482" s="80">
        <v>0</v>
      </c>
      <c r="AU482" s="80"/>
      <c r="AV482" s="80"/>
      <c r="AW482" s="80"/>
      <c r="AX482" s="80"/>
      <c r="AY482" s="80"/>
      <c r="AZ482" s="80"/>
      <c r="BA482" s="80"/>
      <c r="BB482" s="80"/>
      <c r="BC482">
        <v>1</v>
      </c>
      <c r="BD482" s="79" t="str">
        <f>REPLACE(INDEX(GroupVertices[Group],MATCH(Edges[[#This Row],[Vertex 1]],GroupVertices[Vertex],0)),1,1,"")</f>
        <v>1</v>
      </c>
      <c r="BE482" s="79" t="str">
        <f>REPLACE(INDEX(GroupVertices[Group],MATCH(Edges[[#This Row],[Vertex 2]],GroupVertices[Vertex],0)),1,1,"")</f>
        <v>1</v>
      </c>
      <c r="BF482" s="48">
        <v>3</v>
      </c>
      <c r="BG482" s="49">
        <v>17.647058823529413</v>
      </c>
      <c r="BH482" s="48">
        <v>0</v>
      </c>
      <c r="BI482" s="49">
        <v>0</v>
      </c>
      <c r="BJ482" s="48">
        <v>0</v>
      </c>
      <c r="BK482" s="49">
        <v>0</v>
      </c>
      <c r="BL482" s="48">
        <v>14</v>
      </c>
      <c r="BM482" s="49">
        <v>82.3529411764706</v>
      </c>
      <c r="BN482" s="48">
        <v>17</v>
      </c>
    </row>
    <row r="483" spans="1:66" ht="15">
      <c r="A483" s="65" t="s">
        <v>286</v>
      </c>
      <c r="B483" s="65" t="s">
        <v>286</v>
      </c>
      <c r="C483" s="66" t="s">
        <v>2635</v>
      </c>
      <c r="D483" s="67">
        <v>10</v>
      </c>
      <c r="E483" s="68" t="s">
        <v>136</v>
      </c>
      <c r="F483" s="69">
        <v>6</v>
      </c>
      <c r="G483" s="66"/>
      <c r="H483" s="70"/>
      <c r="I483" s="71"/>
      <c r="J483" s="71"/>
      <c r="K483" s="34" t="s">
        <v>65</v>
      </c>
      <c r="L483" s="78">
        <v>483</v>
      </c>
      <c r="M483" s="78"/>
      <c r="N483" s="73"/>
      <c r="O483" s="80" t="s">
        <v>196</v>
      </c>
      <c r="P483" s="82">
        <v>43691.535474537035</v>
      </c>
      <c r="Q483" s="80" t="s">
        <v>360</v>
      </c>
      <c r="R483" s="80"/>
      <c r="S483" s="80"/>
      <c r="T483" s="80" t="s">
        <v>462</v>
      </c>
      <c r="U483" s="80"/>
      <c r="V483" s="83" t="s">
        <v>536</v>
      </c>
      <c r="W483" s="82">
        <v>43691.535474537035</v>
      </c>
      <c r="X483" s="86">
        <v>43691</v>
      </c>
      <c r="Y483" s="88" t="s">
        <v>671</v>
      </c>
      <c r="Z483" s="83" t="s">
        <v>806</v>
      </c>
      <c r="AA483" s="80"/>
      <c r="AB483" s="80"/>
      <c r="AC483" s="88" t="s">
        <v>941</v>
      </c>
      <c r="AD483" s="80"/>
      <c r="AE483" s="80" t="b">
        <v>0</v>
      </c>
      <c r="AF483" s="80">
        <v>13</v>
      </c>
      <c r="AG483" s="88" t="s">
        <v>961</v>
      </c>
      <c r="AH483" s="80" t="b">
        <v>0</v>
      </c>
      <c r="AI483" s="80" t="s">
        <v>974</v>
      </c>
      <c r="AJ483" s="80"/>
      <c r="AK483" s="88" t="s">
        <v>961</v>
      </c>
      <c r="AL483" s="80" t="b">
        <v>0</v>
      </c>
      <c r="AM483" s="80">
        <v>12</v>
      </c>
      <c r="AN483" s="88" t="s">
        <v>961</v>
      </c>
      <c r="AO483" s="80" t="s">
        <v>984</v>
      </c>
      <c r="AP483" s="80" t="b">
        <v>0</v>
      </c>
      <c r="AQ483" s="88" t="s">
        <v>941</v>
      </c>
      <c r="AR483" s="80" t="s">
        <v>1888</v>
      </c>
      <c r="AS483" s="80">
        <v>0</v>
      </c>
      <c r="AT483" s="80">
        <v>0</v>
      </c>
      <c r="AU483" s="80"/>
      <c r="AV483" s="80"/>
      <c r="AW483" s="80"/>
      <c r="AX483" s="80"/>
      <c r="AY483" s="80"/>
      <c r="AZ483" s="80"/>
      <c r="BA483" s="80"/>
      <c r="BB483" s="80"/>
      <c r="BC483">
        <v>12</v>
      </c>
      <c r="BD483" s="79" t="str">
        <f>REPLACE(INDEX(GroupVertices[Group],MATCH(Edges[[#This Row],[Vertex 1]],GroupVertices[Vertex],0)),1,1,"")</f>
        <v>1</v>
      </c>
      <c r="BE483" s="79" t="str">
        <f>REPLACE(INDEX(GroupVertices[Group],MATCH(Edges[[#This Row],[Vertex 2]],GroupVertices[Vertex],0)),1,1,"")</f>
        <v>1</v>
      </c>
      <c r="BF483" s="48">
        <v>0</v>
      </c>
      <c r="BG483" s="49">
        <v>0</v>
      </c>
      <c r="BH483" s="48">
        <v>0</v>
      </c>
      <c r="BI483" s="49">
        <v>0</v>
      </c>
      <c r="BJ483" s="48">
        <v>0</v>
      </c>
      <c r="BK483" s="49">
        <v>0</v>
      </c>
      <c r="BL483" s="48">
        <v>25</v>
      </c>
      <c r="BM483" s="49">
        <v>100</v>
      </c>
      <c r="BN483" s="48">
        <v>25</v>
      </c>
    </row>
    <row r="484" spans="1:66" ht="15">
      <c r="A484" s="65" t="s">
        <v>286</v>
      </c>
      <c r="B484" s="65" t="s">
        <v>286</v>
      </c>
      <c r="C484" s="66" t="s">
        <v>2635</v>
      </c>
      <c r="D484" s="67">
        <v>10</v>
      </c>
      <c r="E484" s="68" t="s">
        <v>136</v>
      </c>
      <c r="F484" s="69">
        <v>6</v>
      </c>
      <c r="G484" s="66"/>
      <c r="H484" s="70"/>
      <c r="I484" s="71"/>
      <c r="J484" s="71"/>
      <c r="K484" s="34" t="s">
        <v>65</v>
      </c>
      <c r="L484" s="78">
        <v>484</v>
      </c>
      <c r="M484" s="78"/>
      <c r="N484" s="73"/>
      <c r="O484" s="80" t="s">
        <v>196</v>
      </c>
      <c r="P484" s="82">
        <v>43699.280694444446</v>
      </c>
      <c r="Q484" s="80" t="s">
        <v>393</v>
      </c>
      <c r="R484" s="80"/>
      <c r="S484" s="80"/>
      <c r="T484" s="80"/>
      <c r="U484" s="83" t="s">
        <v>485</v>
      </c>
      <c r="V484" s="83" t="s">
        <v>485</v>
      </c>
      <c r="W484" s="82">
        <v>43699.280694444446</v>
      </c>
      <c r="X484" s="86">
        <v>43699</v>
      </c>
      <c r="Y484" s="88" t="s">
        <v>676</v>
      </c>
      <c r="Z484" s="83" t="s">
        <v>811</v>
      </c>
      <c r="AA484" s="80"/>
      <c r="AB484" s="80"/>
      <c r="AC484" s="88" t="s">
        <v>946</v>
      </c>
      <c r="AD484" s="80"/>
      <c r="AE484" s="80" t="b">
        <v>0</v>
      </c>
      <c r="AF484" s="80">
        <v>14</v>
      </c>
      <c r="AG484" s="88" t="s">
        <v>961</v>
      </c>
      <c r="AH484" s="80" t="b">
        <v>0</v>
      </c>
      <c r="AI484" s="80" t="s">
        <v>974</v>
      </c>
      <c r="AJ484" s="80"/>
      <c r="AK484" s="88" t="s">
        <v>961</v>
      </c>
      <c r="AL484" s="80" t="b">
        <v>0</v>
      </c>
      <c r="AM484" s="80">
        <v>3</v>
      </c>
      <c r="AN484" s="88" t="s">
        <v>961</v>
      </c>
      <c r="AO484" s="80" t="s">
        <v>985</v>
      </c>
      <c r="AP484" s="80" t="b">
        <v>0</v>
      </c>
      <c r="AQ484" s="88" t="s">
        <v>946</v>
      </c>
      <c r="AR484" s="80" t="s">
        <v>1888</v>
      </c>
      <c r="AS484" s="80">
        <v>0</v>
      </c>
      <c r="AT484" s="80">
        <v>0</v>
      </c>
      <c r="AU484" s="80"/>
      <c r="AV484" s="80"/>
      <c r="AW484" s="80"/>
      <c r="AX484" s="80"/>
      <c r="AY484" s="80"/>
      <c r="AZ484" s="80"/>
      <c r="BA484" s="80"/>
      <c r="BB484" s="80"/>
      <c r="BC484">
        <v>12</v>
      </c>
      <c r="BD484" s="79" t="str">
        <f>REPLACE(INDEX(GroupVertices[Group],MATCH(Edges[[#This Row],[Vertex 1]],GroupVertices[Vertex],0)),1,1,"")</f>
        <v>1</v>
      </c>
      <c r="BE484" s="79" t="str">
        <f>REPLACE(INDEX(GroupVertices[Group],MATCH(Edges[[#This Row],[Vertex 2]],GroupVertices[Vertex],0)),1,1,"")</f>
        <v>1</v>
      </c>
      <c r="BF484" s="48">
        <v>1</v>
      </c>
      <c r="BG484" s="49">
        <v>3.5714285714285716</v>
      </c>
      <c r="BH484" s="48">
        <v>1</v>
      </c>
      <c r="BI484" s="49">
        <v>3.5714285714285716</v>
      </c>
      <c r="BJ484" s="48">
        <v>0</v>
      </c>
      <c r="BK484" s="49">
        <v>0</v>
      </c>
      <c r="BL484" s="48">
        <v>26</v>
      </c>
      <c r="BM484" s="49">
        <v>92.85714285714286</v>
      </c>
      <c r="BN484" s="48">
        <v>28</v>
      </c>
    </row>
    <row r="485" spans="1:66" ht="15">
      <c r="A485" s="65" t="s">
        <v>286</v>
      </c>
      <c r="B485" s="65" t="s">
        <v>286</v>
      </c>
      <c r="C485" s="66" t="s">
        <v>2635</v>
      </c>
      <c r="D485" s="67">
        <v>10</v>
      </c>
      <c r="E485" s="68" t="s">
        <v>136</v>
      </c>
      <c r="F485" s="69">
        <v>6</v>
      </c>
      <c r="G485" s="66"/>
      <c r="H485" s="70"/>
      <c r="I485" s="71"/>
      <c r="J485" s="71"/>
      <c r="K485" s="34" t="s">
        <v>65</v>
      </c>
      <c r="L485" s="78">
        <v>485</v>
      </c>
      <c r="M485" s="78"/>
      <c r="N485" s="73"/>
      <c r="O485" s="80" t="s">
        <v>196</v>
      </c>
      <c r="P485" s="82">
        <v>43698.36350694444</v>
      </c>
      <c r="Q485" s="80" t="s">
        <v>1834</v>
      </c>
      <c r="R485" s="83" t="s">
        <v>1842</v>
      </c>
      <c r="S485" s="80" t="s">
        <v>453</v>
      </c>
      <c r="T485" s="80"/>
      <c r="U485" s="80"/>
      <c r="V485" s="83" t="s">
        <v>536</v>
      </c>
      <c r="W485" s="82">
        <v>43698.36350694444</v>
      </c>
      <c r="X485" s="86">
        <v>43698</v>
      </c>
      <c r="Y485" s="88" t="s">
        <v>1862</v>
      </c>
      <c r="Z485" s="83" t="s">
        <v>1878</v>
      </c>
      <c r="AA485" s="80"/>
      <c r="AB485" s="80"/>
      <c r="AC485" s="88" t="s">
        <v>959</v>
      </c>
      <c r="AD485" s="80"/>
      <c r="AE485" s="80" t="b">
        <v>0</v>
      </c>
      <c r="AF485" s="80">
        <v>3</v>
      </c>
      <c r="AG485" s="88" t="s">
        <v>961</v>
      </c>
      <c r="AH485" s="80" t="b">
        <v>1</v>
      </c>
      <c r="AI485" s="80" t="s">
        <v>974</v>
      </c>
      <c r="AJ485" s="80"/>
      <c r="AK485" s="88" t="s">
        <v>1885</v>
      </c>
      <c r="AL485" s="80" t="b">
        <v>0</v>
      </c>
      <c r="AM485" s="80">
        <v>1</v>
      </c>
      <c r="AN485" s="88" t="s">
        <v>961</v>
      </c>
      <c r="AO485" s="80" t="s">
        <v>984</v>
      </c>
      <c r="AP485" s="80" t="b">
        <v>0</v>
      </c>
      <c r="AQ485" s="88" t="s">
        <v>959</v>
      </c>
      <c r="AR485" s="80" t="s">
        <v>1888</v>
      </c>
      <c r="AS485" s="80">
        <v>0</v>
      </c>
      <c r="AT485" s="80">
        <v>0</v>
      </c>
      <c r="AU485" s="80"/>
      <c r="AV485" s="80"/>
      <c r="AW485" s="80"/>
      <c r="AX485" s="80"/>
      <c r="AY485" s="80"/>
      <c r="AZ485" s="80"/>
      <c r="BA485" s="80"/>
      <c r="BB485" s="80"/>
      <c r="BC485">
        <v>12</v>
      </c>
      <c r="BD485" s="79" t="str">
        <f>REPLACE(INDEX(GroupVertices[Group],MATCH(Edges[[#This Row],[Vertex 1]],GroupVertices[Vertex],0)),1,1,"")</f>
        <v>1</v>
      </c>
      <c r="BE485" s="79" t="str">
        <f>REPLACE(INDEX(GroupVertices[Group],MATCH(Edges[[#This Row],[Vertex 2]],GroupVertices[Vertex],0)),1,1,"")</f>
        <v>1</v>
      </c>
      <c r="BF485" s="48">
        <v>0</v>
      </c>
      <c r="BG485" s="49">
        <v>0</v>
      </c>
      <c r="BH485" s="48">
        <v>0</v>
      </c>
      <c r="BI485" s="49">
        <v>0</v>
      </c>
      <c r="BJ485" s="48">
        <v>0</v>
      </c>
      <c r="BK485" s="49">
        <v>0</v>
      </c>
      <c r="BL485" s="48">
        <v>5</v>
      </c>
      <c r="BM485" s="49">
        <v>100</v>
      </c>
      <c r="BN485" s="48">
        <v>5</v>
      </c>
    </row>
    <row r="486" spans="1:66" ht="15">
      <c r="A486" s="65" t="s">
        <v>286</v>
      </c>
      <c r="B486" s="65" t="s">
        <v>286</v>
      </c>
      <c r="C486" s="66" t="s">
        <v>2635</v>
      </c>
      <c r="D486" s="67">
        <v>10</v>
      </c>
      <c r="E486" s="68" t="s">
        <v>136</v>
      </c>
      <c r="F486" s="69">
        <v>6</v>
      </c>
      <c r="G486" s="66"/>
      <c r="H486" s="70"/>
      <c r="I486" s="71"/>
      <c r="J486" s="71"/>
      <c r="K486" s="34" t="s">
        <v>65</v>
      </c>
      <c r="L486" s="78">
        <v>486</v>
      </c>
      <c r="M486" s="78"/>
      <c r="N486" s="73"/>
      <c r="O486" s="80" t="s">
        <v>196</v>
      </c>
      <c r="P486" s="82">
        <v>43698.44369212963</v>
      </c>
      <c r="Q486" s="80" t="s">
        <v>1835</v>
      </c>
      <c r="R486" s="83" t="s">
        <v>1843</v>
      </c>
      <c r="S486" s="80" t="s">
        <v>453</v>
      </c>
      <c r="T486" s="80"/>
      <c r="U486" s="80"/>
      <c r="V486" s="83" t="s">
        <v>536</v>
      </c>
      <c r="W486" s="82">
        <v>43698.44369212963</v>
      </c>
      <c r="X486" s="86">
        <v>43698</v>
      </c>
      <c r="Y486" s="88" t="s">
        <v>1863</v>
      </c>
      <c r="Z486" s="83" t="s">
        <v>1879</v>
      </c>
      <c r="AA486" s="80"/>
      <c r="AB486" s="80"/>
      <c r="AC486" s="88" t="s">
        <v>949</v>
      </c>
      <c r="AD486" s="80"/>
      <c r="AE486" s="80" t="b">
        <v>0</v>
      </c>
      <c r="AF486" s="80">
        <v>6</v>
      </c>
      <c r="AG486" s="88" t="s">
        <v>961</v>
      </c>
      <c r="AH486" s="80" t="b">
        <v>1</v>
      </c>
      <c r="AI486" s="80" t="s">
        <v>974</v>
      </c>
      <c r="AJ486" s="80"/>
      <c r="AK486" s="88" t="s">
        <v>1886</v>
      </c>
      <c r="AL486" s="80" t="b">
        <v>0</v>
      </c>
      <c r="AM486" s="80">
        <v>0</v>
      </c>
      <c r="AN486" s="88" t="s">
        <v>961</v>
      </c>
      <c r="AO486" s="80" t="s">
        <v>984</v>
      </c>
      <c r="AP486" s="80" t="b">
        <v>0</v>
      </c>
      <c r="AQ486" s="88" t="s">
        <v>949</v>
      </c>
      <c r="AR486" s="80" t="s">
        <v>1888</v>
      </c>
      <c r="AS486" s="80">
        <v>0</v>
      </c>
      <c r="AT486" s="80">
        <v>0</v>
      </c>
      <c r="AU486" s="80"/>
      <c r="AV486" s="80"/>
      <c r="AW486" s="80"/>
      <c r="AX486" s="80"/>
      <c r="AY486" s="80"/>
      <c r="AZ486" s="80"/>
      <c r="BA486" s="80"/>
      <c r="BB486" s="80"/>
      <c r="BC486">
        <v>12</v>
      </c>
      <c r="BD486" s="79" t="str">
        <f>REPLACE(INDEX(GroupVertices[Group],MATCH(Edges[[#This Row],[Vertex 1]],GroupVertices[Vertex],0)),1,1,"")</f>
        <v>1</v>
      </c>
      <c r="BE486" s="79" t="str">
        <f>REPLACE(INDEX(GroupVertices[Group],MATCH(Edges[[#This Row],[Vertex 2]],GroupVertices[Vertex],0)),1,1,"")</f>
        <v>1</v>
      </c>
      <c r="BF486" s="48">
        <v>1</v>
      </c>
      <c r="BG486" s="49">
        <v>7.6923076923076925</v>
      </c>
      <c r="BH486" s="48">
        <v>0</v>
      </c>
      <c r="BI486" s="49">
        <v>0</v>
      </c>
      <c r="BJ486" s="48">
        <v>0</v>
      </c>
      <c r="BK486" s="49">
        <v>0</v>
      </c>
      <c r="BL486" s="48">
        <v>12</v>
      </c>
      <c r="BM486" s="49">
        <v>92.3076923076923</v>
      </c>
      <c r="BN486" s="48">
        <v>13</v>
      </c>
    </row>
    <row r="487" spans="1:66" ht="15">
      <c r="A487" s="90" t="s">
        <v>286</v>
      </c>
      <c r="B487" s="90" t="s">
        <v>286</v>
      </c>
      <c r="C487" s="91" t="s">
        <v>2635</v>
      </c>
      <c r="D487" s="92">
        <v>10</v>
      </c>
      <c r="E487" s="105" t="s">
        <v>136</v>
      </c>
      <c r="F487" s="93">
        <v>6</v>
      </c>
      <c r="G487" s="91"/>
      <c r="H487" s="94"/>
      <c r="I487" s="95"/>
      <c r="J487" s="95"/>
      <c r="K487" s="34" t="s">
        <v>65</v>
      </c>
      <c r="L487" s="106">
        <v>487</v>
      </c>
      <c r="M487" s="106"/>
      <c r="N487" s="102"/>
      <c r="O487" s="107" t="s">
        <v>196</v>
      </c>
      <c r="P487" s="108">
        <v>43692.661412037036</v>
      </c>
      <c r="Q487" s="107" t="s">
        <v>1836</v>
      </c>
      <c r="R487" s="109" t="s">
        <v>1844</v>
      </c>
      <c r="S487" s="107" t="s">
        <v>453</v>
      </c>
      <c r="T487" s="107"/>
      <c r="U487" s="107"/>
      <c r="V487" s="109" t="s">
        <v>536</v>
      </c>
      <c r="W487" s="108">
        <v>43692.661412037036</v>
      </c>
      <c r="X487" s="110">
        <v>43692</v>
      </c>
      <c r="Y487" s="111" t="s">
        <v>1864</v>
      </c>
      <c r="Z487" s="109" t="s">
        <v>1880</v>
      </c>
      <c r="AA487" s="107"/>
      <c r="AB487" s="107"/>
      <c r="AC487" s="111" t="s">
        <v>958</v>
      </c>
      <c r="AD487" s="107"/>
      <c r="AE487" s="107" t="b">
        <v>0</v>
      </c>
      <c r="AF487" s="107">
        <v>5</v>
      </c>
      <c r="AG487" s="111" t="s">
        <v>961</v>
      </c>
      <c r="AH487" s="107" t="b">
        <v>1</v>
      </c>
      <c r="AI487" s="107" t="s">
        <v>974</v>
      </c>
      <c r="AJ487" s="107"/>
      <c r="AK487" s="111" t="s">
        <v>925</v>
      </c>
      <c r="AL487" s="107" t="b">
        <v>0</v>
      </c>
      <c r="AM487" s="107">
        <v>0</v>
      </c>
      <c r="AN487" s="111" t="s">
        <v>961</v>
      </c>
      <c r="AO487" s="107" t="s">
        <v>985</v>
      </c>
      <c r="AP487" s="107" t="b">
        <v>0</v>
      </c>
      <c r="AQ487" s="111" t="s">
        <v>958</v>
      </c>
      <c r="AR487" s="107" t="s">
        <v>1888</v>
      </c>
      <c r="AS487" s="107">
        <v>0</v>
      </c>
      <c r="AT487" s="107">
        <v>0</v>
      </c>
      <c r="AU487" s="107"/>
      <c r="AV487" s="107"/>
      <c r="AW487" s="107"/>
      <c r="AX487" s="107"/>
      <c r="AY487" s="107"/>
      <c r="AZ487" s="107"/>
      <c r="BA487" s="107"/>
      <c r="BB487" s="107"/>
      <c r="BC487">
        <v>12</v>
      </c>
      <c r="BD487" s="79" t="str">
        <f>REPLACE(INDEX(GroupVertices[Group],MATCH(Edges[[#This Row],[Vertex 1]],GroupVertices[Vertex],0)),1,1,"")</f>
        <v>1</v>
      </c>
      <c r="BE487" s="79" t="str">
        <f>REPLACE(INDEX(GroupVertices[Group],MATCH(Edges[[#This Row],[Vertex 2]],GroupVertices[Vertex],0)),1,1,"")</f>
        <v>1</v>
      </c>
      <c r="BF487" s="48">
        <v>0</v>
      </c>
      <c r="BG487" s="49">
        <v>0</v>
      </c>
      <c r="BH487" s="48">
        <v>0</v>
      </c>
      <c r="BI487" s="49">
        <v>0</v>
      </c>
      <c r="BJ487" s="48">
        <v>0</v>
      </c>
      <c r="BK487" s="49">
        <v>0</v>
      </c>
      <c r="BL487" s="48">
        <v>5</v>
      </c>
      <c r="BM487" s="49">
        <v>100</v>
      </c>
      <c r="BN487" s="48">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7"/>
    <dataValidation allowBlank="1" showErrorMessage="1" sqref="N2:N4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7"/>
    <dataValidation allowBlank="1" showInputMessage="1" promptTitle="Edge Color" prompt="To select an optional edge color, right-click and select Select Color on the right-click menu." sqref="C3:C487"/>
    <dataValidation allowBlank="1" showInputMessage="1" promptTitle="Edge Width" prompt="Enter an optional edge width between 1 and 10." errorTitle="Invalid Edge Width" error="The optional edge width must be a whole number between 1 and 10." sqref="D3:D487"/>
    <dataValidation allowBlank="1" showInputMessage="1" promptTitle="Edge Opacity" prompt="Enter an optional edge opacity between 0 (transparent) and 100 (opaque)." errorTitle="Invalid Edge Opacity" error="The optional edge opacity must be a whole number between 0 and 10." sqref="F3:F4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7">
      <formula1>ValidEdgeVisibilities</formula1>
    </dataValidation>
    <dataValidation allowBlank="1" showInputMessage="1" showErrorMessage="1" promptTitle="Vertex 1 Name" prompt="Enter the name of the edge's first vertex." sqref="A3:A487"/>
    <dataValidation allowBlank="1" showInputMessage="1" showErrorMessage="1" promptTitle="Vertex 2 Name" prompt="Enter the name of the edge's second vertex." sqref="B3:B487"/>
    <dataValidation allowBlank="1" showInputMessage="1" showErrorMessage="1" promptTitle="Edge Label" prompt="Enter an optional edge label." errorTitle="Invalid Edge Visibility" error="You have entered an unrecognized edge visibility.  Try selecting from the drop-down list instead." sqref="H3:H4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7"/>
  </dataValidations>
  <hyperlinks>
    <hyperlink ref="R11" r:id="rId1" display="https://twitter.com/GameArtAcademic/status/1161887587407187968"/>
    <hyperlink ref="R12" r:id="rId2" display="https://twitter.com/GameArtAcademic/status/1161887587407187968"/>
    <hyperlink ref="R13" r:id="rId3" display="https://twitter.com/GameArtAcademic/status/1161887587407187968"/>
    <hyperlink ref="R14" r:id="rId4" display="https://twitter.com/GameArtAcademic/status/1161887587407187968"/>
    <hyperlink ref="R15" r:id="rId5" display="https://twitter.com/GameArtAcademic/status/1161887587407187968"/>
    <hyperlink ref="R16" r:id="rId6" display="https://twitter.com/GameArtAcademic/status/1161887587407187968"/>
    <hyperlink ref="R17" r:id="rId7" display="https://twitter.com/GameArtAcademic/status/1161887587407187968"/>
    <hyperlink ref="R19" r:id="rId8" display="https://twitter.com/GameArtAcademic/status/1161887587407187968"/>
    <hyperlink ref="R20" r:id="rId9" display="https://twitter.com/GameArtAcademic/status/1161887587407187968"/>
    <hyperlink ref="R21" r:id="rId10" display="https://twitter.com/GameArtAcademic/status/1161887587407187968"/>
    <hyperlink ref="R22" r:id="rId11" display="https://twitter.com/GameArtAcademic/status/1161887587407187968"/>
    <hyperlink ref="R23" r:id="rId12" display="https://twitter.com/GameArtAcademic/status/1161887587407187968"/>
    <hyperlink ref="R24" r:id="rId13" display="https://twitter.com/GameArtAcademic/status/1161887587407187968"/>
    <hyperlink ref="R25" r:id="rId14" display="https://twitter.com/GameArtAcademic/status/1161887587407187968"/>
    <hyperlink ref="R26" r:id="rId15" display="https://twitter.com/GameArtAcademic/status/1161887587407187968"/>
    <hyperlink ref="R27" r:id="rId16" display="https://twitter.com/GameArtAcademic/status/1161887587407187968"/>
    <hyperlink ref="R28" r:id="rId17" display="https://twitter.com/GameArtAcademic/status/1161887587407187968"/>
    <hyperlink ref="R29" r:id="rId18" display="https://twitter.com/GameArtAcademic/status/1161887587407187968"/>
    <hyperlink ref="R30" r:id="rId19" display="https://twitter.com/GameArtAcademic/status/1161887587407187968"/>
    <hyperlink ref="R31" r:id="rId20" display="https://twitter.com/GameArtAcademic/status/1161887587407187968"/>
    <hyperlink ref="R32" r:id="rId21" display="https://twitter.com/GameArtAcademic/status/1161887587407187968"/>
    <hyperlink ref="R55" r:id="rId22" display="https://twitter.com/scottturneruon/status/1163338549418221568"/>
    <hyperlink ref="R57" r:id="rId23" display="https://twitter.com/scottturneruon/status/1163338549418221568"/>
    <hyperlink ref="R63" r:id="rId24" display="https://twitter.com/scottturneruon/status/1163338549418221568"/>
    <hyperlink ref="R165" r:id="rId25" display="https://twitter.com/GameArtAcademic/status/1161887587407187968"/>
    <hyperlink ref="R166" r:id="rId26" display="https://twitter.com/GameArtAcademic/status/1161887587407187968"/>
    <hyperlink ref="R167" r:id="rId27" display="https://twitter.com/GameArtAcademic/status/1161887587407187968"/>
    <hyperlink ref="R168" r:id="rId28" display="https://twitter.com/GameArtAcademic/status/1161887587407187968"/>
    <hyperlink ref="R169" r:id="rId29" display="https://twitter.com/GameArtAcademic/status/1161887587407187968"/>
    <hyperlink ref="R170" r:id="rId30" display="https://twitter.com/GameArtAcademic/status/1161887587407187968"/>
    <hyperlink ref="R171" r:id="rId31" display="https://twitter.com/GameArtAcademic/status/1161887587407187968"/>
    <hyperlink ref="R172" r:id="rId32" display="https://twitter.com/GameArtAcademic/status/1161887587407187968"/>
    <hyperlink ref="R173" r:id="rId33" display="https://twitter.com/GameArtAcademic/status/1161887587407187968"/>
    <hyperlink ref="R174" r:id="rId34" display="https://twitter.com/scottturneruon/status/1163338549418221568"/>
    <hyperlink ref="R175" r:id="rId35" display="https://twitter.com/GameArtAcademic/status/1161887587407187968"/>
    <hyperlink ref="R176" r:id="rId36" display="https://twitter.com/GameArtAcademic/status/1161887587407187968"/>
    <hyperlink ref="R177" r:id="rId37" display="https://twitter.com/GameArtAcademic/status/1161887587407187968"/>
    <hyperlink ref="R178" r:id="rId38" display="https://twitter.com/GameArtAcademic/status/1161887587407187968"/>
    <hyperlink ref="R181" r:id="rId39" display="https://twitter.com/GameArtAcademic/status/1161887587407187968"/>
    <hyperlink ref="R187" r:id="rId40" display="https://twitter.com/GameArtAcademic/status/1161887587407187968"/>
    <hyperlink ref="R188" r:id="rId41" display="https://twitter.com/GameArtAcademic/status/1161887587407187968"/>
    <hyperlink ref="R189" r:id="rId42" display="https://www.festo.com/cms/en-gb_gb/index.htm"/>
    <hyperlink ref="R190" r:id="rId43" display="https://www.festo.com/cms/en-gb_gb/index.htm"/>
    <hyperlink ref="R191" r:id="rId44" display="https://www.festo.com/cms/en-gb_gb/index.htm"/>
    <hyperlink ref="R198" r:id="rId45" display="https://twitter.com/GameArtAcademic/status/1161887587407187968"/>
    <hyperlink ref="R199" r:id="rId46" display="https://twitter.com/GameArtAcademic/status/1161887587407187968"/>
    <hyperlink ref="R200" r:id="rId47" display="https://twitter.com/GameArtAcademic/status/1161887587407187968"/>
    <hyperlink ref="R201" r:id="rId48" display="https://twitter.com/GameArtAcademic/status/1161887587407187968"/>
    <hyperlink ref="R206" r:id="rId49" display="https://twitter.com/scottturneruon/status/1163338549418221568"/>
    <hyperlink ref="R207" r:id="rId50" display="https://twitter.com/scottturneruon/status/1163338549418221568"/>
    <hyperlink ref="R208" r:id="rId51" display="https://twitter.com/scottturneruon/status/1163338549418221568"/>
    <hyperlink ref="R212" r:id="rId52" display="https://twitter.com/andywinter7t8/status/1163851157724454912"/>
    <hyperlink ref="R213" r:id="rId53" display="https://twitter.com/GameArtAcademic/status/1161887587407187968"/>
    <hyperlink ref="R335" r:id="rId54" display="https://twitter.com/GameArtAcademic/status/1161887587407187968"/>
    <hyperlink ref="R336" r:id="rId55" display="https://twitter.com/GameArtAcademic/status/1161887587407187968"/>
    <hyperlink ref="R337" r:id="rId56" display="https://twitter.com/GameArtAcademic/status/1161887587407187968"/>
    <hyperlink ref="R338" r:id="rId57" display="https://twitter.com/GameArtAcademic/status/1161887587407187968"/>
    <hyperlink ref="R343" r:id="rId58" display="https://twitter.com/GameArtAcademic/status/1161887587407187968"/>
    <hyperlink ref="R344" r:id="rId59" display="https://www.northampton.ac.uk/study/courses-by-subject/computing/"/>
    <hyperlink ref="R345" r:id="rId60" display="https://twitter.com/GameArtAcademic/status/1161887587407187968"/>
    <hyperlink ref="R350" r:id="rId61" display="https://twitter.com/GameArtAcademic/status/1161887587407187968"/>
    <hyperlink ref="R351" r:id="rId62" display="https://twitter.com/GameArtAcademic/status/1161887587407187968"/>
    <hyperlink ref="R352" r:id="rId63" display="https://twitter.com/GameArtAcademic/status/1163897801379602432"/>
    <hyperlink ref="R355" r:id="rId64" display="https://www.northampton.ac.uk/courses/games-art-ba-hons/"/>
    <hyperlink ref="R366" r:id="rId65" display="https://codeclub.org/en/volunteer"/>
    <hyperlink ref="R369" r:id="rId66" display="https://www.grantfinder.co.uk/archive/cyber-skills-immediate-impact-fund-opens-for-new-bids/"/>
    <hyperlink ref="R370" r:id="rId67" display="https://www.digitalnorthampton.com/events/2019/01/11/immersive-healthcare"/>
    <hyperlink ref="R371" r:id="rId68" display="https://www.digitalnorthampton.com/events/2019/01/11/immersive-healthcare"/>
    <hyperlink ref="R373" r:id="rId69" display="https://www.digitalnorthampton.com/events/2019/01/11/immersive-healthcare"/>
    <hyperlink ref="R374" r:id="rId70" display="https://www.digitalnorthampton.com/events/2019/01/11/immersive-healthcare"/>
    <hyperlink ref="R383" r:id="rId71" display="https://twitter.com/tradegovuk/status/1160823234863882241"/>
    <hyperlink ref="R384" r:id="rId72" display="https://twitter.com/ChronandEcho/status/1161513027520335877"/>
    <hyperlink ref="R393" r:id="rId73" display="https://www.digitalnorthampton.com/events"/>
    <hyperlink ref="R394" r:id="rId74" display="https://www.digitalnorthampton.com/events"/>
    <hyperlink ref="R395" r:id="rId75" display="https://www.digitalnorthampton.com/events"/>
    <hyperlink ref="R396" r:id="rId76" display="https://www.digitalnorthampton.com/events"/>
    <hyperlink ref="R397" r:id="rId77" display="https://www.digitalnorthampton.com/events"/>
    <hyperlink ref="R398" r:id="rId78" display="https://www.digitalnorthampton.com/events"/>
    <hyperlink ref="R406" r:id="rId79" display="https://twitter.com/GameArtAcademic/status/1161887587407187968"/>
    <hyperlink ref="R407" r:id="rId80" display="https://www.northampton.ac.uk/study/courses-by-subject/computing/"/>
    <hyperlink ref="R408" r:id="rId81" display="https://www.northampton.ac.uk/courses/games-art-ba-hons/"/>
    <hyperlink ref="R413" r:id="rId82" display="https://twitter.com/DigiNorthampton/status/1163745536048058368"/>
    <hyperlink ref="R414" r:id="rId83" display="https://twitter.com/DigiNorthampton/status/1163745536048058368"/>
    <hyperlink ref="R415" r:id="rId84" display="https://twitter.com/DigiNorthampton/status/1163745536048058368"/>
    <hyperlink ref="R419" r:id="rId85" display="https://buff.ly/305ThIK"/>
    <hyperlink ref="R423" r:id="rId86" display="https://twitter.com/DigiNorthampton/status/1164095471293554688"/>
    <hyperlink ref="R428" r:id="rId87" display="http://www.s-sa.co.uk/job/bbbh2135-field-engineer-1st-and-2nd-line-level"/>
    <hyperlink ref="R429" r:id="rId88" display="http://www.s-sa.co.uk/contact"/>
    <hyperlink ref="R436" r:id="rId89" display="https://www.digitalnorthampton.com/events/2019/22/08/the-death-of-social-media"/>
    <hyperlink ref="R437" r:id="rId90" display="https://twitter.com/DigiNorthampton/status/1163745536048058368"/>
    <hyperlink ref="R439" r:id="rId91" display="https://www.linkedin.com/posts/kenpunter_mintel-global-consumer-trends-2019-activity-6570284750827859969--uz5"/>
    <hyperlink ref="R440" r:id="rId92" display="https://www.linkedin.com/posts/kenpunter_mintel-global-consumer-trends-2019-activity-6570284750827859969--uz5"/>
    <hyperlink ref="R441" r:id="rId93" display="https://www.digitalnorthampton.com/events/2019/22/08/the-death-of-social-media"/>
    <hyperlink ref="R446" r:id="rId94" display="http://www.digitalnorthampton.com/events"/>
    <hyperlink ref="R447" r:id="rId95" display="https://www.bbc.co.uk/news/uk-england-northamptonshire-49334442"/>
    <hyperlink ref="R448" r:id="rId96" display="https://www.hsj.co.uk/technology-and-innovation/digital-gp-service-provider-secures-biggest-ever-deal-with-nhs/7025732.article"/>
    <hyperlink ref="U55" r:id="rId97" display="https://pbs.twimg.com/tweet_video_thumb/ECUC-2AXsAUhmL8.jpg"/>
    <hyperlink ref="U57" r:id="rId98" display="https://pbs.twimg.com/tweet_video_thumb/ECUC-2AXsAUhmL8.jpg"/>
    <hyperlink ref="U63" r:id="rId99" display="https://pbs.twimg.com/tweet_video_thumb/ECUC-2AXsAUhmL8.jpg"/>
    <hyperlink ref="U69" r:id="rId100" display="https://pbs.twimg.com/media/ECB-rbSXoAEb2iL.jpg"/>
    <hyperlink ref="U70" r:id="rId101" display="https://pbs.twimg.com/media/ECB-rbSXoAEb2iL.jpg"/>
    <hyperlink ref="U71" r:id="rId102" display="https://pbs.twimg.com/media/ECB-rbSXoAEb2iL.jpg"/>
    <hyperlink ref="U72" r:id="rId103" display="https://pbs.twimg.com/media/ECB-rbSXoAEb2iL.jpg"/>
    <hyperlink ref="U73" r:id="rId104" display="https://pbs.twimg.com/media/ECB-rbSXoAEb2iL.jpg"/>
    <hyperlink ref="U74" r:id="rId105" display="https://pbs.twimg.com/media/ECB-rbSXoAEb2iL.jpg"/>
    <hyperlink ref="U75" r:id="rId106" display="https://pbs.twimg.com/media/ECB-rbSXoAEb2iL.jpg"/>
    <hyperlink ref="U76" r:id="rId107" display="https://pbs.twimg.com/media/ECB-rbSXoAEb2iL.jpg"/>
    <hyperlink ref="U77" r:id="rId108" display="https://pbs.twimg.com/media/ECB-rbSXoAEb2iL.jpg"/>
    <hyperlink ref="U78" r:id="rId109" display="https://pbs.twimg.com/media/ECB-rbSXoAEb2iL.jpg"/>
    <hyperlink ref="U79" r:id="rId110" display="https://pbs.twimg.com/media/ECB-rbSXoAEb2iL.jpg"/>
    <hyperlink ref="U80" r:id="rId111" display="https://pbs.twimg.com/media/ECB-rbSXoAEb2iL.jpg"/>
    <hyperlink ref="U81" r:id="rId112" display="https://pbs.twimg.com/media/ECB-rbSXoAEb2iL.jpg"/>
    <hyperlink ref="U82" r:id="rId113" display="https://pbs.twimg.com/media/ECB-rbSXoAEb2iL.jpg"/>
    <hyperlink ref="U83" r:id="rId114" display="https://pbs.twimg.com/media/ECB-rbSXoAEb2iL.jpg"/>
    <hyperlink ref="U84" r:id="rId115" display="https://pbs.twimg.com/media/ECB-rbSXoAEb2iL.jpg"/>
    <hyperlink ref="U85" r:id="rId116" display="https://pbs.twimg.com/media/ECB-rbSXoAEb2iL.jpg"/>
    <hyperlink ref="U174" r:id="rId117" display="https://pbs.twimg.com/tweet_video_thumb/ECUC-2AXsAUhmL8.jpg"/>
    <hyperlink ref="U206" r:id="rId118" display="https://pbs.twimg.com/tweet_video_thumb/ECUC-2AXsAUhmL8.jpg"/>
    <hyperlink ref="U207" r:id="rId119" display="https://pbs.twimg.com/tweet_video_thumb/ECUC-2AXsAUhmL8.jpg"/>
    <hyperlink ref="U208" r:id="rId120" display="https://pbs.twimg.com/tweet_video_thumb/ECUC-2AXsAUhmL8.jpg"/>
    <hyperlink ref="U218" r:id="rId121" display="https://pbs.twimg.com/media/ECjmIjjXsAAg7Ls.jpg"/>
    <hyperlink ref="U229" r:id="rId122" display="https://pbs.twimg.com/media/ECjlEZTXYAAz8fa.jpg"/>
    <hyperlink ref="U368" r:id="rId123" display="https://pbs.twimg.com/media/ECBZRF2X4AAGEpF.jpg"/>
    <hyperlink ref="U376" r:id="rId124" display="https://pbs.twimg.com/media/ECen6s5XsAEtqk3.jpg"/>
    <hyperlink ref="U419" r:id="rId125" display="https://pbs.twimg.com/media/ECBbRbvXkAEzCC3.jpg"/>
    <hyperlink ref="U424" r:id="rId126" display="https://pbs.twimg.com/media/ECjl1F_X4AIjUJs.jpg"/>
    <hyperlink ref="U426" r:id="rId127" display="https://pbs.twimg.com/media/ECkTVa4X4AAg3p_.jpg"/>
    <hyperlink ref="U427" r:id="rId128" display="https://pbs.twimg.com/media/ECkTVa4X4AAg3p_.jpg"/>
    <hyperlink ref="U439" r:id="rId129" display="https://pbs.twimg.com/media/ECk5fWEXsAADk03.jpg"/>
    <hyperlink ref="U440" r:id="rId130" display="https://pbs.twimg.com/media/ECk5fWEXsAADk03.jpg"/>
    <hyperlink ref="U449" r:id="rId131" display="https://pbs.twimg.com/tweet_video_thumb/ECeypuvXsAAEnwh.jpg"/>
    <hyperlink ref="U450" r:id="rId132" display="https://pbs.twimg.com/media/ECjhIB9WsAEXfpI.jpg"/>
    <hyperlink ref="V3" r:id="rId133" display="http://pbs.twimg.com/profile_images/1116284770219167744/wgtJm7SP_normal.png"/>
    <hyperlink ref="V4" r:id="rId134" display="http://pbs.twimg.com/profile_images/1116284770219167744/wgtJm7SP_normal.png"/>
    <hyperlink ref="V5" r:id="rId135" display="http://pbs.twimg.com/profile_images/829354583004700672/p1g0YoIH_normal.jpg"/>
    <hyperlink ref="V6" r:id="rId136" display="http://pbs.twimg.com/profile_images/1142847247878672384/02aaeUVE_normal.jpg"/>
    <hyperlink ref="V7" r:id="rId137" display="http://pbs.twimg.com/profile_images/876205989590171648/k_FWUT5A_normal.jpg"/>
    <hyperlink ref="V8" r:id="rId138" display="http://pbs.twimg.com/profile_images/1153654191358976000/zFAxZ2hV_normal.jpg"/>
    <hyperlink ref="V9" r:id="rId139" display="http://pbs.twimg.com/profile_images/765800282215317508/0XoENpps_normal.jpg"/>
    <hyperlink ref="V10" r:id="rId140" display="http://pbs.twimg.com/profile_images/1153658779889733634/2Je11WrI_normal.png"/>
    <hyperlink ref="V11" r:id="rId141" display="http://pbs.twimg.com/profile_images/905796674794258432/CkrfwaaK_normal.jpg"/>
    <hyperlink ref="V12" r:id="rId142" display="http://pbs.twimg.com/profile_images/905796674794258432/CkrfwaaK_normal.jpg"/>
    <hyperlink ref="V13" r:id="rId143" display="http://pbs.twimg.com/profile_images/905796674794258432/CkrfwaaK_normal.jpg"/>
    <hyperlink ref="V14" r:id="rId144" display="http://pbs.twimg.com/profile_images/905796674794258432/CkrfwaaK_normal.jpg"/>
    <hyperlink ref="V15" r:id="rId145" display="http://pbs.twimg.com/profile_images/905796674794258432/CkrfwaaK_normal.jpg"/>
    <hyperlink ref="V16" r:id="rId146" display="http://pbs.twimg.com/profile_images/905796674794258432/CkrfwaaK_normal.jpg"/>
    <hyperlink ref="V17" r:id="rId147" display="http://pbs.twimg.com/profile_images/905796674794258432/CkrfwaaK_normal.jpg"/>
    <hyperlink ref="V18" r:id="rId148" display="http://pbs.twimg.com/profile_images/887426296015458306/5QpKj46u_normal.jpg"/>
    <hyperlink ref="V19" r:id="rId149" display="http://pbs.twimg.com/profile_images/834520673166954496/SWCVjRPX_normal.jpg"/>
    <hyperlink ref="V20" r:id="rId150" display="http://pbs.twimg.com/profile_images/834520673166954496/SWCVjRPX_normal.jpg"/>
    <hyperlink ref="V21" r:id="rId151" display="http://pbs.twimg.com/profile_images/834520673166954496/SWCVjRPX_normal.jpg"/>
    <hyperlink ref="V22" r:id="rId152" display="http://pbs.twimg.com/profile_images/834520673166954496/SWCVjRPX_normal.jpg"/>
    <hyperlink ref="V23" r:id="rId153" display="http://pbs.twimg.com/profile_images/834520673166954496/SWCVjRPX_normal.jpg"/>
    <hyperlink ref="V24" r:id="rId154" display="http://pbs.twimg.com/profile_images/834520673166954496/SWCVjRPX_normal.jpg"/>
    <hyperlink ref="V25" r:id="rId155" display="http://pbs.twimg.com/profile_images/834520673166954496/SWCVjRPX_normal.jpg"/>
    <hyperlink ref="V26" r:id="rId156" display="http://pbs.twimg.com/profile_images/773529405490618370/jQJG19l4_normal.jpg"/>
    <hyperlink ref="V27" r:id="rId157" display="http://pbs.twimg.com/profile_images/773529405490618370/jQJG19l4_normal.jpg"/>
    <hyperlink ref="V28" r:id="rId158" display="http://pbs.twimg.com/profile_images/773529405490618370/jQJG19l4_normal.jpg"/>
    <hyperlink ref="V29" r:id="rId159" display="http://pbs.twimg.com/profile_images/773529405490618370/jQJG19l4_normal.jpg"/>
    <hyperlink ref="V30" r:id="rId160" display="http://pbs.twimg.com/profile_images/773529405490618370/jQJG19l4_normal.jpg"/>
    <hyperlink ref="V31" r:id="rId161" display="http://pbs.twimg.com/profile_images/773529405490618370/jQJG19l4_normal.jpg"/>
    <hyperlink ref="V32" r:id="rId162" display="http://pbs.twimg.com/profile_images/773529405490618370/jQJG19l4_normal.jpg"/>
    <hyperlink ref="V33" r:id="rId163" display="http://pbs.twimg.com/profile_images/907608918637117441/3cFMu3DN_normal.jpg"/>
    <hyperlink ref="V34" r:id="rId164" display="http://pbs.twimg.com/profile_images/726711839762059264/TQcCfWe-_normal.jpg"/>
    <hyperlink ref="V35" r:id="rId165" display="http://pbs.twimg.com/profile_images/726711839762059264/TQcCfWe-_normal.jpg"/>
    <hyperlink ref="V36" r:id="rId166" display="http://pbs.twimg.com/profile_images/726711839762059264/TQcCfWe-_normal.jpg"/>
    <hyperlink ref="V37" r:id="rId167" display="http://pbs.twimg.com/profile_images/726711839762059264/TQcCfWe-_normal.jpg"/>
    <hyperlink ref="V38" r:id="rId168" display="http://pbs.twimg.com/profile_images/726711839762059264/TQcCfWe-_normal.jpg"/>
    <hyperlink ref="V39" r:id="rId169" display="http://pbs.twimg.com/profile_images/726711839762059264/TQcCfWe-_normal.jpg"/>
    <hyperlink ref="V40" r:id="rId170" display="http://pbs.twimg.com/profile_images/726711839762059264/TQcCfWe-_normal.jpg"/>
    <hyperlink ref="V41" r:id="rId171" display="http://pbs.twimg.com/profile_images/777234928643739649/RjOmt3sQ_normal.jpg"/>
    <hyperlink ref="V42" r:id="rId172" display="http://pbs.twimg.com/profile_images/1134669603551031296/RZVIom6V_normal.jpg"/>
    <hyperlink ref="V43" r:id="rId173" display="http://pbs.twimg.com/profile_images/1134669603551031296/RZVIom6V_normal.jpg"/>
    <hyperlink ref="V44" r:id="rId174" display="http://pbs.twimg.com/profile_images/995990747987042304/h1o4m3-B_normal.jpg"/>
    <hyperlink ref="V45" r:id="rId175" display="http://pbs.twimg.com/profile_images/1155456462619119617/83ONsgRR_normal.jpg"/>
    <hyperlink ref="V46" r:id="rId176" display="http://pbs.twimg.com/profile_images/1155456462619119617/83ONsgRR_normal.jpg"/>
    <hyperlink ref="V47" r:id="rId177" display="http://pbs.twimg.com/profile_images/1155456462619119617/83ONsgRR_normal.jpg"/>
    <hyperlink ref="V48" r:id="rId178" display="http://pbs.twimg.com/profile_images/1028300264846098432/M51rTf8m_normal.jpg"/>
    <hyperlink ref="V49" r:id="rId179" display="http://pbs.twimg.com/profile_images/1028300264846098432/M51rTf8m_normal.jpg"/>
    <hyperlink ref="V50" r:id="rId180" display="http://pbs.twimg.com/profile_images/1028300264846098432/M51rTf8m_normal.jpg"/>
    <hyperlink ref="V51" r:id="rId181" display="http://pbs.twimg.com/profile_images/1028300264846098432/M51rTf8m_normal.jpg"/>
    <hyperlink ref="V52" r:id="rId182" display="http://pbs.twimg.com/profile_images/1028300264846098432/M51rTf8m_normal.jpg"/>
    <hyperlink ref="V53" r:id="rId183" display="http://pbs.twimg.com/profile_images/948105042095230978/qdNw2xMH_normal.jpg"/>
    <hyperlink ref="V54" r:id="rId184" display="http://pbs.twimg.com/profile_images/1135857707112681473/sc9F9WrK_normal.jpg"/>
    <hyperlink ref="V55" r:id="rId185" display="https://pbs.twimg.com/tweet_video_thumb/ECUC-2AXsAUhmL8.jpg"/>
    <hyperlink ref="V56" r:id="rId186" display="http://pbs.twimg.com/profile_images/1135857707112681473/sc9F9WrK_normal.jpg"/>
    <hyperlink ref="V57" r:id="rId187" display="https://pbs.twimg.com/tweet_video_thumb/ECUC-2AXsAUhmL8.jpg"/>
    <hyperlink ref="V58" r:id="rId188" display="http://pbs.twimg.com/profile_images/1135857707112681473/sc9F9WrK_normal.jpg"/>
    <hyperlink ref="V59" r:id="rId189" display="http://pbs.twimg.com/profile_images/1135857707112681473/sc9F9WrK_normal.jpg"/>
    <hyperlink ref="V60" r:id="rId190" display="http://pbs.twimg.com/profile_images/1135857707112681473/sc9F9WrK_normal.jpg"/>
    <hyperlink ref="V61" r:id="rId191" display="http://pbs.twimg.com/profile_images/1135857707112681473/sc9F9WrK_normal.jpg"/>
    <hyperlink ref="V62" r:id="rId192" display="http://pbs.twimg.com/profile_images/1135857707112681473/sc9F9WrK_normal.jpg"/>
    <hyperlink ref="V63" r:id="rId193" display="https://pbs.twimg.com/tweet_video_thumb/ECUC-2AXsAUhmL8.jpg"/>
    <hyperlink ref="V64" r:id="rId194" display="http://pbs.twimg.com/profile_images/1166313381/b54e9380-dce0-45e4-a5b8-d62940dc5a0a_normal.jpg"/>
    <hyperlink ref="V65" r:id="rId195" display="http://pbs.twimg.com/profile_images/1166313381/b54e9380-dce0-45e4-a5b8-d62940dc5a0a_normal.jpg"/>
    <hyperlink ref="V66" r:id="rId196" display="http://pbs.twimg.com/profile_images/1166313381/b54e9380-dce0-45e4-a5b8-d62940dc5a0a_normal.jpg"/>
    <hyperlink ref="V67" r:id="rId197" display="http://pbs.twimg.com/profile_images/1057152344297758721/CyBMAwxa_normal.jpg"/>
    <hyperlink ref="V68" r:id="rId198" display="http://pbs.twimg.com/profile_images/1161507224637886465/GBQPxK6X_normal.jpg"/>
    <hyperlink ref="V69" r:id="rId199" display="https://pbs.twimg.com/media/ECB-rbSXoAEb2iL.jpg"/>
    <hyperlink ref="V70" r:id="rId200" display="https://pbs.twimg.com/media/ECB-rbSXoAEb2iL.jpg"/>
    <hyperlink ref="V71" r:id="rId201" display="https://pbs.twimg.com/media/ECB-rbSXoAEb2iL.jpg"/>
    <hyperlink ref="V72" r:id="rId202" display="https://pbs.twimg.com/media/ECB-rbSXoAEb2iL.jpg"/>
    <hyperlink ref="V73" r:id="rId203" display="https://pbs.twimg.com/media/ECB-rbSXoAEb2iL.jpg"/>
    <hyperlink ref="V74" r:id="rId204" display="https://pbs.twimg.com/media/ECB-rbSXoAEb2iL.jpg"/>
    <hyperlink ref="V75" r:id="rId205" display="https://pbs.twimg.com/media/ECB-rbSXoAEb2iL.jpg"/>
    <hyperlink ref="V76" r:id="rId206" display="https://pbs.twimg.com/media/ECB-rbSXoAEb2iL.jpg"/>
    <hyperlink ref="V77" r:id="rId207" display="https://pbs.twimg.com/media/ECB-rbSXoAEb2iL.jpg"/>
    <hyperlink ref="V78" r:id="rId208" display="https://pbs.twimg.com/media/ECB-rbSXoAEb2iL.jpg"/>
    <hyperlink ref="V79" r:id="rId209" display="https://pbs.twimg.com/media/ECB-rbSXoAEb2iL.jpg"/>
    <hyperlink ref="V80" r:id="rId210" display="https://pbs.twimg.com/media/ECB-rbSXoAEb2iL.jpg"/>
    <hyperlink ref="V81" r:id="rId211" display="https://pbs.twimg.com/media/ECB-rbSXoAEb2iL.jpg"/>
    <hyperlink ref="V82" r:id="rId212" display="https://pbs.twimg.com/media/ECB-rbSXoAEb2iL.jpg"/>
    <hyperlink ref="V83" r:id="rId213" display="https://pbs.twimg.com/media/ECB-rbSXoAEb2iL.jpg"/>
    <hyperlink ref="V84" r:id="rId214" display="https://pbs.twimg.com/media/ECB-rbSXoAEb2iL.jpg"/>
    <hyperlink ref="V85" r:id="rId215" display="https://pbs.twimg.com/media/ECB-rbSXoAEb2iL.jpg"/>
    <hyperlink ref="V86" r:id="rId216" display="http://pbs.twimg.com/profile_images/1091800585643397124/NgKR_87T_normal.jpg"/>
    <hyperlink ref="V87" r:id="rId217" display="http://pbs.twimg.com/profile_images/1076862445057163265/-3DSRxla_normal.jpg"/>
    <hyperlink ref="V88" r:id="rId218" display="http://pbs.twimg.com/profile_images/726711839762059264/TQcCfWe-_normal.jpg"/>
    <hyperlink ref="V89" r:id="rId219" display="http://pbs.twimg.com/profile_images/1114630226989002753/x1H-TeLP_normal.png"/>
    <hyperlink ref="V90" r:id="rId220" display="http://pbs.twimg.com/profile_images/1091800585643397124/NgKR_87T_normal.jpg"/>
    <hyperlink ref="V91" r:id="rId221" display="http://pbs.twimg.com/profile_images/1076862445057163265/-3DSRxla_normal.jpg"/>
    <hyperlink ref="V92" r:id="rId222" display="http://pbs.twimg.com/profile_images/726711839762059264/TQcCfWe-_normal.jpg"/>
    <hyperlink ref="V93" r:id="rId223" display="http://pbs.twimg.com/profile_images/1114630226989002753/x1H-TeLP_normal.png"/>
    <hyperlink ref="V94" r:id="rId224" display="http://pbs.twimg.com/profile_images/1091800585643397124/NgKR_87T_normal.jpg"/>
    <hyperlink ref="V95" r:id="rId225" display="http://pbs.twimg.com/profile_images/1076862445057163265/-3DSRxla_normal.jpg"/>
    <hyperlink ref="V96" r:id="rId226" display="http://pbs.twimg.com/profile_images/726711839762059264/TQcCfWe-_normal.jpg"/>
    <hyperlink ref="V97" r:id="rId227" display="http://pbs.twimg.com/profile_images/1114630226989002753/x1H-TeLP_normal.png"/>
    <hyperlink ref="V98" r:id="rId228" display="http://pbs.twimg.com/profile_images/1091800585643397124/NgKR_87T_normal.jpg"/>
    <hyperlink ref="V99" r:id="rId229" display="http://pbs.twimg.com/profile_images/1076862445057163265/-3DSRxla_normal.jpg"/>
    <hyperlink ref="V100" r:id="rId230" display="http://pbs.twimg.com/profile_images/726711839762059264/TQcCfWe-_normal.jpg"/>
    <hyperlink ref="V101" r:id="rId231" display="http://pbs.twimg.com/profile_images/1114630226989002753/x1H-TeLP_normal.png"/>
    <hyperlink ref="V102" r:id="rId232" display="http://pbs.twimg.com/profile_images/1091800585643397124/NgKR_87T_normal.jpg"/>
    <hyperlink ref="V103" r:id="rId233" display="http://pbs.twimg.com/profile_images/1076862445057163265/-3DSRxla_normal.jpg"/>
    <hyperlink ref="V104" r:id="rId234" display="http://pbs.twimg.com/profile_images/1076862445057163265/-3DSRxla_normal.jpg"/>
    <hyperlink ref="V105" r:id="rId235" display="http://pbs.twimg.com/profile_images/1076862445057163265/-3DSRxla_normal.jpg"/>
    <hyperlink ref="V106" r:id="rId236" display="http://pbs.twimg.com/profile_images/1076862445057163265/-3DSRxla_normal.jpg"/>
    <hyperlink ref="V107" r:id="rId237" display="http://pbs.twimg.com/profile_images/1076862445057163265/-3DSRxla_normal.jpg"/>
    <hyperlink ref="V108" r:id="rId238" display="http://pbs.twimg.com/profile_images/1076862445057163265/-3DSRxla_normal.jpg"/>
    <hyperlink ref="V109" r:id="rId239" display="http://pbs.twimg.com/profile_images/1076862445057163265/-3DSRxla_normal.jpg"/>
    <hyperlink ref="V110" r:id="rId240" display="http://pbs.twimg.com/profile_images/1076862445057163265/-3DSRxla_normal.jpg"/>
    <hyperlink ref="V111" r:id="rId241" display="http://pbs.twimg.com/profile_images/1076862445057163265/-3DSRxla_normal.jpg"/>
    <hyperlink ref="V112" r:id="rId242" display="http://pbs.twimg.com/profile_images/1076862445057163265/-3DSRxla_normal.jpg"/>
    <hyperlink ref="V113" r:id="rId243" display="http://pbs.twimg.com/profile_images/1076862445057163265/-3DSRxla_normal.jpg"/>
    <hyperlink ref="V114" r:id="rId244" display="http://pbs.twimg.com/profile_images/1076862445057163265/-3DSRxla_normal.jpg"/>
    <hyperlink ref="V115" r:id="rId245" display="http://pbs.twimg.com/profile_images/1076862445057163265/-3DSRxla_normal.jpg"/>
    <hyperlink ref="V116" r:id="rId246" display="http://pbs.twimg.com/profile_images/726711839762059264/TQcCfWe-_normal.jpg"/>
    <hyperlink ref="V117" r:id="rId247" display="http://pbs.twimg.com/profile_images/1114630226989002753/x1H-TeLP_normal.png"/>
    <hyperlink ref="V118" r:id="rId248" display="http://pbs.twimg.com/profile_images/1091800585643397124/NgKR_87T_normal.jpg"/>
    <hyperlink ref="V119" r:id="rId249" display="http://pbs.twimg.com/profile_images/726711839762059264/TQcCfWe-_normal.jpg"/>
    <hyperlink ref="V120" r:id="rId250" display="http://pbs.twimg.com/profile_images/1114630226989002753/x1H-TeLP_normal.png"/>
    <hyperlink ref="V121" r:id="rId251" display="http://pbs.twimg.com/profile_images/1091800585643397124/NgKR_87T_normal.jpg"/>
    <hyperlink ref="V122" r:id="rId252" display="http://pbs.twimg.com/profile_images/726711839762059264/TQcCfWe-_normal.jpg"/>
    <hyperlink ref="V123" r:id="rId253" display="http://pbs.twimg.com/profile_images/1114630226989002753/x1H-TeLP_normal.png"/>
    <hyperlink ref="V124" r:id="rId254" display="http://pbs.twimg.com/profile_images/1091800585643397124/NgKR_87T_normal.jpg"/>
    <hyperlink ref="V125" r:id="rId255" display="http://pbs.twimg.com/profile_images/726711839762059264/TQcCfWe-_normal.jpg"/>
    <hyperlink ref="V126" r:id="rId256" display="http://pbs.twimg.com/profile_images/1114630226989002753/x1H-TeLP_normal.png"/>
    <hyperlink ref="V127" r:id="rId257" display="http://pbs.twimg.com/profile_images/1091800585643397124/NgKR_87T_normal.jpg"/>
    <hyperlink ref="V128" r:id="rId258" display="http://pbs.twimg.com/profile_images/726711839762059264/TQcCfWe-_normal.jpg"/>
    <hyperlink ref="V129" r:id="rId259" display="http://pbs.twimg.com/profile_images/1114630226989002753/x1H-TeLP_normal.png"/>
    <hyperlink ref="V130" r:id="rId260" display="http://pbs.twimg.com/profile_images/1091800585643397124/NgKR_87T_normal.jpg"/>
    <hyperlink ref="V131" r:id="rId261" display="http://pbs.twimg.com/profile_images/726711839762059264/TQcCfWe-_normal.jpg"/>
    <hyperlink ref="V132" r:id="rId262" display="http://pbs.twimg.com/profile_images/1114630226989002753/x1H-TeLP_normal.png"/>
    <hyperlink ref="V133" r:id="rId263" display="http://pbs.twimg.com/profile_images/1091800585643397124/NgKR_87T_normal.jpg"/>
    <hyperlink ref="V134" r:id="rId264" display="http://pbs.twimg.com/profile_images/726711839762059264/TQcCfWe-_normal.jpg"/>
    <hyperlink ref="V135" r:id="rId265" display="http://pbs.twimg.com/profile_images/1114630226989002753/x1H-TeLP_normal.png"/>
    <hyperlink ref="V136" r:id="rId266" display="http://pbs.twimg.com/profile_images/1091800585643397124/NgKR_87T_normal.jpg"/>
    <hyperlink ref="V137" r:id="rId267" display="http://pbs.twimg.com/profile_images/1091800585643397124/NgKR_87T_normal.jpg"/>
    <hyperlink ref="V138" r:id="rId268" display="http://pbs.twimg.com/profile_images/1091800585643397124/NgKR_87T_normal.jpg"/>
    <hyperlink ref="V139" r:id="rId269" display="http://pbs.twimg.com/profile_images/1091800585643397124/NgKR_87T_normal.jpg"/>
    <hyperlink ref="V140" r:id="rId270" display="http://pbs.twimg.com/profile_images/1091800585643397124/NgKR_87T_normal.jpg"/>
    <hyperlink ref="V141" r:id="rId271" display="http://pbs.twimg.com/profile_images/1091800585643397124/NgKR_87T_normal.jpg"/>
    <hyperlink ref="V142" r:id="rId272" display="http://pbs.twimg.com/profile_images/726711839762059264/TQcCfWe-_normal.jpg"/>
    <hyperlink ref="V143" r:id="rId273" display="http://pbs.twimg.com/profile_images/1114630226989002753/x1H-TeLP_normal.png"/>
    <hyperlink ref="V144" r:id="rId274" display="http://pbs.twimg.com/profile_images/726711839762059264/TQcCfWe-_normal.jpg"/>
    <hyperlink ref="V145" r:id="rId275" display="http://pbs.twimg.com/profile_images/1114630226989002753/x1H-TeLP_normal.png"/>
    <hyperlink ref="V146" r:id="rId276" display="http://pbs.twimg.com/profile_images/726711839762059264/TQcCfWe-_normal.jpg"/>
    <hyperlink ref="V147" r:id="rId277" display="http://pbs.twimg.com/profile_images/1114630226989002753/x1H-TeLP_normal.png"/>
    <hyperlink ref="V148" r:id="rId278" display="http://pbs.twimg.com/profile_images/726711839762059264/TQcCfWe-_normal.jpg"/>
    <hyperlink ref="V149" r:id="rId279" display="http://pbs.twimg.com/profile_images/1114630226989002753/x1H-TeLP_normal.png"/>
    <hyperlink ref="V150" r:id="rId280" display="http://pbs.twimg.com/profile_images/726711839762059264/TQcCfWe-_normal.jpg"/>
    <hyperlink ref="V151" r:id="rId281" display="http://pbs.twimg.com/profile_images/1114630226989002753/x1H-TeLP_normal.png"/>
    <hyperlink ref="V152" r:id="rId282" display="http://pbs.twimg.com/profile_images/726711839762059264/TQcCfWe-_normal.jpg"/>
    <hyperlink ref="V153" r:id="rId283" display="http://pbs.twimg.com/profile_images/726711839762059264/TQcCfWe-_normal.jpg"/>
    <hyperlink ref="V154" r:id="rId284" display="http://pbs.twimg.com/profile_images/726711839762059264/TQcCfWe-_normal.jpg"/>
    <hyperlink ref="V155" r:id="rId285" display="http://pbs.twimg.com/profile_images/726711839762059264/TQcCfWe-_normal.jpg"/>
    <hyperlink ref="V156" r:id="rId286" display="http://pbs.twimg.com/profile_images/726711839762059264/TQcCfWe-_normal.jpg"/>
    <hyperlink ref="V157" r:id="rId287" display="http://pbs.twimg.com/profile_images/1114630226989002753/x1H-TeLP_normal.png"/>
    <hyperlink ref="V158" r:id="rId288" display="http://pbs.twimg.com/profile_images/1114630226989002753/x1H-TeLP_normal.png"/>
    <hyperlink ref="V159" r:id="rId289" display="http://pbs.twimg.com/profile_images/875997056149671936/MyTNlhLc_normal.jpg"/>
    <hyperlink ref="V160" r:id="rId290" display="http://pbs.twimg.com/profile_images/875997056149671936/MyTNlhLc_normal.jpg"/>
    <hyperlink ref="V161" r:id="rId291" display="http://pbs.twimg.com/profile_images/875997056149671936/MyTNlhLc_normal.jpg"/>
    <hyperlink ref="V162" r:id="rId292" display="http://pbs.twimg.com/profile_images/672374610332110848/LWcX97q2_normal.png"/>
    <hyperlink ref="V163" r:id="rId293" display="http://pbs.twimg.com/profile_images/672374610332110848/LWcX97q2_normal.png"/>
    <hyperlink ref="V164" r:id="rId294" display="http://pbs.twimg.com/profile_images/672374610332110848/LWcX97q2_normal.png"/>
    <hyperlink ref="V165" r:id="rId295" display="http://pbs.twimg.com/profile_images/1145590710944575492/PYG9GWrf_normal.png"/>
    <hyperlink ref="V166" r:id="rId296" display="http://pbs.twimg.com/profile_images/816293006198325248/FlTaZPBO_normal.jpg"/>
    <hyperlink ref="V167" r:id="rId297" display="http://pbs.twimg.com/profile_images/816293006198325248/FlTaZPBO_normal.jpg"/>
    <hyperlink ref="V168" r:id="rId298" display="http://pbs.twimg.com/profile_images/816293006198325248/FlTaZPBO_normal.jpg"/>
    <hyperlink ref="V169" r:id="rId299" display="http://pbs.twimg.com/profile_images/816293006198325248/FlTaZPBO_normal.jpg"/>
    <hyperlink ref="V170" r:id="rId300" display="http://pbs.twimg.com/profile_images/816293006198325248/FlTaZPBO_normal.jpg"/>
    <hyperlink ref="V171" r:id="rId301" display="http://pbs.twimg.com/profile_images/816293006198325248/FlTaZPBO_normal.jpg"/>
    <hyperlink ref="V172" r:id="rId302" display="http://pbs.twimg.com/profile_images/1850681547/course_wordle_normal.PNG"/>
    <hyperlink ref="V173" r:id="rId303" display="http://pbs.twimg.com/profile_images/707234049144840195/oOSySzdy_normal.jpg"/>
    <hyperlink ref="V174" r:id="rId304" display="https://pbs.twimg.com/tweet_video_thumb/ECUC-2AXsAUhmL8.jpg"/>
    <hyperlink ref="V175" r:id="rId305" display="http://pbs.twimg.com/profile_images/1106936493849886726/Q5ItOAv2_normal.png"/>
    <hyperlink ref="V176" r:id="rId306" display="http://pbs.twimg.com/profile_images/1145590710944575492/PYG9GWrf_normal.png"/>
    <hyperlink ref="V177" r:id="rId307" display="http://pbs.twimg.com/profile_images/1850681547/course_wordle_normal.PNG"/>
    <hyperlink ref="V178" r:id="rId308" display="http://pbs.twimg.com/profile_images/707234049144840195/oOSySzdy_normal.jpg"/>
    <hyperlink ref="V179" r:id="rId309" display="http://pbs.twimg.com/profile_images/1146358079656726528/SZyRZy9h_normal.png"/>
    <hyperlink ref="V180" r:id="rId310" display="http://pbs.twimg.com/profile_images/1146358079656726528/SZyRZy9h_normal.png"/>
    <hyperlink ref="V181" r:id="rId311" display="http://pbs.twimg.com/profile_images/1106936493849886726/Q5ItOAv2_normal.png"/>
    <hyperlink ref="V182" r:id="rId312" display="http://pbs.twimg.com/profile_images/991564853725802498/Loqm-06P_normal.jpg"/>
    <hyperlink ref="V183" r:id="rId313" display="http://pbs.twimg.com/profile_images/991564853725802498/Loqm-06P_normal.jpg"/>
    <hyperlink ref="V184" r:id="rId314" display="http://pbs.twimg.com/profile_images/1106936493849886726/Q5ItOAv2_normal.png"/>
    <hyperlink ref="V185" r:id="rId315" display="http://pbs.twimg.com/profile_images/1106936493849886726/Q5ItOAv2_normal.png"/>
    <hyperlink ref="V186" r:id="rId316" display="http://pbs.twimg.com/profile_images/1106936493849886726/Q5ItOAv2_normal.png"/>
    <hyperlink ref="V187" r:id="rId317" display="http://pbs.twimg.com/profile_images/1145590710944575492/PYG9GWrf_normal.png"/>
    <hyperlink ref="V188" r:id="rId318" display="http://pbs.twimg.com/profile_images/1850681547/course_wordle_normal.PNG"/>
    <hyperlink ref="V189" r:id="rId319" display="http://pbs.twimg.com/profile_images/707234049144840195/oOSySzdy_normal.jpg"/>
    <hyperlink ref="V190" r:id="rId320" display="http://pbs.twimg.com/profile_images/707234049144840195/oOSySzdy_normal.jpg"/>
    <hyperlink ref="V191" r:id="rId321" display="http://pbs.twimg.com/profile_images/707234049144840195/oOSySzdy_normal.jpg"/>
    <hyperlink ref="V192" r:id="rId322" display="http://pbs.twimg.com/profile_images/707234049144840195/oOSySzdy_normal.jpg"/>
    <hyperlink ref="V193" r:id="rId323" display="http://pbs.twimg.com/profile_images/707234049144840195/oOSySzdy_normal.jpg"/>
    <hyperlink ref="V194" r:id="rId324" display="http://pbs.twimg.com/profile_images/707234049144840195/oOSySzdy_normal.jpg"/>
    <hyperlink ref="V195" r:id="rId325" display="http://pbs.twimg.com/profile_images/707234049144840195/oOSySzdy_normal.jpg"/>
    <hyperlink ref="V196" r:id="rId326" display="http://pbs.twimg.com/profile_images/707234049144840195/oOSySzdy_normal.jpg"/>
    <hyperlink ref="V197" r:id="rId327" display="http://pbs.twimg.com/profile_images/707234049144840195/oOSySzdy_normal.jpg"/>
    <hyperlink ref="V198" r:id="rId328" display="http://pbs.twimg.com/profile_images/707234049144840195/oOSySzdy_normal.jpg"/>
    <hyperlink ref="V199" r:id="rId329" display="http://pbs.twimg.com/profile_images/707234049144840195/oOSySzdy_normal.jpg"/>
    <hyperlink ref="V200" r:id="rId330" display="http://pbs.twimg.com/profile_images/707234049144840195/oOSySzdy_normal.jpg"/>
    <hyperlink ref="V201" r:id="rId331" display="http://pbs.twimg.com/profile_images/707234049144840195/oOSySzdy_normal.jpg"/>
    <hyperlink ref="V202" r:id="rId332" display="http://pbs.twimg.com/profile_images/707234049144840195/oOSySzdy_normal.jpg"/>
    <hyperlink ref="V203" r:id="rId333" display="http://pbs.twimg.com/profile_images/707234049144840195/oOSySzdy_normal.jpg"/>
    <hyperlink ref="V204" r:id="rId334" display="http://pbs.twimg.com/profile_images/707234049144840195/oOSySzdy_normal.jpg"/>
    <hyperlink ref="V205" r:id="rId335" display="http://pbs.twimg.com/profile_images/707234049144840195/oOSySzdy_normal.jpg"/>
    <hyperlink ref="V206" r:id="rId336" display="https://pbs.twimg.com/tweet_video_thumb/ECUC-2AXsAUhmL8.jpg"/>
    <hyperlink ref="V207" r:id="rId337" display="https://pbs.twimg.com/tweet_video_thumb/ECUC-2AXsAUhmL8.jpg"/>
    <hyperlink ref="V208" r:id="rId338" display="https://pbs.twimg.com/tweet_video_thumb/ECUC-2AXsAUhmL8.jpg"/>
    <hyperlink ref="V209" r:id="rId339" display="http://pbs.twimg.com/profile_images/707234049144840195/oOSySzdy_normal.jpg"/>
    <hyperlink ref="V210" r:id="rId340" display="http://pbs.twimg.com/profile_images/707234049144840195/oOSySzdy_normal.jpg"/>
    <hyperlink ref="V211" r:id="rId341" display="http://pbs.twimg.com/profile_images/707234049144840195/oOSySzdy_normal.jpg"/>
    <hyperlink ref="V212" r:id="rId342" display="http://pbs.twimg.com/profile_images/707234049144840195/oOSySzdy_normal.jpg"/>
    <hyperlink ref="V213" r:id="rId343" display="http://pbs.twimg.com/profile_images/1106936493849886726/Q5ItOAv2_normal.png"/>
    <hyperlink ref="V214" r:id="rId344" display="http://pbs.twimg.com/profile_images/1129310171740745728/Cq5beQrO_normal.jpg"/>
    <hyperlink ref="V215" r:id="rId345" display="http://pbs.twimg.com/profile_images/1042390059989852161/jil1a3_6_normal.jpg"/>
    <hyperlink ref="V216" r:id="rId346" display="http://pbs.twimg.com/profile_images/1159107404845527042/Azhz0y0m_normal.jpg"/>
    <hyperlink ref="V217" r:id="rId347" display="http://pbs.twimg.com/profile_images/1159107404845527042/Azhz0y0m_normal.jpg"/>
    <hyperlink ref="V218" r:id="rId348" display="https://pbs.twimg.com/media/ECjmIjjXsAAg7Ls.jpg"/>
    <hyperlink ref="V219" r:id="rId349" display="http://pbs.twimg.com/profile_images/1135657495647703042/Hsc-weZL_normal.jpg"/>
    <hyperlink ref="V220" r:id="rId350" display="http://pbs.twimg.com/profile_images/1135657495647703042/Hsc-weZL_normal.jpg"/>
    <hyperlink ref="V221" r:id="rId351" display="http://pbs.twimg.com/profile_images/1135657495647703042/Hsc-weZL_normal.jpg"/>
    <hyperlink ref="V222" r:id="rId352" display="http://pbs.twimg.com/profile_images/1110564638813577216/OakjtPgI_normal.jpg"/>
    <hyperlink ref="V223" r:id="rId353" display="http://pbs.twimg.com/profile_images/1110564638813577216/OakjtPgI_normal.jpg"/>
    <hyperlink ref="V224" r:id="rId354" display="http://pbs.twimg.com/profile_images/1106992802163056640/i6p9rjC7_normal.jpg"/>
    <hyperlink ref="V225" r:id="rId355" display="http://pbs.twimg.com/profile_images/1106992802163056640/i6p9rjC7_normal.jpg"/>
    <hyperlink ref="V226" r:id="rId356" display="http://pbs.twimg.com/profile_images/1106992802163056640/i6p9rjC7_normal.jpg"/>
    <hyperlink ref="V227" r:id="rId357" display="http://pbs.twimg.com/profile_images/1106992802163056640/i6p9rjC7_normal.jpg"/>
    <hyperlink ref="V228" r:id="rId358" display="http://pbs.twimg.com/profile_images/1106992802163056640/i6p9rjC7_normal.jpg"/>
    <hyperlink ref="V229" r:id="rId359" display="https://pbs.twimg.com/media/ECjlEZTXYAAz8fa.jpg"/>
    <hyperlink ref="V230" r:id="rId360" display="http://pbs.twimg.com/profile_images/1032459978/Logo_normal.jpg"/>
    <hyperlink ref="V231" r:id="rId361" display="http://pbs.twimg.com/profile_images/515825198302380033/bz-WDtnV_normal.jpeg"/>
    <hyperlink ref="V232" r:id="rId362" display="http://pbs.twimg.com/profile_images/515825198302380033/bz-WDtnV_normal.jpeg"/>
    <hyperlink ref="V233" r:id="rId363" display="http://pbs.twimg.com/profile_images/515825198302380033/bz-WDtnV_normal.jpeg"/>
    <hyperlink ref="V234" r:id="rId364" display="http://pbs.twimg.com/profile_images/515825198302380033/bz-WDtnV_normal.jpeg"/>
    <hyperlink ref="V235" r:id="rId365" display="http://pbs.twimg.com/profile_images/515825198302380033/bz-WDtnV_normal.jpeg"/>
    <hyperlink ref="V236" r:id="rId366" display="http://pbs.twimg.com/profile_images/515825198302380033/bz-WDtnV_normal.jpeg"/>
    <hyperlink ref="V237" r:id="rId367" display="http://pbs.twimg.com/profile_images/515825198302380033/bz-WDtnV_normal.jpeg"/>
    <hyperlink ref="V238" r:id="rId368" display="http://pbs.twimg.com/profile_images/515825198302380033/bz-WDtnV_normal.jpeg"/>
    <hyperlink ref="V239" r:id="rId369" display="http://pbs.twimg.com/profile_images/515825198302380033/bz-WDtnV_normal.jpeg"/>
    <hyperlink ref="V240" r:id="rId370" display="http://pbs.twimg.com/profile_images/515825198302380033/bz-WDtnV_normal.jpeg"/>
    <hyperlink ref="V241" r:id="rId371" display="http://pbs.twimg.com/profile_images/515825198302380033/bz-WDtnV_normal.jpeg"/>
    <hyperlink ref="V242" r:id="rId372" display="http://pbs.twimg.com/profile_images/515825198302380033/bz-WDtnV_normal.jpeg"/>
    <hyperlink ref="V243" r:id="rId373" display="http://pbs.twimg.com/profile_images/515825198302380033/bz-WDtnV_normal.jpeg"/>
    <hyperlink ref="V244" r:id="rId374" display="http://pbs.twimg.com/profile_images/515825198302380033/bz-WDtnV_normal.jpeg"/>
    <hyperlink ref="V245" r:id="rId375" display="http://pbs.twimg.com/profile_images/978264018803679232/aoJFwBxR_normal.jpg"/>
    <hyperlink ref="V246" r:id="rId376" display="http://pbs.twimg.com/profile_images/1125119551182655498/iUwDRqKg_normal.jpg"/>
    <hyperlink ref="V247" r:id="rId377" display="http://pbs.twimg.com/profile_images/452021455354474496/ICBsTyfs_normal.jpeg"/>
    <hyperlink ref="V248" r:id="rId378" display="http://pbs.twimg.com/profile_images/1085864563373998080/v-UEDF7m_normal.jpg"/>
    <hyperlink ref="V249" r:id="rId379" display="http://pbs.twimg.com/profile_images/1121375942264393728/EWUenwua_normal.png"/>
    <hyperlink ref="V250" r:id="rId380" display="http://pbs.twimg.com/profile_images/978264018803679232/aoJFwBxR_normal.jpg"/>
    <hyperlink ref="V251" r:id="rId381" display="http://pbs.twimg.com/profile_images/1125119551182655498/iUwDRqKg_normal.jpg"/>
    <hyperlink ref="V252" r:id="rId382" display="http://pbs.twimg.com/profile_images/452021455354474496/ICBsTyfs_normal.jpeg"/>
    <hyperlink ref="V253" r:id="rId383" display="http://pbs.twimg.com/profile_images/1085864563373998080/v-UEDF7m_normal.jpg"/>
    <hyperlink ref="V254" r:id="rId384" display="http://pbs.twimg.com/profile_images/1121375942264393728/EWUenwua_normal.png"/>
    <hyperlink ref="V255" r:id="rId385" display="http://pbs.twimg.com/profile_images/978264018803679232/aoJFwBxR_normal.jpg"/>
    <hyperlink ref="V256" r:id="rId386" display="http://pbs.twimg.com/profile_images/1125119551182655498/iUwDRqKg_normal.jpg"/>
    <hyperlink ref="V257" r:id="rId387" display="http://pbs.twimg.com/profile_images/452021455354474496/ICBsTyfs_normal.jpeg"/>
    <hyperlink ref="V258" r:id="rId388" display="http://pbs.twimg.com/profile_images/1085864563373998080/v-UEDF7m_normal.jpg"/>
    <hyperlink ref="V259" r:id="rId389" display="http://pbs.twimg.com/profile_images/1121375942264393728/EWUenwua_normal.png"/>
    <hyperlink ref="V260" r:id="rId390" display="http://pbs.twimg.com/profile_images/978264018803679232/aoJFwBxR_normal.jpg"/>
    <hyperlink ref="V261" r:id="rId391" display="http://pbs.twimg.com/profile_images/1125119551182655498/iUwDRqKg_normal.jpg"/>
    <hyperlink ref="V262" r:id="rId392" display="http://pbs.twimg.com/profile_images/452021455354474496/ICBsTyfs_normal.jpeg"/>
    <hyperlink ref="V263" r:id="rId393" display="http://pbs.twimg.com/profile_images/1085864563373998080/v-UEDF7m_normal.jpg"/>
    <hyperlink ref="V264" r:id="rId394" display="http://pbs.twimg.com/profile_images/1121375942264393728/EWUenwua_normal.png"/>
    <hyperlink ref="V265" r:id="rId395" display="http://pbs.twimg.com/profile_images/978264018803679232/aoJFwBxR_normal.jpg"/>
    <hyperlink ref="V266" r:id="rId396" display="http://pbs.twimg.com/profile_images/1125119551182655498/iUwDRqKg_normal.jpg"/>
    <hyperlink ref="V267" r:id="rId397" display="http://pbs.twimg.com/profile_images/452021455354474496/ICBsTyfs_normal.jpeg"/>
    <hyperlink ref="V268" r:id="rId398" display="http://pbs.twimg.com/profile_images/1085864563373998080/v-UEDF7m_normal.jpg"/>
    <hyperlink ref="V269" r:id="rId399" display="http://pbs.twimg.com/profile_images/1085864563373998080/v-UEDF7m_normal.jpg"/>
    <hyperlink ref="V270" r:id="rId400" display="http://pbs.twimg.com/profile_images/1085864563373998080/v-UEDF7m_normal.jpg"/>
    <hyperlink ref="V271" r:id="rId401" display="http://pbs.twimg.com/profile_images/1085864563373998080/v-UEDF7m_normal.jpg"/>
    <hyperlink ref="V272" r:id="rId402" display="http://pbs.twimg.com/profile_images/1085864563373998080/v-UEDF7m_normal.jpg"/>
    <hyperlink ref="V273" r:id="rId403" display="http://pbs.twimg.com/profile_images/1085864563373998080/v-UEDF7m_normal.jpg"/>
    <hyperlink ref="V274" r:id="rId404" display="http://pbs.twimg.com/profile_images/1085864563373998080/v-UEDF7m_normal.jpg"/>
    <hyperlink ref="V275" r:id="rId405" display="http://pbs.twimg.com/profile_images/1085864563373998080/v-UEDF7m_normal.jpg"/>
    <hyperlink ref="V276" r:id="rId406" display="http://pbs.twimg.com/profile_images/1085864563373998080/v-UEDF7m_normal.jpg"/>
    <hyperlink ref="V277" r:id="rId407" display="http://pbs.twimg.com/profile_images/1085864563373998080/v-UEDF7m_normal.jpg"/>
    <hyperlink ref="V278" r:id="rId408" display="http://pbs.twimg.com/profile_images/1121375942264393728/EWUenwua_normal.png"/>
    <hyperlink ref="V279" r:id="rId409" display="http://pbs.twimg.com/profile_images/978264018803679232/aoJFwBxR_normal.jpg"/>
    <hyperlink ref="V280" r:id="rId410" display="http://pbs.twimg.com/profile_images/978264018803679232/aoJFwBxR_normal.jpg"/>
    <hyperlink ref="V281" r:id="rId411" display="http://pbs.twimg.com/profile_images/978264018803679232/aoJFwBxR_normal.jpg"/>
    <hyperlink ref="V282" r:id="rId412" display="http://pbs.twimg.com/profile_images/978264018803679232/aoJFwBxR_normal.jpg"/>
    <hyperlink ref="V283" r:id="rId413" display="http://pbs.twimg.com/profile_images/978264018803679232/aoJFwBxR_normal.jpg"/>
    <hyperlink ref="V284" r:id="rId414" display="http://pbs.twimg.com/profile_images/978264018803679232/aoJFwBxR_normal.jpg"/>
    <hyperlink ref="V285" r:id="rId415" display="http://pbs.twimg.com/profile_images/978264018803679232/aoJFwBxR_normal.jpg"/>
    <hyperlink ref="V286" r:id="rId416" display="http://pbs.twimg.com/profile_images/978264018803679232/aoJFwBxR_normal.jpg"/>
    <hyperlink ref="V287" r:id="rId417" display="http://pbs.twimg.com/profile_images/978264018803679232/aoJFwBxR_normal.jpg"/>
    <hyperlink ref="V288" r:id="rId418" display="http://pbs.twimg.com/profile_images/1125119551182655498/iUwDRqKg_normal.jpg"/>
    <hyperlink ref="V289" r:id="rId419" display="http://pbs.twimg.com/profile_images/452021455354474496/ICBsTyfs_normal.jpeg"/>
    <hyperlink ref="V290" r:id="rId420" display="http://pbs.twimg.com/profile_images/1121375942264393728/EWUenwua_normal.png"/>
    <hyperlink ref="V291" r:id="rId421" display="http://pbs.twimg.com/profile_images/1125119551182655498/iUwDRqKg_normal.jpg"/>
    <hyperlink ref="V292" r:id="rId422" display="http://pbs.twimg.com/profile_images/452021455354474496/ICBsTyfs_normal.jpeg"/>
    <hyperlink ref="V293" r:id="rId423" display="http://pbs.twimg.com/profile_images/452021455354474496/ICBsTyfs_normal.jpeg"/>
    <hyperlink ref="V294" r:id="rId424" display="http://pbs.twimg.com/profile_images/452021455354474496/ICBsTyfs_normal.jpeg"/>
    <hyperlink ref="V295" r:id="rId425" display="http://pbs.twimg.com/profile_images/452021455354474496/ICBsTyfs_normal.jpeg"/>
    <hyperlink ref="V296" r:id="rId426" display="http://pbs.twimg.com/profile_images/452021455354474496/ICBsTyfs_normal.jpeg"/>
    <hyperlink ref="V297" r:id="rId427" display="http://pbs.twimg.com/profile_images/452021455354474496/ICBsTyfs_normal.jpeg"/>
    <hyperlink ref="V298" r:id="rId428" display="http://pbs.twimg.com/profile_images/452021455354474496/ICBsTyfs_normal.jpeg"/>
    <hyperlink ref="V299" r:id="rId429" display="http://pbs.twimg.com/profile_images/452021455354474496/ICBsTyfs_normal.jpeg"/>
    <hyperlink ref="V300" r:id="rId430" display="http://pbs.twimg.com/profile_images/1121375942264393728/EWUenwua_normal.png"/>
    <hyperlink ref="V301" r:id="rId431" display="http://pbs.twimg.com/profile_images/1125119551182655498/iUwDRqKg_normal.jpg"/>
    <hyperlink ref="V302" r:id="rId432" display="http://pbs.twimg.com/profile_images/1121375942264393728/EWUenwua_normal.png"/>
    <hyperlink ref="V303" r:id="rId433" display="http://pbs.twimg.com/profile_images/1125119551182655498/iUwDRqKg_normal.jpg"/>
    <hyperlink ref="V304" r:id="rId434" display="http://pbs.twimg.com/profile_images/1121375942264393728/EWUenwua_normal.png"/>
    <hyperlink ref="V305" r:id="rId435" display="http://pbs.twimg.com/profile_images/1125119551182655498/iUwDRqKg_normal.jpg"/>
    <hyperlink ref="V306" r:id="rId436" display="http://pbs.twimg.com/profile_images/1121375942264393728/EWUenwua_normal.png"/>
    <hyperlink ref="V307" r:id="rId437" display="http://pbs.twimg.com/profile_images/1125119551182655498/iUwDRqKg_normal.jpg"/>
    <hyperlink ref="V308" r:id="rId438" display="http://pbs.twimg.com/profile_images/1125119551182655498/iUwDRqKg_normal.jpg"/>
    <hyperlink ref="V309" r:id="rId439" display="http://pbs.twimg.com/profile_images/1125119551182655498/iUwDRqKg_normal.jpg"/>
    <hyperlink ref="V310" r:id="rId440" display="http://pbs.twimg.com/profile_images/1125119551182655498/iUwDRqKg_normal.jpg"/>
    <hyperlink ref="V311" r:id="rId441" display="http://pbs.twimg.com/profile_images/1121375942264393728/EWUenwua_normal.png"/>
    <hyperlink ref="V312" r:id="rId442" display="http://pbs.twimg.com/profile_images/1121375942264393728/EWUenwua_normal.png"/>
    <hyperlink ref="V313" r:id="rId443" display="http://pbs.twimg.com/profile_images/1121375942264393728/EWUenwua_normal.png"/>
    <hyperlink ref="V314" r:id="rId444" display="http://pbs.twimg.com/profile_images/1121375942264393728/EWUenwua_normal.png"/>
    <hyperlink ref="V315" r:id="rId445" display="http://pbs.twimg.com/profile_images/949363975917133824/jsObd5Hx_normal.jpg"/>
    <hyperlink ref="V316" r:id="rId446" display="http://pbs.twimg.com/profile_images/1129310171740745728/Cq5beQrO_normal.jpg"/>
    <hyperlink ref="V317" r:id="rId447" display="http://pbs.twimg.com/profile_images/949363975917133824/jsObd5Hx_normal.jpg"/>
    <hyperlink ref="V318" r:id="rId448" display="http://pbs.twimg.com/profile_images/949363975917133824/jsObd5Hx_normal.jpg"/>
    <hyperlink ref="V319" r:id="rId449" display="http://pbs.twimg.com/profile_images/949363975917133824/jsObd5Hx_normal.jpg"/>
    <hyperlink ref="V320" r:id="rId450" display="http://pbs.twimg.com/profile_images/949363975917133824/jsObd5Hx_normal.jpg"/>
    <hyperlink ref="V321" r:id="rId451" display="http://pbs.twimg.com/profile_images/949363975917133824/jsObd5Hx_normal.jpg"/>
    <hyperlink ref="V322" r:id="rId452" display="http://pbs.twimg.com/profile_images/949363975917133824/jsObd5Hx_normal.jpg"/>
    <hyperlink ref="V323" r:id="rId453" display="http://pbs.twimg.com/profile_images/949363975917133824/jsObd5Hx_normal.jpg"/>
    <hyperlink ref="V324" r:id="rId454" display="http://pbs.twimg.com/profile_images/949363975917133824/jsObd5Hx_normal.jpg"/>
    <hyperlink ref="V325" r:id="rId455" display="http://pbs.twimg.com/profile_images/949363975917133824/jsObd5Hx_normal.jpg"/>
    <hyperlink ref="V326" r:id="rId456" display="http://pbs.twimg.com/profile_images/949363975917133824/jsObd5Hx_normal.jpg"/>
    <hyperlink ref="V327" r:id="rId457" display="http://pbs.twimg.com/profile_images/949363975917133824/jsObd5Hx_normal.jpg"/>
    <hyperlink ref="V328" r:id="rId458" display="http://pbs.twimg.com/profile_images/949363975917133824/jsObd5Hx_normal.jpg"/>
    <hyperlink ref="V329" r:id="rId459" display="http://pbs.twimg.com/profile_images/949363975917133824/jsObd5Hx_normal.jpg"/>
    <hyperlink ref="V330" r:id="rId460" display="http://pbs.twimg.com/profile_images/949363975917133824/jsObd5Hx_normal.jpg"/>
    <hyperlink ref="V331" r:id="rId461" display="http://pbs.twimg.com/profile_images/949363975917133824/jsObd5Hx_normal.jpg"/>
    <hyperlink ref="V332" r:id="rId462" display="http://pbs.twimg.com/profile_images/949363975917133824/jsObd5Hx_normal.jpg"/>
    <hyperlink ref="V333" r:id="rId463" display="http://pbs.twimg.com/profile_images/484270011813351424/5ILHWaq__normal.jpeg"/>
    <hyperlink ref="V334" r:id="rId464" display="http://pbs.twimg.com/profile_images/1081171630016159745/2iNZS4kj_normal.jpg"/>
    <hyperlink ref="V335" r:id="rId465" display="http://pbs.twimg.com/profile_images/1145590710944575492/PYG9GWrf_normal.png"/>
    <hyperlink ref="V336" r:id="rId466" display="http://pbs.twimg.com/profile_images/1850681547/course_wordle_normal.PNG"/>
    <hyperlink ref="V337" r:id="rId467" display="http://pbs.twimg.com/profile_images/1850681547/course_wordle_normal.PNG"/>
    <hyperlink ref="V338" r:id="rId468" display="http://pbs.twimg.com/profile_images/1850681547/course_wordle_normal.PNG"/>
    <hyperlink ref="V339" r:id="rId469" display="http://pbs.twimg.com/profile_images/1850681547/course_wordle_normal.PNG"/>
    <hyperlink ref="V340" r:id="rId470" display="http://pbs.twimg.com/profile_images/1850681547/course_wordle_normal.PNG"/>
    <hyperlink ref="V341" r:id="rId471" display="http://pbs.twimg.com/profile_images/1850681547/course_wordle_normal.PNG"/>
    <hyperlink ref="V342" r:id="rId472" display="http://pbs.twimg.com/profile_images/1850681547/course_wordle_normal.PNG"/>
    <hyperlink ref="V343" r:id="rId473" display="http://pbs.twimg.com/profile_images/1106936493849886726/Q5ItOAv2_normal.png"/>
    <hyperlink ref="V344" r:id="rId474" display="http://pbs.twimg.com/profile_images/1081171630016159745/2iNZS4kj_normal.jpg"/>
    <hyperlink ref="V345" r:id="rId475" display="http://pbs.twimg.com/profile_images/1145590710944575492/PYG9GWrf_normal.png"/>
    <hyperlink ref="V346" r:id="rId476" display="http://pbs.twimg.com/profile_images/1106936493849886726/Q5ItOAv2_normal.png"/>
    <hyperlink ref="V347" r:id="rId477" display="http://pbs.twimg.com/profile_images/1106936493849886726/Q5ItOAv2_normal.png"/>
    <hyperlink ref="V348" r:id="rId478" display="http://pbs.twimg.com/profile_images/1106936493849886726/Q5ItOAv2_normal.png"/>
    <hyperlink ref="V349" r:id="rId479" display="http://pbs.twimg.com/profile_images/1106936493849886726/Q5ItOAv2_normal.png"/>
    <hyperlink ref="V350" r:id="rId480" display="http://pbs.twimg.com/profile_images/1106936493849886726/Q5ItOAv2_normal.png"/>
    <hyperlink ref="V351" r:id="rId481" display="http://pbs.twimg.com/profile_images/1106936493849886726/Q5ItOAv2_normal.png"/>
    <hyperlink ref="V352" r:id="rId482" display="http://pbs.twimg.com/profile_images/1106936493849886726/Q5ItOAv2_normal.png"/>
    <hyperlink ref="V353" r:id="rId483" display="http://pbs.twimg.com/profile_images/1106936493849886726/Q5ItOAv2_normal.png"/>
    <hyperlink ref="V354" r:id="rId484" display="http://pbs.twimg.com/profile_images/1106936493849886726/Q5ItOAv2_normal.png"/>
    <hyperlink ref="V355" r:id="rId485" display="http://pbs.twimg.com/profile_images/1081171630016159745/2iNZS4kj_normal.jpg"/>
    <hyperlink ref="V356" r:id="rId486" display="http://pbs.twimg.com/profile_images/1129310171740745728/Cq5beQrO_normal.jpg"/>
    <hyperlink ref="V357" r:id="rId487" display="http://pbs.twimg.com/profile_images/1129310171740745728/Cq5beQrO_normal.jpg"/>
    <hyperlink ref="V358" r:id="rId488" display="http://pbs.twimg.com/profile_images/1129310171740745728/Cq5beQrO_normal.jpg"/>
    <hyperlink ref="V359" r:id="rId489" display="http://pbs.twimg.com/profile_images/1129310171740745728/Cq5beQrO_normal.jpg"/>
    <hyperlink ref="V360" r:id="rId490" display="http://pbs.twimg.com/profile_images/1129310171740745728/Cq5beQrO_normal.jpg"/>
    <hyperlink ref="V361" r:id="rId491" display="http://pbs.twimg.com/profile_images/1129310171740745728/Cq5beQrO_normal.jpg"/>
    <hyperlink ref="V362" r:id="rId492" display="http://pbs.twimg.com/profile_images/1129310171740745728/Cq5beQrO_normal.jpg"/>
    <hyperlink ref="V363" r:id="rId493" display="http://pbs.twimg.com/profile_images/1129310171740745728/Cq5beQrO_normal.jpg"/>
    <hyperlink ref="V364" r:id="rId494" display="http://pbs.twimg.com/profile_images/1129310171740745728/Cq5beQrO_normal.jpg"/>
    <hyperlink ref="V365" r:id="rId495" display="http://pbs.twimg.com/profile_images/949363975917133824/jsObd5Hx_normal.jpg"/>
    <hyperlink ref="V366" r:id="rId496" display="http://pbs.twimg.com/profile_images/1081171630016159745/2iNZS4kj_normal.jpg"/>
    <hyperlink ref="V367" r:id="rId497" display="http://pbs.twimg.com/profile_images/1148151001750392832/vt5LEU1l_normal.png"/>
    <hyperlink ref="V368" r:id="rId498" display="https://pbs.twimg.com/media/ECBZRF2X4AAGEpF.jpg"/>
    <hyperlink ref="V369" r:id="rId499" display="http://pbs.twimg.com/profile_images/1081171630016159745/2iNZS4kj_normal.jpg"/>
    <hyperlink ref="V370" r:id="rId500" display="http://pbs.twimg.com/profile_images/1081171630016159745/2iNZS4kj_normal.jpg"/>
    <hyperlink ref="V371" r:id="rId501" display="http://pbs.twimg.com/profile_images/1081171630016159745/2iNZS4kj_normal.jpg"/>
    <hyperlink ref="V372" r:id="rId502" display="http://pbs.twimg.com/profile_images/1146414828216606720/TddCvi3X_normal.png"/>
    <hyperlink ref="V373" r:id="rId503" display="http://pbs.twimg.com/profile_images/1081171630016159745/2iNZS4kj_normal.jpg"/>
    <hyperlink ref="V374" r:id="rId504" display="http://pbs.twimg.com/profile_images/1081171630016159745/2iNZS4kj_normal.jpg"/>
    <hyperlink ref="V375" r:id="rId505" display="http://pbs.twimg.com/profile_images/949363975917133824/jsObd5Hx_normal.jpg"/>
    <hyperlink ref="V376" r:id="rId506" display="https://pbs.twimg.com/media/ECen6s5XsAEtqk3.jpg"/>
    <hyperlink ref="V377" r:id="rId507" display="http://pbs.twimg.com/profile_images/1151144798004400129/6QArmuFU_normal.png"/>
    <hyperlink ref="V378" r:id="rId508" display="http://pbs.twimg.com/profile_images/949363975917133824/jsObd5Hx_normal.jpg"/>
    <hyperlink ref="V379" r:id="rId509" display="http://pbs.twimg.com/profile_images/1081171630016159745/2iNZS4kj_normal.jpg"/>
    <hyperlink ref="V380" r:id="rId510" display="http://pbs.twimg.com/profile_images/1083397667265413122/tVwUF6Ru_normal.jpg"/>
    <hyperlink ref="V381" r:id="rId511" display="http://pbs.twimg.com/profile_images/1151144798004400129/6QArmuFU_normal.png"/>
    <hyperlink ref="V382" r:id="rId512" display="http://pbs.twimg.com/profile_images/959058647769931777/fof194Jf_normal.jpg"/>
    <hyperlink ref="V383" r:id="rId513" display="http://pbs.twimg.com/profile_images/949363975917133824/jsObd5Hx_normal.jpg"/>
    <hyperlink ref="V384" r:id="rId514" display="http://pbs.twimg.com/profile_images/949363975917133824/jsObd5Hx_normal.jpg"/>
    <hyperlink ref="V385" r:id="rId515" display="http://pbs.twimg.com/profile_images/949363975917133824/jsObd5Hx_normal.jpg"/>
    <hyperlink ref="V386" r:id="rId516" display="http://pbs.twimg.com/profile_images/949363975917133824/jsObd5Hx_normal.jpg"/>
    <hyperlink ref="V387" r:id="rId517" display="http://pbs.twimg.com/profile_images/949363975917133824/jsObd5Hx_normal.jpg"/>
    <hyperlink ref="V388" r:id="rId518" display="http://pbs.twimg.com/profile_images/949363975917133824/jsObd5Hx_normal.jpg"/>
    <hyperlink ref="V389" r:id="rId519" display="http://pbs.twimg.com/profile_images/949363975917133824/jsObd5Hx_normal.jpg"/>
    <hyperlink ref="V390" r:id="rId520" display="http://pbs.twimg.com/profile_images/949363975917133824/jsObd5Hx_normal.jpg"/>
    <hyperlink ref="V391" r:id="rId521" display="http://pbs.twimg.com/profile_images/1081171630016159745/2iNZS4kj_normal.jpg"/>
    <hyperlink ref="V392" r:id="rId522" display="http://pbs.twimg.com/profile_images/1081171630016159745/2iNZS4kj_normal.jpg"/>
    <hyperlink ref="V393" r:id="rId523" display="http://pbs.twimg.com/profile_images/1151144798004400129/6QArmuFU_normal.png"/>
    <hyperlink ref="V394" r:id="rId524" display="http://pbs.twimg.com/profile_images/1151144798004400129/6QArmuFU_normal.png"/>
    <hyperlink ref="V395" r:id="rId525" display="http://pbs.twimg.com/profile_images/1151144798004400129/6QArmuFU_normal.png"/>
    <hyperlink ref="V396" r:id="rId526" display="http://pbs.twimg.com/profile_images/1151144798004400129/6QArmuFU_normal.png"/>
    <hyperlink ref="V397" r:id="rId527" display="http://pbs.twimg.com/profile_images/1151144798004400129/6QArmuFU_normal.png"/>
    <hyperlink ref="V398" r:id="rId528" display="http://pbs.twimg.com/profile_images/1151144798004400129/6QArmuFU_normal.png"/>
    <hyperlink ref="V399" r:id="rId529" display="http://pbs.twimg.com/profile_images/1151144798004400129/6QArmuFU_normal.png"/>
    <hyperlink ref="V400" r:id="rId530" display="http://pbs.twimg.com/profile_images/1081171630016159745/2iNZS4kj_normal.jpg"/>
    <hyperlink ref="V401" r:id="rId531" display="http://pbs.twimg.com/profile_images/1083397667265413122/tVwUF6Ru_normal.jpg"/>
    <hyperlink ref="V402" r:id="rId532" display="http://pbs.twimg.com/profile_images/1083397667265413122/tVwUF6Ru_normal.jpg"/>
    <hyperlink ref="V403" r:id="rId533" display="http://pbs.twimg.com/profile_images/1083397667265413122/tVwUF6Ru_normal.jpg"/>
    <hyperlink ref="V404" r:id="rId534" display="http://pbs.twimg.com/profile_images/1081171630016159745/2iNZS4kj_normal.jpg"/>
    <hyperlink ref="V405" r:id="rId535" display="http://pbs.twimg.com/profile_images/1145590710944575492/PYG9GWrf_normal.png"/>
    <hyperlink ref="V406" r:id="rId536" display="http://pbs.twimg.com/profile_images/1145590710944575492/PYG9GWrf_normal.png"/>
    <hyperlink ref="V407" r:id="rId537" display="http://pbs.twimg.com/profile_images/1081171630016159745/2iNZS4kj_normal.jpg"/>
    <hyperlink ref="V408" r:id="rId538" display="http://pbs.twimg.com/profile_images/1081171630016159745/2iNZS4kj_normal.jpg"/>
    <hyperlink ref="V409" r:id="rId539" display="http://pbs.twimg.com/profile_images/1081171630016159745/2iNZS4kj_normal.jpg"/>
    <hyperlink ref="V410" r:id="rId540" display="http://pbs.twimg.com/profile_images/1081171630016159745/2iNZS4kj_normal.jpg"/>
    <hyperlink ref="V411" r:id="rId541" display="http://pbs.twimg.com/profile_images/1081171630016159745/2iNZS4kj_normal.jpg"/>
    <hyperlink ref="V412" r:id="rId542" display="http://pbs.twimg.com/profile_images/1081171630016159745/2iNZS4kj_normal.jpg"/>
    <hyperlink ref="V413" r:id="rId543" display="http://pbs.twimg.com/profile_images/674576687284117504/WgTamGDP_normal.jpg"/>
    <hyperlink ref="V414" r:id="rId544" display="http://pbs.twimg.com/profile_images/674576687284117504/WgTamGDP_normal.jpg"/>
    <hyperlink ref="V415" r:id="rId545" display="http://pbs.twimg.com/profile_images/1081171630016159745/2iNZS4kj_normal.jpg"/>
    <hyperlink ref="V416" r:id="rId546" display="http://pbs.twimg.com/profile_images/959058647769931777/fof194Jf_normal.jpg"/>
    <hyperlink ref="V417" r:id="rId547" display="http://pbs.twimg.com/profile_images/959058647769931777/fof194Jf_normal.jpg"/>
    <hyperlink ref="V418" r:id="rId548" display="http://pbs.twimg.com/profile_images/959058647769931777/fof194Jf_normal.jpg"/>
    <hyperlink ref="V419" r:id="rId549" display="https://pbs.twimg.com/media/ECBbRbvXkAEzCC3.jpg"/>
    <hyperlink ref="V420" r:id="rId550" display="http://pbs.twimg.com/profile_images/959058647769931777/fof194Jf_normal.jpg"/>
    <hyperlink ref="V421" r:id="rId551" display="http://pbs.twimg.com/profile_images/959058647769931777/fof194Jf_normal.jpg"/>
    <hyperlink ref="V422" r:id="rId552" display="http://pbs.twimg.com/profile_images/959058647769931777/fof194Jf_normal.jpg"/>
    <hyperlink ref="V423" r:id="rId553" display="http://pbs.twimg.com/profile_images/959058647769931777/fof194Jf_normal.jpg"/>
    <hyperlink ref="V424" r:id="rId554" display="https://pbs.twimg.com/media/ECjl1F_X4AIjUJs.jpg"/>
    <hyperlink ref="V425" r:id="rId555" display="http://pbs.twimg.com/profile_images/959058647769931777/fof194Jf_normal.jpg"/>
    <hyperlink ref="V426" r:id="rId556" display="https://pbs.twimg.com/media/ECkTVa4X4AAg3p_.jpg"/>
    <hyperlink ref="V427" r:id="rId557" display="https://pbs.twimg.com/media/ECkTVa4X4AAg3p_.jpg"/>
    <hyperlink ref="V428" r:id="rId558" display="http://pbs.twimg.com/profile_images/1081171630016159745/2iNZS4kj_normal.jpg"/>
    <hyperlink ref="V429" r:id="rId559" display="http://pbs.twimg.com/profile_images/1081171630016159745/2iNZS4kj_normal.jpg"/>
    <hyperlink ref="V430" r:id="rId560" display="http://pbs.twimg.com/profile_images/1081171630016159745/2iNZS4kj_normal.jpg"/>
    <hyperlink ref="V431" r:id="rId561" display="http://pbs.twimg.com/profile_images/743895297923878912/9QizjcZu_normal.jpg"/>
    <hyperlink ref="V432" r:id="rId562" display="http://pbs.twimg.com/profile_images/743895297923878912/9QizjcZu_normal.jpg"/>
    <hyperlink ref="V433" r:id="rId563" display="http://pbs.twimg.com/profile_images/743895297923878912/9QizjcZu_normal.jpg"/>
    <hyperlink ref="V434" r:id="rId564" display="http://pbs.twimg.com/profile_images/743895297923878912/9QizjcZu_normal.jpg"/>
    <hyperlink ref="V435" r:id="rId565" display="http://pbs.twimg.com/profile_images/743895297923878912/9QizjcZu_normal.jpg"/>
    <hyperlink ref="V436" r:id="rId566" display="http://pbs.twimg.com/profile_images/1081171630016159745/2iNZS4kj_normal.jpg"/>
    <hyperlink ref="V437" r:id="rId567" display="http://pbs.twimg.com/profile_images/1081171630016159745/2iNZS4kj_normal.jpg"/>
    <hyperlink ref="V438" r:id="rId568" display="http://pbs.twimg.com/profile_images/1081171630016159745/2iNZS4kj_normal.jpg"/>
    <hyperlink ref="V439" r:id="rId569" display="https://pbs.twimg.com/media/ECk5fWEXsAADk03.jpg"/>
    <hyperlink ref="V440" r:id="rId570" display="https://pbs.twimg.com/media/ECk5fWEXsAADk03.jpg"/>
    <hyperlink ref="V441" r:id="rId571" display="http://pbs.twimg.com/profile_images/1081171630016159745/2iNZS4kj_normal.jpg"/>
    <hyperlink ref="V442" r:id="rId572" display="http://pbs.twimg.com/profile_images/1081171630016159745/2iNZS4kj_normal.jpg"/>
    <hyperlink ref="V443" r:id="rId573" display="http://pbs.twimg.com/profile_images/1081171630016159745/2iNZS4kj_normal.jpg"/>
    <hyperlink ref="V444" r:id="rId574" display="http://pbs.twimg.com/profile_images/1081171630016159745/2iNZS4kj_normal.jpg"/>
    <hyperlink ref="V445" r:id="rId575" display="http://pbs.twimg.com/profile_images/1081171630016159745/2iNZS4kj_normal.jpg"/>
    <hyperlink ref="V446" r:id="rId576" display="http://pbs.twimg.com/profile_images/1081171630016159745/2iNZS4kj_normal.jpg"/>
    <hyperlink ref="V447" r:id="rId577" display="http://pbs.twimg.com/profile_images/1081171630016159745/2iNZS4kj_normal.jpg"/>
    <hyperlink ref="V448" r:id="rId578" display="http://pbs.twimg.com/profile_images/1081171630016159745/2iNZS4kj_normal.jpg"/>
    <hyperlink ref="V449" r:id="rId579" display="https://pbs.twimg.com/tweet_video_thumb/ECeypuvXsAAEnwh.jpg"/>
    <hyperlink ref="V450" r:id="rId580" display="https://pbs.twimg.com/media/ECjhIB9WsAEXfpI.jpg"/>
    <hyperlink ref="V451" r:id="rId581" display="http://pbs.twimg.com/profile_images/1081171630016159745/2iNZS4kj_normal.jpg"/>
    <hyperlink ref="Z3" r:id="rId582" display="https://twitter.com/miswachemicals/status/1161293537129959424"/>
    <hyperlink ref="Z4" r:id="rId583" display="https://twitter.com/miswachemicals/status/1161293537129959424"/>
    <hyperlink ref="Z5" r:id="rId584" display="https://twitter.com/logistics_forum/status/1161621188034138113"/>
    <hyperlink ref="Z6" r:id="rId585" display="https://twitter.com/cafe_matchbox/status/1161654598274310147"/>
    <hyperlink ref="Z7" r:id="rId586" display="https://twitter.com/jeaned70/status/1161690567551721478"/>
    <hyperlink ref="Z8" r:id="rId587" display="https://twitter.com/star_classroom/status/1161714540171747329"/>
    <hyperlink ref="Z9" r:id="rId588" display="https://twitter.com/samantha_read_/status/1161731161418358785"/>
    <hyperlink ref="Z10" r:id="rId589" display="https://twitter.com/itteamdret/status/1161926721349836800"/>
    <hyperlink ref="Z11" r:id="rId590" display="https://twitter.com/learntechuon/status/1161951303142191105"/>
    <hyperlink ref="Z12" r:id="rId591" display="https://twitter.com/learntechuon/status/1161951303142191105"/>
    <hyperlink ref="Z13" r:id="rId592" display="https://twitter.com/learntechuon/status/1161951303142191105"/>
    <hyperlink ref="Z14" r:id="rId593" display="https://twitter.com/learntechuon/status/1161951303142191105"/>
    <hyperlink ref="Z15" r:id="rId594" display="https://twitter.com/learntechuon/status/1161951303142191105"/>
    <hyperlink ref="Z16" r:id="rId595" display="https://twitter.com/learntechuon/status/1161951303142191105"/>
    <hyperlink ref="Z17" r:id="rId596" display="https://twitter.com/learntechuon/status/1161951303142191105"/>
    <hyperlink ref="Z18" r:id="rId597" display="https://twitter.com/maaprincipal/status/1161953851316027393"/>
    <hyperlink ref="Z19" r:id="rId598" display="https://twitter.com/thenenequirer/status/1161968242623225857"/>
    <hyperlink ref="Z20" r:id="rId599" display="https://twitter.com/thenenequirer/status/1161968242623225857"/>
    <hyperlink ref="Z21" r:id="rId600" display="https://twitter.com/thenenequirer/status/1161968242623225857"/>
    <hyperlink ref="Z22" r:id="rId601" display="https://twitter.com/thenenequirer/status/1161968242623225857"/>
    <hyperlink ref="Z23" r:id="rId602" display="https://twitter.com/thenenequirer/status/1161968242623225857"/>
    <hyperlink ref="Z24" r:id="rId603" display="https://twitter.com/thenenequirer/status/1161968242623225857"/>
    <hyperlink ref="Z25" r:id="rId604" display="https://twitter.com/thenenequirer/status/1161968242623225857"/>
    <hyperlink ref="Z26" r:id="rId605" display="https://twitter.com/wastereader/status/1161988684759085056"/>
    <hyperlink ref="Z27" r:id="rId606" display="https://twitter.com/wastereader/status/1161988684759085056"/>
    <hyperlink ref="Z28" r:id="rId607" display="https://twitter.com/wastereader/status/1161988684759085056"/>
    <hyperlink ref="Z29" r:id="rId608" display="https://twitter.com/wastereader/status/1161988684759085056"/>
    <hyperlink ref="Z30" r:id="rId609" display="https://twitter.com/wastereader/status/1161988684759085056"/>
    <hyperlink ref="Z31" r:id="rId610" display="https://twitter.com/wastereader/status/1161988684759085056"/>
    <hyperlink ref="Z32" r:id="rId611" display="https://twitter.com/wastereader/status/1161988684759085056"/>
    <hyperlink ref="Z33" r:id="rId612" display="https://twitter.com/zigguratxyz/status/1162029964591603712"/>
    <hyperlink ref="Z34" r:id="rId613" display="https://twitter.com/northantshouruk/status/1161890783336849408"/>
    <hyperlink ref="Z35" r:id="rId614" display="https://twitter.com/northantshouruk/status/1161890783336849408"/>
    <hyperlink ref="Z36" r:id="rId615" display="https://twitter.com/northantshouruk/status/1161890783336849408"/>
    <hyperlink ref="Z37" r:id="rId616" display="https://twitter.com/northantshouruk/status/1161890783336849408"/>
    <hyperlink ref="Z38" r:id="rId617" display="https://twitter.com/northantshouruk/status/1161890783336849408"/>
    <hyperlink ref="Z39" r:id="rId618" display="https://twitter.com/northantshouruk/status/1161890783336849408"/>
    <hyperlink ref="Z40" r:id="rId619" display="https://twitter.com/northantshouruk/status/1161890783336849408"/>
    <hyperlink ref="Z41" r:id="rId620" display="https://twitter.com/alpaka_io/status/1162081148115333120"/>
    <hyperlink ref="Z42" r:id="rId621" display="https://twitter.com/angrynorthernuk/status/1162277105406636032"/>
    <hyperlink ref="Z43" r:id="rId622" display="https://twitter.com/angrynorthernuk/status/1162277105406636032"/>
    <hyperlink ref="Z44" r:id="rId623" display="https://twitter.com/spokeseducation/status/1162305789832388608"/>
    <hyperlink ref="Z45" r:id="rId624" display="https://twitter.com/marcwebber/status/1162091542682767360"/>
    <hyperlink ref="Z46" r:id="rId625" display="https://twitter.com/marcwebber/status/1162416176078696448"/>
    <hyperlink ref="Z47" r:id="rId626" display="https://twitter.com/marcwebber/status/1162416176078696448"/>
    <hyperlink ref="Z48" r:id="rId627" display="https://twitter.com/futurefocusedg1/status/1163093533949136898"/>
    <hyperlink ref="Z49" r:id="rId628" display="https://twitter.com/futurefocusedg1/status/1163094186985439234"/>
    <hyperlink ref="Z50" r:id="rId629" display="https://twitter.com/futurefocusedg1/status/1163094186985439234"/>
    <hyperlink ref="Z51" r:id="rId630" display="https://twitter.com/futurefocusedg1/status/1163094186985439234"/>
    <hyperlink ref="Z52" r:id="rId631" display="https://twitter.com/futurefocusedg1/status/1163094186985439234"/>
    <hyperlink ref="Z53" r:id="rId632" display="https://twitter.com/thegrowthlawyer/status/1163744940804988929"/>
    <hyperlink ref="Z54" r:id="rId633" display="https://twitter.com/dr_alisherbaz/status/1163348829850284032"/>
    <hyperlink ref="Z55" r:id="rId634" display="https://twitter.com/scottturneruon/status/1163339365734604800"/>
    <hyperlink ref="Z56" r:id="rId635" display="https://twitter.com/dr_alisherbaz/status/1163348829850284032"/>
    <hyperlink ref="Z57" r:id="rId636" display="https://twitter.com/scottturneruon/status/1163339365734604800"/>
    <hyperlink ref="Z58" r:id="rId637" display="https://twitter.com/dr_alisherbaz/status/1163348829850284032"/>
    <hyperlink ref="Z59" r:id="rId638" display="https://twitter.com/dr_alisherbaz/status/1163348829850284032"/>
    <hyperlink ref="Z60" r:id="rId639" display="https://twitter.com/dr_alisherbaz/status/1163348829850284032"/>
    <hyperlink ref="Z61" r:id="rId640" display="https://twitter.com/dr_alisherbaz/status/1163348829850284032"/>
    <hyperlink ref="Z62" r:id="rId641" display="https://twitter.com/dr_alisherbaz/status/1163348829850284032"/>
    <hyperlink ref="Z63" r:id="rId642" display="https://twitter.com/scottturneruon/status/1163339365734604800"/>
    <hyperlink ref="Z64" r:id="rId643" display="https://twitter.com/nosylocaljourno/status/1164108090922418182"/>
    <hyperlink ref="Z65" r:id="rId644" display="https://twitter.com/nosylocaljourno/status/1164108090922418182"/>
    <hyperlink ref="Z66" r:id="rId645" display="https://twitter.com/nosylocaljourno/status/1164108090922418182"/>
    <hyperlink ref="Z67" r:id="rId646" display="https://twitter.com/barwaterside/status/1164126528680185856"/>
    <hyperlink ref="Z68" r:id="rId647" display="https://twitter.com/proudmurals/status/1164148321436479488"/>
    <hyperlink ref="Z69" r:id="rId648" display="https://twitter.com/6920steve/status/1162068181894291456"/>
    <hyperlink ref="Z70" r:id="rId649" display="https://twitter.com/6920steve/status/1162068181894291456"/>
    <hyperlink ref="Z71" r:id="rId650" display="https://twitter.com/6920steve/status/1162068181894291456"/>
    <hyperlink ref="Z72" r:id="rId651" display="https://twitter.com/6920steve/status/1162068181894291456"/>
    <hyperlink ref="Z73" r:id="rId652" display="https://twitter.com/6920steve/status/1162068181894291456"/>
    <hyperlink ref="Z74" r:id="rId653" display="https://twitter.com/6920steve/status/1162068181894291456"/>
    <hyperlink ref="Z75" r:id="rId654" display="https://twitter.com/6920steve/status/1162068181894291456"/>
    <hyperlink ref="Z76" r:id="rId655" display="https://twitter.com/6920steve/status/1162068181894291456"/>
    <hyperlink ref="Z77" r:id="rId656" display="https://twitter.com/6920steve/status/1162068181894291456"/>
    <hyperlink ref="Z78" r:id="rId657" display="https://twitter.com/6920steve/status/1162068181894291456"/>
    <hyperlink ref="Z79" r:id="rId658" display="https://twitter.com/6920steve/status/1162068181894291456"/>
    <hyperlink ref="Z80" r:id="rId659" display="https://twitter.com/6920steve/status/1162068181894291456"/>
    <hyperlink ref="Z81" r:id="rId660" display="https://twitter.com/6920steve/status/1162068181894291456"/>
    <hyperlink ref="Z82" r:id="rId661" display="https://twitter.com/6920steve/status/1162068181894291456"/>
    <hyperlink ref="Z83" r:id="rId662" display="https://twitter.com/6920steve/status/1162068181894291456"/>
    <hyperlink ref="Z84" r:id="rId663" display="https://twitter.com/6920steve/status/1162068181894291456"/>
    <hyperlink ref="Z85" r:id="rId664" display="https://twitter.com/6920steve/status/1162068181894291456"/>
    <hyperlink ref="Z86" r:id="rId665" display="https://twitter.com/becketsbuddies/status/1162068591887429634"/>
    <hyperlink ref="Z87" r:id="rId666" display="https://twitter.com/dutchdelightsuk/status/1162070534349303808"/>
    <hyperlink ref="Z88" r:id="rId667" display="https://twitter.com/northantshouruk/status/1162061701652647936"/>
    <hyperlink ref="Z89" r:id="rId668" display="https://twitter.com/jacksonjcooper/status/1164151174087499776"/>
    <hyperlink ref="Z90" r:id="rId669" display="https://twitter.com/becketsbuddies/status/1162068591887429634"/>
    <hyperlink ref="Z91" r:id="rId670" display="https://twitter.com/dutchdelightsuk/status/1162070534349303808"/>
    <hyperlink ref="Z92" r:id="rId671" display="https://twitter.com/northantshouruk/status/1162061701652647936"/>
    <hyperlink ref="Z93" r:id="rId672" display="https://twitter.com/jacksonjcooper/status/1164151174087499776"/>
    <hyperlink ref="Z94" r:id="rId673" display="https://twitter.com/becketsbuddies/status/1162068591887429634"/>
    <hyperlink ref="Z95" r:id="rId674" display="https://twitter.com/dutchdelightsuk/status/1162070534349303808"/>
    <hyperlink ref="Z96" r:id="rId675" display="https://twitter.com/northantshouruk/status/1162061701652647936"/>
    <hyperlink ref="Z97" r:id="rId676" display="https://twitter.com/jacksonjcooper/status/1164151174087499776"/>
    <hyperlink ref="Z98" r:id="rId677" display="https://twitter.com/becketsbuddies/status/1162068591887429634"/>
    <hyperlink ref="Z99" r:id="rId678" display="https://twitter.com/dutchdelightsuk/status/1162070534349303808"/>
    <hyperlink ref="Z100" r:id="rId679" display="https://twitter.com/northantshouruk/status/1162061701652647936"/>
    <hyperlink ref="Z101" r:id="rId680" display="https://twitter.com/jacksonjcooper/status/1164151174087499776"/>
    <hyperlink ref="Z102" r:id="rId681" display="https://twitter.com/becketsbuddies/status/1162068591887429634"/>
    <hyperlink ref="Z103" r:id="rId682" display="https://twitter.com/dutchdelightsuk/status/1162070534349303808"/>
    <hyperlink ref="Z104" r:id="rId683" display="https://twitter.com/dutchdelightsuk/status/1162070534349303808"/>
    <hyperlink ref="Z105" r:id="rId684" display="https://twitter.com/dutchdelightsuk/status/1162070534349303808"/>
    <hyperlink ref="Z106" r:id="rId685" display="https://twitter.com/dutchdelightsuk/status/1162070534349303808"/>
    <hyperlink ref="Z107" r:id="rId686" display="https://twitter.com/dutchdelightsuk/status/1162070534349303808"/>
    <hyperlink ref="Z108" r:id="rId687" display="https://twitter.com/dutchdelightsuk/status/1162070534349303808"/>
    <hyperlink ref="Z109" r:id="rId688" display="https://twitter.com/dutchdelightsuk/status/1162070534349303808"/>
    <hyperlink ref="Z110" r:id="rId689" display="https://twitter.com/dutchdelightsuk/status/1162070534349303808"/>
    <hyperlink ref="Z111" r:id="rId690" display="https://twitter.com/dutchdelightsuk/status/1162070534349303808"/>
    <hyperlink ref="Z112" r:id="rId691" display="https://twitter.com/dutchdelightsuk/status/1162070534349303808"/>
    <hyperlink ref="Z113" r:id="rId692" display="https://twitter.com/dutchdelightsuk/status/1162070534349303808"/>
    <hyperlink ref="Z114" r:id="rId693" display="https://twitter.com/dutchdelightsuk/status/1162070534349303808"/>
    <hyperlink ref="Z115" r:id="rId694" display="https://twitter.com/dutchdelightsuk/status/1162070534349303808"/>
    <hyperlink ref="Z116" r:id="rId695" display="https://twitter.com/northantshouruk/status/1162061701652647936"/>
    <hyperlink ref="Z117" r:id="rId696" display="https://twitter.com/jacksonjcooper/status/1164151174087499776"/>
    <hyperlink ref="Z118" r:id="rId697" display="https://twitter.com/becketsbuddies/status/1162068591887429634"/>
    <hyperlink ref="Z119" r:id="rId698" display="https://twitter.com/northantshouruk/status/1162061701652647936"/>
    <hyperlink ref="Z120" r:id="rId699" display="https://twitter.com/jacksonjcooper/status/1164151174087499776"/>
    <hyperlink ref="Z121" r:id="rId700" display="https://twitter.com/becketsbuddies/status/1162068591887429634"/>
    <hyperlink ref="Z122" r:id="rId701" display="https://twitter.com/northantshouruk/status/1162061701652647936"/>
    <hyperlink ref="Z123" r:id="rId702" display="https://twitter.com/jacksonjcooper/status/1164151174087499776"/>
    <hyperlink ref="Z124" r:id="rId703" display="https://twitter.com/becketsbuddies/status/1162068591887429634"/>
    <hyperlink ref="Z125" r:id="rId704" display="https://twitter.com/northantshouruk/status/1162061701652647936"/>
    <hyperlink ref="Z126" r:id="rId705" display="https://twitter.com/jacksonjcooper/status/1164151174087499776"/>
    <hyperlink ref="Z127" r:id="rId706" display="https://twitter.com/becketsbuddies/status/1162068591887429634"/>
    <hyperlink ref="Z128" r:id="rId707" display="https://twitter.com/northantshouruk/status/1162061701652647936"/>
    <hyperlink ref="Z129" r:id="rId708" display="https://twitter.com/jacksonjcooper/status/1164151174087499776"/>
    <hyperlink ref="Z130" r:id="rId709" display="https://twitter.com/becketsbuddies/status/1162068591887429634"/>
    <hyperlink ref="Z131" r:id="rId710" display="https://twitter.com/northantshouruk/status/1162061701652647936"/>
    <hyperlink ref="Z132" r:id="rId711" display="https://twitter.com/jacksonjcooper/status/1164151174087499776"/>
    <hyperlink ref="Z133" r:id="rId712" display="https://twitter.com/becketsbuddies/status/1162068591887429634"/>
    <hyperlink ref="Z134" r:id="rId713" display="https://twitter.com/northantshouruk/status/1162061701652647936"/>
    <hyperlink ref="Z135" r:id="rId714" display="https://twitter.com/jacksonjcooper/status/1164151174087499776"/>
    <hyperlink ref="Z136" r:id="rId715" display="https://twitter.com/becketsbuddies/status/1162068591887429634"/>
    <hyperlink ref="Z137" r:id="rId716" display="https://twitter.com/becketsbuddies/status/1162068591887429634"/>
    <hyperlink ref="Z138" r:id="rId717" display="https://twitter.com/becketsbuddies/status/1162068591887429634"/>
    <hyperlink ref="Z139" r:id="rId718" display="https://twitter.com/becketsbuddies/status/1162068591887429634"/>
    <hyperlink ref="Z140" r:id="rId719" display="https://twitter.com/becketsbuddies/status/1162068591887429634"/>
    <hyperlink ref="Z141" r:id="rId720" display="https://twitter.com/becketsbuddies/status/1162068591887429634"/>
    <hyperlink ref="Z142" r:id="rId721" display="https://twitter.com/northantshouruk/status/1162061701652647936"/>
    <hyperlink ref="Z143" r:id="rId722" display="https://twitter.com/jacksonjcooper/status/1164151174087499776"/>
    <hyperlink ref="Z144" r:id="rId723" display="https://twitter.com/northantshouruk/status/1162061701652647936"/>
    <hyperlink ref="Z145" r:id="rId724" display="https://twitter.com/jacksonjcooper/status/1164151174087499776"/>
    <hyperlink ref="Z146" r:id="rId725" display="https://twitter.com/northantshouruk/status/1162061701652647936"/>
    <hyperlink ref="Z147" r:id="rId726" display="https://twitter.com/jacksonjcooper/status/1164151174087499776"/>
    <hyperlink ref="Z148" r:id="rId727" display="https://twitter.com/northantshouruk/status/1162061701652647936"/>
    <hyperlink ref="Z149" r:id="rId728" display="https://twitter.com/jacksonjcooper/status/1164151174087499776"/>
    <hyperlink ref="Z150" r:id="rId729" display="https://twitter.com/northantshouruk/status/1162061701652647936"/>
    <hyperlink ref="Z151" r:id="rId730" display="https://twitter.com/jacksonjcooper/status/1164151174087499776"/>
    <hyperlink ref="Z152" r:id="rId731" display="https://twitter.com/northantshouruk/status/1161890783336849408"/>
    <hyperlink ref="Z153" r:id="rId732" display="https://twitter.com/northantshouruk/status/1161890783336849408"/>
    <hyperlink ref="Z154" r:id="rId733" display="https://twitter.com/northantshouruk/status/1161890783336849408"/>
    <hyperlink ref="Z155" r:id="rId734" display="https://twitter.com/northantshouruk/status/1162061701652647936"/>
    <hyperlink ref="Z156" r:id="rId735" display="https://twitter.com/northantshouruk/status/1162077685172133888"/>
    <hyperlink ref="Z157" r:id="rId736" display="https://twitter.com/jacksonjcooper/status/1164151174087499776"/>
    <hyperlink ref="Z158" r:id="rId737" display="https://twitter.com/jacksonjcooper/status/1164151174087499776"/>
    <hyperlink ref="Z159" r:id="rId738" display="https://twitter.com/kaysawbridge/status/1161972378001448960"/>
    <hyperlink ref="Z160" r:id="rId739" display="https://twitter.com/kaysawbridge/status/1164156231105335296"/>
    <hyperlink ref="Z161" r:id="rId740" display="https://twitter.com/kaysawbridge/status/1164156231105335296"/>
    <hyperlink ref="Z162" r:id="rId741" display="https://twitter.com/snc_webmaster/status/1164169386720137217"/>
    <hyperlink ref="Z163" r:id="rId742" display="https://twitter.com/snc_webmaster/status/1164169386720137217"/>
    <hyperlink ref="Z164" r:id="rId743" display="https://twitter.com/snc_webmaster/status/1164169386720137217"/>
    <hyperlink ref="Z165" r:id="rId744" display="https://twitter.com/uninorthants/status/1161894703291412480"/>
    <hyperlink ref="Z166" r:id="rId745" display="https://twitter.com/deanoffast/status/1161984468762136581"/>
    <hyperlink ref="Z167" r:id="rId746" display="https://twitter.com/deanoffast/status/1161984468762136581"/>
    <hyperlink ref="Z168" r:id="rId747" display="https://twitter.com/deanoffast/status/1161984468762136581"/>
    <hyperlink ref="Z169" r:id="rId748" display="https://twitter.com/deanoffast/status/1161984468762136581"/>
    <hyperlink ref="Z170" r:id="rId749" display="https://twitter.com/deanoffast/status/1161984468762136581"/>
    <hyperlink ref="Z171" r:id="rId750" display="https://twitter.com/deanoffast/status/1161984468762136581"/>
    <hyperlink ref="Z172" r:id="rId751" display="https://twitter.com/uoncomputing/status/1163091722810863617"/>
    <hyperlink ref="Z173" r:id="rId752" display="https://twitter.com/scottturneruon/status/1161968809038815233"/>
    <hyperlink ref="Z174" r:id="rId753" display="https://twitter.com/scottturneruon/status/1163339365734604800"/>
    <hyperlink ref="Z175" r:id="rId754" display="https://twitter.com/gameartacademic/status/1161894558604640256"/>
    <hyperlink ref="Z176" r:id="rId755" display="https://twitter.com/uninorthants/status/1161894703291412480"/>
    <hyperlink ref="Z177" r:id="rId756" display="https://twitter.com/uoncomputing/status/1163091722810863617"/>
    <hyperlink ref="Z178" r:id="rId757" display="https://twitter.com/scottturneruon/status/1161968809038815233"/>
    <hyperlink ref="Z179" r:id="rId758" display="https://twitter.com/uninhantsnews/status/1161657004622012416"/>
    <hyperlink ref="Z180" r:id="rId759" display="https://twitter.com/uninhantsnews/status/1164112050282467328"/>
    <hyperlink ref="Z181" r:id="rId760" display="https://twitter.com/gameartacademic/status/1161894558604640256"/>
    <hyperlink ref="Z182" r:id="rId761" display="https://twitter.com/kardisom/status/1164106401872003072"/>
    <hyperlink ref="Z183" r:id="rId762" display="https://twitter.com/kardisom/status/1164106401872003072"/>
    <hyperlink ref="Z184" r:id="rId763" display="https://twitter.com/gameartacademic/status/1164096480048799744"/>
    <hyperlink ref="Z185" r:id="rId764" display="https://twitter.com/gameartacademic/status/1164246334561509377"/>
    <hyperlink ref="Z186" r:id="rId765" display="https://twitter.com/gameartacademic/status/1164246334561509377"/>
    <hyperlink ref="Z187" r:id="rId766" display="https://twitter.com/uninorthants/status/1161894703291412480"/>
    <hyperlink ref="Z188" r:id="rId767" display="https://twitter.com/uoncomputing/status/1163091722810863617"/>
    <hyperlink ref="Z189" r:id="rId768" display="https://twitter.com/scottturneruon/status/1161591441216458752"/>
    <hyperlink ref="Z190" r:id="rId769" display="https://twitter.com/scottturneruon/status/1161591441216458752"/>
    <hyperlink ref="Z191" r:id="rId770" display="https://twitter.com/scottturneruon/status/1161591441216458752"/>
    <hyperlink ref="Z192" r:id="rId771" display="https://twitter.com/scottturneruon/status/1161882072455294976"/>
    <hyperlink ref="Z193" r:id="rId772" display="https://twitter.com/scottturneruon/status/1161882072455294976"/>
    <hyperlink ref="Z194" r:id="rId773" display="https://twitter.com/scottturneruon/status/1161882072455294976"/>
    <hyperlink ref="Z195" r:id="rId774" display="https://twitter.com/scottturneruon/status/1161882117900554240"/>
    <hyperlink ref="Z196" r:id="rId775" display="https://twitter.com/scottturneruon/status/1161882117900554240"/>
    <hyperlink ref="Z197" r:id="rId776" display="https://twitter.com/scottturneruon/status/1161882117900554240"/>
    <hyperlink ref="Z198" r:id="rId777" display="https://twitter.com/scottturneruon/status/1161968809038815233"/>
    <hyperlink ref="Z199" r:id="rId778" display="https://twitter.com/scottturneruon/status/1161968809038815233"/>
    <hyperlink ref="Z200" r:id="rId779" display="https://twitter.com/scottturneruon/status/1161968809038815233"/>
    <hyperlink ref="Z201" r:id="rId780" display="https://twitter.com/scottturneruon/status/1161968809038815233"/>
    <hyperlink ref="Z202" r:id="rId781" display="https://twitter.com/scottturneruon/status/1162093912162537472"/>
    <hyperlink ref="Z203" r:id="rId782" display="https://twitter.com/scottturneruon/status/1162278700831793152"/>
    <hyperlink ref="Z204" r:id="rId783" display="https://twitter.com/scottturneruon/status/1162278700831793152"/>
    <hyperlink ref="Z205" r:id="rId784" display="https://twitter.com/scottturneruon/status/1163094853238034432"/>
    <hyperlink ref="Z206" r:id="rId785" display="https://twitter.com/scottturneruon/status/1163339365734604800"/>
    <hyperlink ref="Z207" r:id="rId786" display="https://twitter.com/scottturneruon/status/1163339365734604800"/>
    <hyperlink ref="Z208" r:id="rId787" display="https://twitter.com/scottturneruon/status/1163339365734604800"/>
    <hyperlink ref="Z209" r:id="rId788" display="https://twitter.com/scottturneruon/status/1164066382251732992"/>
    <hyperlink ref="Z210" r:id="rId789" display="https://twitter.com/scottturneruon/status/1164066382251732992"/>
    <hyperlink ref="Z211" r:id="rId790" display="https://twitter.com/scottturneruon/status/1164066382251732992"/>
    <hyperlink ref="Z212" r:id="rId791" display="https://twitter.com/scottturneruon/status/1164066649827356672"/>
    <hyperlink ref="Z213" r:id="rId792" display="https://twitter.com/gameartacademic/status/1161894558604640256"/>
    <hyperlink ref="Z214" r:id="rId793" display="https://twitter.com/codeclubemids/status/1161562089871368193"/>
    <hyperlink ref="Z215" r:id="rId794" display="https://twitter.com/livi_uk/status/1163830585904828416"/>
    <hyperlink ref="Z216" r:id="rId795" display="https://twitter.com/karen_w_bach/status/1164276497802309635"/>
    <hyperlink ref="Z217" r:id="rId796" display="https://twitter.com/karen_w_bach/status/1164276497802309635"/>
    <hyperlink ref="Z218" r:id="rId797" display="https://twitter.com/rjhowe/status/1164433573098790912"/>
    <hyperlink ref="Z219" r:id="rId798" display="https://twitter.com/newskate/status/1164435123804262400"/>
    <hyperlink ref="Z220" r:id="rId799" display="https://twitter.com/newskate/status/1164435123804262400"/>
    <hyperlink ref="Z221" r:id="rId800" display="https://twitter.com/newskate/status/1164435123804262400"/>
    <hyperlink ref="Z222" r:id="rId801" display="https://twitter.com/fastresearchuon/status/1161883910957142017"/>
    <hyperlink ref="Z223" r:id="rId802" display="https://twitter.com/fastresearchuon/status/1164438348250976256"/>
    <hyperlink ref="Z224" r:id="rId803" display="https://twitter.com/louspolton/status/1164445481789005825"/>
    <hyperlink ref="Z225" r:id="rId804" display="https://twitter.com/louspolton/status/1164433821959380992"/>
    <hyperlink ref="Z226" r:id="rId805" display="https://twitter.com/louspolton/status/1164433821959380992"/>
    <hyperlink ref="Z227" r:id="rId806" display="https://twitter.com/louspolton/status/1164445481789005825"/>
    <hyperlink ref="Z228" r:id="rId807" display="https://twitter.com/louspolton/status/1164445481789005825"/>
    <hyperlink ref="Z229" r:id="rId808" display="https://twitter.com/elsbyandco/status/1164432388115574784"/>
    <hyperlink ref="Z230" r:id="rId809" display="https://twitter.com/elsbyandco/status/1164458119193382913"/>
    <hyperlink ref="Z231" r:id="rId810" display="https://twitter.com/ftsonline/status/1164439739182792709"/>
    <hyperlink ref="Z232" r:id="rId811" display="https://twitter.com/ftsonline/status/1164439739182792709"/>
    <hyperlink ref="Z233" r:id="rId812" display="https://twitter.com/ftsonline/status/1164439739182792709"/>
    <hyperlink ref="Z234" r:id="rId813" display="https://twitter.com/ftsonline/status/1164439739182792709"/>
    <hyperlink ref="Z235" r:id="rId814" display="https://twitter.com/ftsonline/status/1164439739182792709"/>
    <hyperlink ref="Z236" r:id="rId815" display="https://twitter.com/ftsonline/status/1164439739182792709"/>
    <hyperlink ref="Z237" r:id="rId816" display="https://twitter.com/ftsonline/status/1164439739182792709"/>
    <hyperlink ref="Z238" r:id="rId817" display="https://twitter.com/ftsonline/status/1164439739182792709"/>
    <hyperlink ref="Z239" r:id="rId818" display="https://twitter.com/ftsonline/status/1164439739182792709"/>
    <hyperlink ref="Z240" r:id="rId819" display="https://twitter.com/ftsonline/status/1164439739182792709"/>
    <hyperlink ref="Z241" r:id="rId820" display="https://twitter.com/ftsonline/status/1164439739182792709"/>
    <hyperlink ref="Z242" r:id="rId821" display="https://twitter.com/ftsonline/status/1164439739182792709"/>
    <hyperlink ref="Z243" r:id="rId822" display="https://twitter.com/ftsonline/status/1164439739182792709"/>
    <hyperlink ref="Z244" r:id="rId823" display="https://twitter.com/ftsonline/status/1164439739182792709"/>
    <hyperlink ref="Z245" r:id="rId824" display="https://twitter.com/nbsafety_/status/1164441614238015488"/>
    <hyperlink ref="Z246" r:id="rId825" display="https://twitter.com/garlandtraining/status/1164447439337721857"/>
    <hyperlink ref="Z247" r:id="rId826" display="https://twitter.com/labelsourceuk/status/1164464730683166725"/>
    <hyperlink ref="Z248" r:id="rId827" display="https://twitter.com/fullerslaw/status/1164490818155089920"/>
    <hyperlink ref="Z249" r:id="rId828" display="https://twitter.com/futurumg/status/1164491212881104896"/>
    <hyperlink ref="Z250" r:id="rId829" display="https://twitter.com/nbsafety_/status/1164441614238015488"/>
    <hyperlink ref="Z251" r:id="rId830" display="https://twitter.com/garlandtraining/status/1164447439337721857"/>
    <hyperlink ref="Z252" r:id="rId831" display="https://twitter.com/labelsourceuk/status/1164464730683166725"/>
    <hyperlink ref="Z253" r:id="rId832" display="https://twitter.com/fullerslaw/status/1164490818155089920"/>
    <hyperlink ref="Z254" r:id="rId833" display="https://twitter.com/futurumg/status/1164491212881104896"/>
    <hyperlink ref="Z255" r:id="rId834" display="https://twitter.com/nbsafety_/status/1164441614238015488"/>
    <hyperlink ref="Z256" r:id="rId835" display="https://twitter.com/garlandtraining/status/1164447439337721857"/>
    <hyperlink ref="Z257" r:id="rId836" display="https://twitter.com/labelsourceuk/status/1164464730683166725"/>
    <hyperlink ref="Z258" r:id="rId837" display="https://twitter.com/fullerslaw/status/1164490818155089920"/>
    <hyperlink ref="Z259" r:id="rId838" display="https://twitter.com/futurumg/status/1164491212881104896"/>
    <hyperlink ref="Z260" r:id="rId839" display="https://twitter.com/nbsafety_/status/1164441614238015488"/>
    <hyperlink ref="Z261" r:id="rId840" display="https://twitter.com/garlandtraining/status/1164447439337721857"/>
    <hyperlink ref="Z262" r:id="rId841" display="https://twitter.com/labelsourceuk/status/1164464730683166725"/>
    <hyperlink ref="Z263" r:id="rId842" display="https://twitter.com/fullerslaw/status/1164490818155089920"/>
    <hyperlink ref="Z264" r:id="rId843" display="https://twitter.com/futurumg/status/1164491212881104896"/>
    <hyperlink ref="Z265" r:id="rId844" display="https://twitter.com/nbsafety_/status/1164441614238015488"/>
    <hyperlink ref="Z266" r:id="rId845" display="https://twitter.com/garlandtraining/status/1164447439337721857"/>
    <hyperlink ref="Z267" r:id="rId846" display="https://twitter.com/labelsourceuk/status/1164464730683166725"/>
    <hyperlink ref="Z268" r:id="rId847" display="https://twitter.com/fullerslaw/status/1164490818155089920"/>
    <hyperlink ref="Z269" r:id="rId848" display="https://twitter.com/fullerslaw/status/1164490818155089920"/>
    <hyperlink ref="Z270" r:id="rId849" display="https://twitter.com/fullerslaw/status/1164490818155089920"/>
    <hyperlink ref="Z271" r:id="rId850" display="https://twitter.com/fullerslaw/status/1164490818155089920"/>
    <hyperlink ref="Z272" r:id="rId851" display="https://twitter.com/fullerslaw/status/1164490818155089920"/>
    <hyperlink ref="Z273" r:id="rId852" display="https://twitter.com/fullerslaw/status/1164490818155089920"/>
    <hyperlink ref="Z274" r:id="rId853" display="https://twitter.com/fullerslaw/status/1164490818155089920"/>
    <hyperlink ref="Z275" r:id="rId854" display="https://twitter.com/fullerslaw/status/1164490818155089920"/>
    <hyperlink ref="Z276" r:id="rId855" display="https://twitter.com/fullerslaw/status/1164490818155089920"/>
    <hyperlink ref="Z277" r:id="rId856" display="https://twitter.com/fullerslaw/status/1164490818155089920"/>
    <hyperlink ref="Z278" r:id="rId857" display="https://twitter.com/futurumg/status/1164491212881104896"/>
    <hyperlink ref="Z279" r:id="rId858" display="https://twitter.com/nbsafety_/status/1164441614238015488"/>
    <hyperlink ref="Z280" r:id="rId859" display="https://twitter.com/nbsafety_/status/1164441614238015488"/>
    <hyperlink ref="Z281" r:id="rId860" display="https://twitter.com/nbsafety_/status/1164441614238015488"/>
    <hyperlink ref="Z282" r:id="rId861" display="https://twitter.com/nbsafety_/status/1164441614238015488"/>
    <hyperlink ref="Z283" r:id="rId862" display="https://twitter.com/nbsafety_/status/1164441614238015488"/>
    <hyperlink ref="Z284" r:id="rId863" display="https://twitter.com/nbsafety_/status/1164441614238015488"/>
    <hyperlink ref="Z285" r:id="rId864" display="https://twitter.com/nbsafety_/status/1164441614238015488"/>
    <hyperlink ref="Z286" r:id="rId865" display="https://twitter.com/nbsafety_/status/1164441614238015488"/>
    <hyperlink ref="Z287" r:id="rId866" display="https://twitter.com/nbsafety_/status/1164441614238015488"/>
    <hyperlink ref="Z288" r:id="rId867" display="https://twitter.com/garlandtraining/status/1164447439337721857"/>
    <hyperlink ref="Z289" r:id="rId868" display="https://twitter.com/labelsourceuk/status/1164464730683166725"/>
    <hyperlink ref="Z290" r:id="rId869" display="https://twitter.com/futurumg/status/1164491212881104896"/>
    <hyperlink ref="Z291" r:id="rId870" display="https://twitter.com/garlandtraining/status/1164447439337721857"/>
    <hyperlink ref="Z292" r:id="rId871" display="https://twitter.com/labelsourceuk/status/1164464730683166725"/>
    <hyperlink ref="Z293" r:id="rId872" display="https://twitter.com/labelsourceuk/status/1164464730683166725"/>
    <hyperlink ref="Z294" r:id="rId873" display="https://twitter.com/labelsourceuk/status/1164464730683166725"/>
    <hyperlink ref="Z295" r:id="rId874" display="https://twitter.com/labelsourceuk/status/1164464730683166725"/>
    <hyperlink ref="Z296" r:id="rId875" display="https://twitter.com/labelsourceuk/status/1164464730683166725"/>
    <hyperlink ref="Z297" r:id="rId876" display="https://twitter.com/labelsourceuk/status/1164464730683166725"/>
    <hyperlink ref="Z298" r:id="rId877" display="https://twitter.com/labelsourceuk/status/1164464730683166725"/>
    <hyperlink ref="Z299" r:id="rId878" display="https://twitter.com/labelsourceuk/status/1164464730683166725"/>
    <hyperlink ref="Z300" r:id="rId879" display="https://twitter.com/futurumg/status/1164491212881104896"/>
    <hyperlink ref="Z301" r:id="rId880" display="https://twitter.com/garlandtraining/status/1164447439337721857"/>
    <hyperlink ref="Z302" r:id="rId881" display="https://twitter.com/futurumg/status/1164491212881104896"/>
    <hyperlink ref="Z303" r:id="rId882" display="https://twitter.com/garlandtraining/status/1164447439337721857"/>
    <hyperlink ref="Z304" r:id="rId883" display="https://twitter.com/futurumg/status/1164491212881104896"/>
    <hyperlink ref="Z305" r:id="rId884" display="https://twitter.com/garlandtraining/status/1164447439337721857"/>
    <hyperlink ref="Z306" r:id="rId885" display="https://twitter.com/futurumg/status/1164491212881104896"/>
    <hyperlink ref="Z307" r:id="rId886" display="https://twitter.com/garlandtraining/status/1164447439337721857"/>
    <hyperlink ref="Z308" r:id="rId887" display="https://twitter.com/garlandtraining/status/1164447439337721857"/>
    <hyperlink ref="Z309" r:id="rId888" display="https://twitter.com/garlandtraining/status/1164447439337721857"/>
    <hyperlink ref="Z310" r:id="rId889" display="https://twitter.com/garlandtraining/status/1164447439337721857"/>
    <hyperlink ref="Z311" r:id="rId890" display="https://twitter.com/futurumg/status/1164491212881104896"/>
    <hyperlink ref="Z312" r:id="rId891" display="https://twitter.com/futurumg/status/1164491212881104896"/>
    <hyperlink ref="Z313" r:id="rId892" display="https://twitter.com/futurumg/status/1164491212881104896"/>
    <hyperlink ref="Z314" r:id="rId893" display="https://twitter.com/futurumg/status/1164491212881104896"/>
    <hyperlink ref="Z315" r:id="rId894" display="https://twitter.com/richardbeards/status/1161746686374531073"/>
    <hyperlink ref="Z316" r:id="rId895" display="https://twitter.com/codeclubemids/status/1161562089871368193"/>
    <hyperlink ref="Z317" r:id="rId896" display="https://twitter.com/richardbeards/status/1164137346373214208"/>
    <hyperlink ref="Z318" r:id="rId897" display="https://twitter.com/richardbeards/status/1164506333632192512"/>
    <hyperlink ref="Z319" r:id="rId898" display="https://twitter.com/richardbeards/status/1164506333632192512"/>
    <hyperlink ref="Z320" r:id="rId899" display="https://twitter.com/richardbeards/status/1164506333632192512"/>
    <hyperlink ref="Z321" r:id="rId900" display="https://twitter.com/richardbeards/status/1164506333632192512"/>
    <hyperlink ref="Z322" r:id="rId901" display="https://twitter.com/richardbeards/status/1164506333632192512"/>
    <hyperlink ref="Z323" r:id="rId902" display="https://twitter.com/richardbeards/status/1164506333632192512"/>
    <hyperlink ref="Z324" r:id="rId903" display="https://twitter.com/richardbeards/status/1164506333632192512"/>
    <hyperlink ref="Z325" r:id="rId904" display="https://twitter.com/richardbeards/status/1164506333632192512"/>
    <hyperlink ref="Z326" r:id="rId905" display="https://twitter.com/richardbeards/status/1164506333632192512"/>
    <hyperlink ref="Z327" r:id="rId906" display="https://twitter.com/richardbeards/status/1164506333632192512"/>
    <hyperlink ref="Z328" r:id="rId907" display="https://twitter.com/richardbeards/status/1164506333632192512"/>
    <hyperlink ref="Z329" r:id="rId908" display="https://twitter.com/richardbeards/status/1164506333632192512"/>
    <hyperlink ref="Z330" r:id="rId909" display="https://twitter.com/richardbeards/status/1164506333632192512"/>
    <hyperlink ref="Z331" r:id="rId910" display="https://twitter.com/richardbeards/status/1164506333632192512"/>
    <hyperlink ref="Z332" r:id="rId911" display="https://twitter.com/richardbeards/status/1164506333632192512"/>
    <hyperlink ref="Z333" r:id="rId912" display="https://twitter.com/voluntaryimpact/status/1161305824037412864"/>
    <hyperlink ref="Z334" r:id="rId913" display="https://twitter.com/diginorthampton/status/1161287383758884865"/>
    <hyperlink ref="Z335" r:id="rId914" display="https://twitter.com/uninorthants/status/1161894703291412480"/>
    <hyperlink ref="Z336" r:id="rId915" display="https://twitter.com/uoncomputing/status/1163091722810863617"/>
    <hyperlink ref="Z337" r:id="rId916" display="https://twitter.com/uoncomputing/status/1163091722810863617"/>
    <hyperlink ref="Z338" r:id="rId917" display="https://twitter.com/uoncomputing/status/1163091722810863617"/>
    <hyperlink ref="Z339" r:id="rId918" display="https://twitter.com/uoncomputing/status/1163092608220090368"/>
    <hyperlink ref="Z340" r:id="rId919" display="https://twitter.com/uoncomputing/status/1163092608220090368"/>
    <hyperlink ref="Z341" r:id="rId920" display="https://twitter.com/uoncomputing/status/1163092608220090368"/>
    <hyperlink ref="Z342" r:id="rId921" display="https://twitter.com/uoncomputing/status/1163092608220090368"/>
    <hyperlink ref="Z343" r:id="rId922" display="https://twitter.com/gameartacademic/status/1161894558604640256"/>
    <hyperlink ref="Z344" r:id="rId923" display="https://twitter.com/diginorthampton/status/1161621265154740224"/>
    <hyperlink ref="Z345" r:id="rId924" display="https://twitter.com/uninorthants/status/1161894703291412480"/>
    <hyperlink ref="Z346" r:id="rId925" display="https://twitter.com/gameartacademic/status/1161541126911926272"/>
    <hyperlink ref="Z347" r:id="rId926" display="https://twitter.com/gameartacademic/status/1161541126911926272"/>
    <hyperlink ref="Z348" r:id="rId927" display="https://twitter.com/gameartacademic/status/1161638582639108096"/>
    <hyperlink ref="Z349" r:id="rId928" display="https://twitter.com/gameartacademic/status/1161638582639108096"/>
    <hyperlink ref="Z350" r:id="rId929" display="https://twitter.com/gameartacademic/status/1161894558604640256"/>
    <hyperlink ref="Z351" r:id="rId930" display="https://twitter.com/gameartacademic/status/1161894558604640256"/>
    <hyperlink ref="Z352" r:id="rId931" display="https://twitter.com/gameartacademic/status/1163898144935071745"/>
    <hyperlink ref="Z353" r:id="rId932" display="https://twitter.com/gameartacademic/status/1164096480048799744"/>
    <hyperlink ref="Z354" r:id="rId933" display="https://twitter.com/gameartacademic/status/1164246334561509377"/>
    <hyperlink ref="Z355" r:id="rId934" display="https://twitter.com/diginorthampton/status/1161621267604213760"/>
    <hyperlink ref="Z356" r:id="rId935" display="https://twitter.com/codeclubemids/status/1161562089871368193"/>
    <hyperlink ref="Z357" r:id="rId936" display="https://twitter.com/codeclubemids/status/1161914904254787584"/>
    <hyperlink ref="Z358" r:id="rId937" display="https://twitter.com/codeclubemids/status/1161914922311311360"/>
    <hyperlink ref="Z359" r:id="rId938" display="https://twitter.com/codeclubemids/status/1164135748603437056"/>
    <hyperlink ref="Z360" r:id="rId939" display="https://twitter.com/codeclubemids/status/1164135748603437056"/>
    <hyperlink ref="Z361" r:id="rId940" display="https://twitter.com/codeclubemids/status/1164135748603437056"/>
    <hyperlink ref="Z362" r:id="rId941" display="https://twitter.com/codeclubemids/status/1164258930337472521"/>
    <hyperlink ref="Z363" r:id="rId942" display="https://twitter.com/codeclubemids/status/1164258930337472521"/>
    <hyperlink ref="Z364" r:id="rId943" display="https://twitter.com/codeclubemids/status/1164258930337472521"/>
    <hyperlink ref="Z365" r:id="rId944" display="https://twitter.com/richardbeards/status/1164136508300890112"/>
    <hyperlink ref="Z366" r:id="rId945" display="https://twitter.com/diginorthampton/status/1161621280916983809"/>
    <hyperlink ref="Z367" r:id="rId946" display="https://twitter.com/gdsteam/status/1162276611011387394"/>
    <hyperlink ref="Z368" r:id="rId947" display="https://twitter.com/diginorthampton/status/1162026861838426112"/>
    <hyperlink ref="Z369" r:id="rId948" display="https://twitter.com/diginorthampton/status/1162274217326338050"/>
    <hyperlink ref="Z370" r:id="rId949" display="https://twitter.com/diginorthampton/status/1160822451569344513"/>
    <hyperlink ref="Z371" r:id="rId950" display="https://twitter.com/diginorthampton/status/1160822451569344513"/>
    <hyperlink ref="Z372" r:id="rId951" display="https://twitter.com/vrtherapiesltd/status/1162358982465511425"/>
    <hyperlink ref="Z373" r:id="rId952" display="https://twitter.com/diginorthampton/status/1162354430647427078"/>
    <hyperlink ref="Z374" r:id="rId953" display="https://twitter.com/diginorthampton/status/1160822451569344513"/>
    <hyperlink ref="Z375" r:id="rId954" display="https://twitter.com/richardbeards/status/1164136508300890112"/>
    <hyperlink ref="Z376" r:id="rId955" display="https://twitter.com/diginorthampton/status/1164083661207158786"/>
    <hyperlink ref="Z377" r:id="rId956" display="https://twitter.com/fsbeastmids/status/1164449727037022208"/>
    <hyperlink ref="Z378" r:id="rId957" display="https://twitter.com/richardbeards/status/1164506333632192512"/>
    <hyperlink ref="Z379" r:id="rId958" display="https://twitter.com/diginorthampton/status/1164434017191702529"/>
    <hyperlink ref="Z380" r:id="rId959" display="https://twitter.com/elsby_clare/status/1161163892720099328"/>
    <hyperlink ref="Z381" r:id="rId960" display="https://twitter.com/fsbeastmids/status/1164449727037022208"/>
    <hyperlink ref="Z382" r:id="rId961" display="https://twitter.com/ssarecruit/status/1162268835069566977"/>
    <hyperlink ref="Z383" r:id="rId962" display="https://twitter.com/richardbeards/status/1161158735932379136"/>
    <hyperlink ref="Z384" r:id="rId963" display="https://twitter.com/richardbeards/status/1161522592940998656"/>
    <hyperlink ref="Z385" r:id="rId964" display="https://twitter.com/richardbeards/status/1161746686374531073"/>
    <hyperlink ref="Z386" r:id="rId965" display="https://twitter.com/richardbeards/status/1162041229384790018"/>
    <hyperlink ref="Z387" r:id="rId966" display="https://twitter.com/richardbeards/status/1162041229384790018"/>
    <hyperlink ref="Z388" r:id="rId967" display="https://twitter.com/richardbeards/status/1164136508300890112"/>
    <hyperlink ref="Z389" r:id="rId968" display="https://twitter.com/richardbeards/status/1164137346373214208"/>
    <hyperlink ref="Z390" r:id="rId969" display="https://twitter.com/richardbeards/status/1164506333632192512"/>
    <hyperlink ref="Z391" r:id="rId970" display="https://twitter.com/diginorthampton/status/1164434017191702529"/>
    <hyperlink ref="Z392" r:id="rId971" display="https://twitter.com/diginorthampton/status/1161535944115261440"/>
    <hyperlink ref="Z393" r:id="rId972" display="https://twitter.com/fsbeastmids/status/1161332522787229697"/>
    <hyperlink ref="Z394" r:id="rId973" display="https://twitter.com/fsbeastmids/status/1161332522787229697"/>
    <hyperlink ref="Z395" r:id="rId974" display="https://twitter.com/fsbeastmids/status/1161332522787229697"/>
    <hyperlink ref="Z396" r:id="rId975" display="https://twitter.com/fsbeastmids/status/1161332522787229697"/>
    <hyperlink ref="Z397" r:id="rId976" display="https://twitter.com/fsbeastmids/status/1161332522787229697"/>
    <hyperlink ref="Z398" r:id="rId977" display="https://twitter.com/fsbeastmids/status/1161332522787229697"/>
    <hyperlink ref="Z399" r:id="rId978" display="https://twitter.com/fsbeastmids/status/1164449727037022208"/>
    <hyperlink ref="Z400" r:id="rId979" display="https://twitter.com/diginorthampton/status/1161536126131343366"/>
    <hyperlink ref="Z401" r:id="rId980" display="https://twitter.com/elsby_clare/status/1161163892720099328"/>
    <hyperlink ref="Z402" r:id="rId981" display="https://twitter.com/elsby_clare/status/1161333640309223429"/>
    <hyperlink ref="Z403" r:id="rId982" display="https://twitter.com/elsby_clare/status/1161895553128718336"/>
    <hyperlink ref="Z404" r:id="rId983" display="https://twitter.com/diginorthampton/status/1161536126131343366"/>
    <hyperlink ref="Z405" r:id="rId984" display="https://twitter.com/uninorthants/status/1161883545327067137"/>
    <hyperlink ref="Z406" r:id="rId985" display="https://twitter.com/uninorthants/status/1161894703291412480"/>
    <hyperlink ref="Z407" r:id="rId986" display="https://twitter.com/diginorthampton/status/1161621265154740224"/>
    <hyperlink ref="Z408" r:id="rId987" display="https://twitter.com/diginorthampton/status/1161621267604213760"/>
    <hyperlink ref="Z409" r:id="rId988" display="https://twitter.com/diginorthampton/status/1161536126131343366"/>
    <hyperlink ref="Z410" r:id="rId989" display="https://twitter.com/diginorthampton/status/1161536126131343366"/>
    <hyperlink ref="Z411" r:id="rId990" display="https://twitter.com/diginorthampton/status/1161536126131343366"/>
    <hyperlink ref="Z412" r:id="rId991" display="https://twitter.com/diginorthampton/status/1161536126131343366"/>
    <hyperlink ref="Z413" r:id="rId992" display="https://twitter.com/bipcnorthants/status/1164455513914056704"/>
    <hyperlink ref="Z414" r:id="rId993" display="https://twitter.com/bipcnorthants/status/1164455513914056704"/>
    <hyperlink ref="Z415" r:id="rId994" display="https://twitter.com/diginorthampton/status/1164455807443972096"/>
    <hyperlink ref="Z416" r:id="rId995" display="https://twitter.com/ssarecruit/status/1161625295105003520"/>
    <hyperlink ref="Z417" r:id="rId996" display="https://twitter.com/ssarecruit/status/1161625344127971328"/>
    <hyperlink ref="Z418" r:id="rId997" display="https://twitter.com/ssarecruit/status/1161625601633132545"/>
    <hyperlink ref="Z419" r:id="rId998" display="https://twitter.com/ssarecruit/status/1162029063021694977"/>
    <hyperlink ref="Z420" r:id="rId999" display="https://twitter.com/ssarecruit/status/1162031471240069120"/>
    <hyperlink ref="Z421" r:id="rId1000" display="https://twitter.com/ssarecruit/status/1162268835069566977"/>
    <hyperlink ref="Z422" r:id="rId1001" display="https://twitter.com/ssarecruit/status/1164100630757158912"/>
    <hyperlink ref="Z423" r:id="rId1002" display="https://twitter.com/ssarecruit/status/1164106046627098624"/>
    <hyperlink ref="Z424" r:id="rId1003" display="https://twitter.com/ssarecruit/status/1164433223193190400"/>
    <hyperlink ref="Z425" r:id="rId1004" display="https://twitter.com/ssarecruit/status/1164433982727102464"/>
    <hyperlink ref="Z426" r:id="rId1005" display="https://twitter.com/ssarecruit/status/1164483250733113344"/>
    <hyperlink ref="Z427" r:id="rId1006" display="https://twitter.com/ssarecruit/status/1164483250733113344"/>
    <hyperlink ref="Z428" r:id="rId1007" display="https://twitter.com/diginorthampton/status/1161621270552858626"/>
    <hyperlink ref="Z429" r:id="rId1008" display="https://twitter.com/diginorthampton/status/1161621273824415750"/>
    <hyperlink ref="Z430" r:id="rId1009" display="https://twitter.com/diginorthampton/status/1164486729002356736"/>
    <hyperlink ref="Z431" r:id="rId1010" display="https://twitter.com/kenpunter/status/1164117276485926917"/>
    <hyperlink ref="Z432" r:id="rId1011" display="https://twitter.com/kenpunter/status/1164117276485926917"/>
    <hyperlink ref="Z433" r:id="rId1012" display="https://twitter.com/kenpunter/status/1164525385138278405"/>
    <hyperlink ref="Z434" r:id="rId1013" display="https://twitter.com/kenpunter/status/1164525385138278405"/>
    <hyperlink ref="Z435" r:id="rId1014" display="https://twitter.com/kenpunter/status/1164525385138278405"/>
    <hyperlink ref="Z436" r:id="rId1015" display="https://twitter.com/diginorthampton/status/1163745536048058368"/>
    <hyperlink ref="Z437" r:id="rId1016" display="https://twitter.com/diginorthampton/status/1164455807443972096"/>
    <hyperlink ref="Z438" r:id="rId1017" display="https://twitter.com/diginorthampton/status/1164486729002356736"/>
    <hyperlink ref="Z439" r:id="rId1018" display="https://twitter.com/oppidium1/status/1164525194028994561"/>
    <hyperlink ref="Z440" r:id="rId1019" display="https://twitter.com/oppidium1/status/1164525194028994561"/>
    <hyperlink ref="Z441" r:id="rId1020" display="https://twitter.com/diginorthampton/status/1163745536048058368"/>
    <hyperlink ref="Z442" r:id="rId1021" display="https://twitter.com/diginorthampton/status/1164526127815254016"/>
    <hyperlink ref="Z443" r:id="rId1022" display="https://twitter.com/diginorthampton/status/1164526127815254016"/>
    <hyperlink ref="Z444" r:id="rId1023" display="https://twitter.com/diginorthampton/status/1161285304495595521"/>
    <hyperlink ref="Z445" r:id="rId1024" display="https://twitter.com/diginorthampton/status/1161621262508199936"/>
    <hyperlink ref="Z446" r:id="rId1025" display="https://twitter.com/diginorthampton/status/1162077358872059905"/>
    <hyperlink ref="Z447" r:id="rId1026" display="https://twitter.com/diginorthampton/status/1161679191005376512"/>
    <hyperlink ref="Z448" r:id="rId1027" display="https://twitter.com/diginorthampton/status/1161175402548801537"/>
    <hyperlink ref="Z449" r:id="rId1028" display="https://twitter.com/diginorthampton/status/1164095471293554688"/>
    <hyperlink ref="Z450" r:id="rId1029" display="https://twitter.com/diginorthampton/status/1164428037292732417"/>
    <hyperlink ref="Z451" r:id="rId1030" display="https://twitter.com/diginorthampton/status/1161877592389181440"/>
    <hyperlink ref="R452" r:id="rId1031" display="https://www.youtube.com/watch?v=vSZfjtelFu0&amp;feature=youtu.be"/>
    <hyperlink ref="R455" r:id="rId1032" display="https://birminghamtechweek.com/2019/08/spotlight-on-yiannis-maos-founder-of-birmingham-tech-week/"/>
    <hyperlink ref="R456" r:id="rId1033" display="https://birminghamtechweek.com/2019/08/spotlight-on-yiannis-maos-founder-of-birmingham-tech-week/"/>
    <hyperlink ref="R457" r:id="rId1034" display="https://birminghamtechweek.com/2019/08/spotlight-on-yiannis-maos-founder-of-birmingham-tech-week/"/>
    <hyperlink ref="R458" r:id="rId1035" display="https://birminghamtechweek.com/2019/08/spotlight-on-yiannis-maos-founder-of-birmingham-tech-week/"/>
    <hyperlink ref="R459" r:id="rId1036" display="https://birminghamtechweek.com/2019/08/spotlight-on-yiannis-maos-founder-of-birmingham-tech-week/"/>
    <hyperlink ref="R463" r:id="rId1037" display="https://www.northampton.ac.uk/study/courses-by-subject/computing/"/>
    <hyperlink ref="R464" r:id="rId1038" display="https://www.northampton.ac.uk/courses/games-art-ba-hons/"/>
    <hyperlink ref="R465" r:id="rId1039" display="https://www.northampton.ac.uk/study/courses-by-subject/computing/"/>
    <hyperlink ref="R466" r:id="rId1040" display="https://www.northampton.ac.uk/courses/games-art-ba-hons/"/>
    <hyperlink ref="R469" r:id="rId1041" display="http://www.s-sa.co.uk/job/bbbh2135-field-engineer-1st-and-2nd-line-level"/>
    <hyperlink ref="R470" r:id="rId1042" display="http://www.s-sa.co.uk/contact"/>
    <hyperlink ref="R471" r:id="rId1043" display="https://www.thegraduaterecruitment.co.uk/vacancies"/>
    <hyperlink ref="R472" r:id="rId1044" display="https://twitter.com/proudmurals/status/1163897195952840706"/>
    <hyperlink ref="R473" r:id="rId1045" display="https://www.bbc.co.uk/iplayer/episode/m0007m7j/sunday-morning-live-series-10-episode-9"/>
    <hyperlink ref="R474" r:id="rId1046" display="https://www.bbc.co.uk/iplayer/episode/m0007m7j/sunday-morning-live-series-10-episode-9"/>
    <hyperlink ref="R475" r:id="rId1047" display="https://www.bbc.co.uk/iplayer/episode/m0007m7j/sunday-morning-live-series-10-episode-9"/>
    <hyperlink ref="R485" r:id="rId1048" display="https://twitter.com/SSARecruit/status/1164094795654008832"/>
    <hyperlink ref="R486" r:id="rId1049" display="https://twitter.com/BarWaterside/status/1164122540241031168"/>
    <hyperlink ref="R487" r:id="rId1050" display="https://twitter.com/SSARecruit/status/1162029063021694977"/>
    <hyperlink ref="U454" r:id="rId1051" display="https://pbs.twimg.com/media/EB_Ou__X4AAp8lt.jpg"/>
    <hyperlink ref="U455" r:id="rId1052" display="https://pbs.twimg.com/media/ECkjsUGXoAAf4qj.jpg"/>
    <hyperlink ref="U456" r:id="rId1053" display="https://pbs.twimg.com/media/ECkjsUGXoAAf4qj.jpg"/>
    <hyperlink ref="U457" r:id="rId1054" display="https://pbs.twimg.com/media/ECkjsUGXoAAf4qj.jpg"/>
    <hyperlink ref="U458" r:id="rId1055" display="https://pbs.twimg.com/media/ECkjsUGXoAAf4qj.jpg"/>
    <hyperlink ref="U459" r:id="rId1056" display="https://pbs.twimg.com/media/ECkjsUGXoAAf4qj.jpg"/>
    <hyperlink ref="U484" r:id="rId1057" display="https://pbs.twimg.com/media/ECjhIB9WsAEXfpI.jpg"/>
    <hyperlink ref="V452" r:id="rId1058" display="http://pbs.twimg.com/profile_images/951081251624177664/SdSGgQZX_normal.jpg"/>
    <hyperlink ref="V453" r:id="rId1059" display="http://pbs.twimg.com/profile_images/912640942435438593/yzM0BvWF_normal.jpg"/>
    <hyperlink ref="V454" r:id="rId1060" display="https://pbs.twimg.com/media/EB_Ou__X4AAp8lt.jpg"/>
    <hyperlink ref="V455" r:id="rId1061" display="https://pbs.twimg.com/media/ECkjsUGXoAAf4qj.jpg"/>
    <hyperlink ref="V456" r:id="rId1062" display="https://pbs.twimg.com/media/ECkjsUGXoAAf4qj.jpg"/>
    <hyperlink ref="V457" r:id="rId1063" display="https://pbs.twimg.com/media/ECkjsUGXoAAf4qj.jpg"/>
    <hyperlink ref="V458" r:id="rId1064" display="https://pbs.twimg.com/media/ECkjsUGXoAAf4qj.jpg"/>
    <hyperlink ref="V459" r:id="rId1065" display="https://pbs.twimg.com/media/ECkjsUGXoAAf4qj.jpg"/>
    <hyperlink ref="V460" r:id="rId1066" display="http://pbs.twimg.com/profile_images/1106936493849886726/Q5ItOAv2_normal.png"/>
    <hyperlink ref="V461" r:id="rId1067" display="http://pbs.twimg.com/profile_images/1067705511460683776/sON6kTXU_normal.jpg"/>
    <hyperlink ref="V462" r:id="rId1068" display="http://pbs.twimg.com/profile_images/1067705511460683776/sON6kTXU_normal.jpg"/>
    <hyperlink ref="V463" r:id="rId1069" display="http://pbs.twimg.com/profile_images/1081171630016159745/2iNZS4kj_normal.jpg"/>
    <hyperlink ref="V464" r:id="rId1070" display="http://pbs.twimg.com/profile_images/1081171630016159745/2iNZS4kj_normal.jpg"/>
    <hyperlink ref="V465" r:id="rId1071" display="http://pbs.twimg.com/profile_images/1081171630016159745/2iNZS4kj_normal.jpg"/>
    <hyperlink ref="V466" r:id="rId1072" display="http://pbs.twimg.com/profile_images/1081171630016159745/2iNZS4kj_normal.jpg"/>
    <hyperlink ref="V467" r:id="rId1073" display="http://pbs.twimg.com/profile_images/1081171630016159745/2iNZS4kj_normal.jpg"/>
    <hyperlink ref="V468" r:id="rId1074" display="http://pbs.twimg.com/profile_images/1081171630016159745/2iNZS4kj_normal.jpg"/>
    <hyperlink ref="V469" r:id="rId1075" display="http://pbs.twimg.com/profile_images/1081171630016159745/2iNZS4kj_normal.jpg"/>
    <hyperlink ref="V470" r:id="rId1076" display="http://pbs.twimg.com/profile_images/1081171630016159745/2iNZS4kj_normal.jpg"/>
    <hyperlink ref="V471" r:id="rId1077" display="http://pbs.twimg.com/profile_images/1081171630016159745/2iNZS4kj_normal.jpg"/>
    <hyperlink ref="V472" r:id="rId1078" display="http://pbs.twimg.com/profile_images/1081171630016159745/2iNZS4kj_normal.jpg"/>
    <hyperlink ref="V473" r:id="rId1079" display="http://pbs.twimg.com/profile_images/1081171630016159745/2iNZS4kj_normal.jpg"/>
    <hyperlink ref="V474" r:id="rId1080" display="http://pbs.twimg.com/profile_images/1081171630016159745/2iNZS4kj_normal.jpg"/>
    <hyperlink ref="V475" r:id="rId1081" display="http://pbs.twimg.com/profile_images/1081171630016159745/2iNZS4kj_normal.jpg"/>
    <hyperlink ref="V476" r:id="rId1082" display="http://pbs.twimg.com/profile_images/1081171630016159745/2iNZS4kj_normal.jpg"/>
    <hyperlink ref="V477" r:id="rId1083" display="http://pbs.twimg.com/profile_images/1081171630016159745/2iNZS4kj_normal.jpg"/>
    <hyperlink ref="V478" r:id="rId1084" display="http://pbs.twimg.com/profile_images/1081171630016159745/2iNZS4kj_normal.jpg"/>
    <hyperlink ref="V479" r:id="rId1085" display="http://pbs.twimg.com/profile_images/1081171630016159745/2iNZS4kj_normal.jpg"/>
    <hyperlink ref="V480" r:id="rId1086" display="http://pbs.twimg.com/profile_images/1081171630016159745/2iNZS4kj_normal.jpg"/>
    <hyperlink ref="V481" r:id="rId1087" display="http://pbs.twimg.com/profile_images/1081171630016159745/2iNZS4kj_normal.jpg"/>
    <hyperlink ref="V482" r:id="rId1088" display="http://pbs.twimg.com/profile_images/1081171630016159745/2iNZS4kj_normal.jpg"/>
    <hyperlink ref="V483" r:id="rId1089" display="http://pbs.twimg.com/profile_images/1081171630016159745/2iNZS4kj_normal.jpg"/>
    <hyperlink ref="V484" r:id="rId1090" display="https://pbs.twimg.com/media/ECjhIB9WsAEXfpI.jpg"/>
    <hyperlink ref="V485" r:id="rId1091" display="http://pbs.twimg.com/profile_images/1081171630016159745/2iNZS4kj_normal.jpg"/>
    <hyperlink ref="V486" r:id="rId1092" display="http://pbs.twimg.com/profile_images/1081171630016159745/2iNZS4kj_normal.jpg"/>
    <hyperlink ref="V487" r:id="rId1093" display="http://pbs.twimg.com/profile_images/1081171630016159745/2iNZS4kj_normal.jpg"/>
    <hyperlink ref="Z452" r:id="rId1094" display="https://twitter.com/rscomponents/status/1164130174247546880"/>
    <hyperlink ref="Z453" r:id="rId1095" display="https://twitter.com/soverycreative/status/1161699687549870080"/>
    <hyperlink ref="Z454" r:id="rId1096" display="https://twitter.com/thestartofnn/status/1161874542182240257"/>
    <hyperlink ref="Z455" r:id="rId1097" display="https://twitter.com/birminghamtech/status/1164501625714724872"/>
    <hyperlink ref="Z456" r:id="rId1098" display="https://twitter.com/birminghamtech/status/1164501625714724872"/>
    <hyperlink ref="Z457" r:id="rId1099" display="https://twitter.com/birminghamtech/status/1164501625714724872"/>
    <hyperlink ref="Z458" r:id="rId1100" display="https://twitter.com/birminghamtech/status/1164501625714724872"/>
    <hyperlink ref="Z459" r:id="rId1101" display="https://twitter.com/birminghamtech/status/1164501625714724872"/>
    <hyperlink ref="Z460" r:id="rId1102" display="https://twitter.com/gameartacademic/status/1163897801379602432"/>
    <hyperlink ref="Z461" r:id="rId1103" display="https://twitter.com/rifs_uon/status/1164230005733416963"/>
    <hyperlink ref="Z462" r:id="rId1104" display="https://twitter.com/rifs_uon/status/1164230005733416963"/>
    <hyperlink ref="Z463" r:id="rId1105" display="https://twitter.com/diginorthampton/status/1161621265154740224"/>
    <hyperlink ref="Z464" r:id="rId1106" display="https://twitter.com/diginorthampton/status/1161621267604213760"/>
    <hyperlink ref="Z465" r:id="rId1107" display="https://twitter.com/diginorthampton/status/1161621265154740224"/>
    <hyperlink ref="Z466" r:id="rId1108" display="https://twitter.com/diginorthampton/status/1161621267604213760"/>
    <hyperlink ref="Z467" r:id="rId1109" display="https://twitter.com/diginorthampton/status/1164434017191702529"/>
    <hyperlink ref="Z468" r:id="rId1110" display="https://twitter.com/diginorthampton/status/1164434017191702529"/>
    <hyperlink ref="Z469" r:id="rId1111" display="https://twitter.com/diginorthampton/status/1161621270552858626"/>
    <hyperlink ref="Z470" r:id="rId1112" display="https://twitter.com/diginorthampton/status/1161621273824415750"/>
    <hyperlink ref="Z471" r:id="rId1113" display="https://twitter.com/diginorthampton/status/1161621276248686593"/>
    <hyperlink ref="Z472" r:id="rId1114" display="https://twitter.com/diginorthampton/status/1164090951872188416"/>
    <hyperlink ref="Z473" r:id="rId1115" display="https://twitter.com/diginorthampton/status/1160820750246404096"/>
    <hyperlink ref="Z474" r:id="rId1116" display="https://twitter.com/diginorthampton/status/1160820750246404096"/>
    <hyperlink ref="Z475" r:id="rId1117" display="https://twitter.com/diginorthampton/status/1160820750246404096"/>
    <hyperlink ref="Z476" r:id="rId1118" display="https://twitter.com/diginorthampton/status/1164441075160952832"/>
    <hyperlink ref="Z477" r:id="rId1119" display="https://twitter.com/diginorthampton/status/1164435950426046464"/>
    <hyperlink ref="Z478" r:id="rId1120" display="https://twitter.com/diginorthampton/status/1164437031134683136"/>
    <hyperlink ref="Z479" r:id="rId1121" display="https://twitter.com/diginorthampton/status/1164441075160952832"/>
    <hyperlink ref="Z480" r:id="rId1122" display="https://twitter.com/diginorthampton/status/1161621278622650374"/>
    <hyperlink ref="Z481" r:id="rId1123" display="https://twitter.com/diginorthampton/status/1161621278622650374"/>
    <hyperlink ref="Z482" r:id="rId1124" display="https://twitter.com/diginorthampton/status/1161621278622650374"/>
    <hyperlink ref="Z483" r:id="rId1125" display="https://twitter.com/diginorthampton/status/1161621262508199936"/>
    <hyperlink ref="Z484" r:id="rId1126" display="https://twitter.com/diginorthampton/status/1164428037292732417"/>
    <hyperlink ref="Z485" r:id="rId1127" display="https://twitter.com/diginorthampton/status/1164095659923955712"/>
    <hyperlink ref="Z486" r:id="rId1128" display="https://twitter.com/diginorthampton/status/1164124716082388997"/>
    <hyperlink ref="Z487" r:id="rId1129" display="https://twitter.com/diginorthampton/status/1162029289065406464"/>
  </hyperlinks>
  <printOptions/>
  <pageMargins left="0.7" right="0.7" top="0.75" bottom="0.75" header="0.3" footer="0.3"/>
  <pageSetup horizontalDpi="600" verticalDpi="600" orientation="portrait" r:id="rId1133"/>
  <legacyDrawing r:id="rId1131"/>
  <tableParts>
    <tablePart r:id="rId11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2555</v>
      </c>
      <c r="B1" s="13" t="s">
        <v>2556</v>
      </c>
      <c r="C1" s="13" t="s">
        <v>2549</v>
      </c>
      <c r="D1" s="13" t="s">
        <v>2550</v>
      </c>
      <c r="E1" s="13" t="s">
        <v>2557</v>
      </c>
      <c r="F1" s="13" t="s">
        <v>144</v>
      </c>
      <c r="G1" s="13" t="s">
        <v>2558</v>
      </c>
      <c r="H1" s="13" t="s">
        <v>2559</v>
      </c>
      <c r="I1" s="13" t="s">
        <v>2560</v>
      </c>
      <c r="J1" s="13" t="s">
        <v>2561</v>
      </c>
      <c r="K1" s="13" t="s">
        <v>2562</v>
      </c>
      <c r="L1" s="13" t="s">
        <v>2563</v>
      </c>
    </row>
    <row r="2" spans="1:12" ht="15">
      <c r="A2" s="87" t="s">
        <v>2002</v>
      </c>
      <c r="B2" s="87" t="s">
        <v>2004</v>
      </c>
      <c r="C2" s="87">
        <v>24</v>
      </c>
      <c r="D2" s="132">
        <v>0.010963714691327963</v>
      </c>
      <c r="E2" s="132">
        <v>1.899382705533265</v>
      </c>
      <c r="F2" s="87" t="s">
        <v>2551</v>
      </c>
      <c r="G2" s="87" t="b">
        <v>0</v>
      </c>
      <c r="H2" s="87" t="b">
        <v>0</v>
      </c>
      <c r="I2" s="87" t="b">
        <v>0</v>
      </c>
      <c r="J2" s="87" t="b">
        <v>0</v>
      </c>
      <c r="K2" s="87" t="b">
        <v>0</v>
      </c>
      <c r="L2" s="87" t="b">
        <v>0</v>
      </c>
    </row>
    <row r="3" spans="1:12" ht="15">
      <c r="A3" s="87" t="s">
        <v>2001</v>
      </c>
      <c r="B3" s="87" t="s">
        <v>2005</v>
      </c>
      <c r="C3" s="87">
        <v>21</v>
      </c>
      <c r="D3" s="132">
        <v>0.00843107343193264</v>
      </c>
      <c r="E3" s="132">
        <v>1.80596102037103</v>
      </c>
      <c r="F3" s="87" t="s">
        <v>2551</v>
      </c>
      <c r="G3" s="87" t="b">
        <v>0</v>
      </c>
      <c r="H3" s="87" t="b">
        <v>0</v>
      </c>
      <c r="I3" s="87" t="b">
        <v>0</v>
      </c>
      <c r="J3" s="87" t="b">
        <v>0</v>
      </c>
      <c r="K3" s="87" t="b">
        <v>0</v>
      </c>
      <c r="L3" s="87" t="b">
        <v>0</v>
      </c>
    </row>
    <row r="4" spans="1:12" ht="15">
      <c r="A4" s="87" t="s">
        <v>2005</v>
      </c>
      <c r="B4" s="87" t="s">
        <v>1999</v>
      </c>
      <c r="C4" s="87">
        <v>17</v>
      </c>
      <c r="D4" s="132">
        <v>0.007556221387325784</v>
      </c>
      <c r="E4" s="132">
        <v>1.6373506167826624</v>
      </c>
      <c r="F4" s="87" t="s">
        <v>2551</v>
      </c>
      <c r="G4" s="87" t="b">
        <v>0</v>
      </c>
      <c r="H4" s="87" t="b">
        <v>0</v>
      </c>
      <c r="I4" s="87" t="b">
        <v>0</v>
      </c>
      <c r="J4" s="87" t="b">
        <v>0</v>
      </c>
      <c r="K4" s="87" t="b">
        <v>0</v>
      </c>
      <c r="L4" s="87" t="b">
        <v>0</v>
      </c>
    </row>
    <row r="5" spans="1:12" ht="15">
      <c r="A5" s="87" t="s">
        <v>2000</v>
      </c>
      <c r="B5" s="87" t="s">
        <v>1979</v>
      </c>
      <c r="C5" s="87">
        <v>15</v>
      </c>
      <c r="D5" s="132">
        <v>0.007049337077583094</v>
      </c>
      <c r="E5" s="132">
        <v>1.6810222837627302</v>
      </c>
      <c r="F5" s="87" t="s">
        <v>2551</v>
      </c>
      <c r="G5" s="87" t="b">
        <v>0</v>
      </c>
      <c r="H5" s="87" t="b">
        <v>0</v>
      </c>
      <c r="I5" s="87" t="b">
        <v>0</v>
      </c>
      <c r="J5" s="87" t="b">
        <v>0</v>
      </c>
      <c r="K5" s="87" t="b">
        <v>0</v>
      </c>
      <c r="L5" s="87" t="b">
        <v>0</v>
      </c>
    </row>
    <row r="6" spans="1:12" ht="15">
      <c r="A6" s="87" t="s">
        <v>2255</v>
      </c>
      <c r="B6" s="87" t="s">
        <v>2007</v>
      </c>
      <c r="C6" s="87">
        <v>14</v>
      </c>
      <c r="D6" s="132">
        <v>0.0067759534970051735</v>
      </c>
      <c r="E6" s="132">
        <v>2.0668737928270287</v>
      </c>
      <c r="F6" s="87" t="s">
        <v>2551</v>
      </c>
      <c r="G6" s="87" t="b">
        <v>0</v>
      </c>
      <c r="H6" s="87" t="b">
        <v>0</v>
      </c>
      <c r="I6" s="87" t="b">
        <v>0</v>
      </c>
      <c r="J6" s="87" t="b">
        <v>0</v>
      </c>
      <c r="K6" s="87" t="b">
        <v>0</v>
      </c>
      <c r="L6" s="87" t="b">
        <v>0</v>
      </c>
    </row>
    <row r="7" spans="1:12" ht="15">
      <c r="A7" s="87" t="s">
        <v>2257</v>
      </c>
      <c r="B7" s="87" t="s">
        <v>2256</v>
      </c>
      <c r="C7" s="87">
        <v>13</v>
      </c>
      <c r="D7" s="132">
        <v>0.006488020962897059</v>
      </c>
      <c r="E7" s="132">
        <v>2.1511946785270646</v>
      </c>
      <c r="F7" s="87" t="s">
        <v>2551</v>
      </c>
      <c r="G7" s="87" t="b">
        <v>0</v>
      </c>
      <c r="H7" s="87" t="b">
        <v>0</v>
      </c>
      <c r="I7" s="87" t="b">
        <v>0</v>
      </c>
      <c r="J7" s="87" t="b">
        <v>0</v>
      </c>
      <c r="K7" s="87" t="b">
        <v>0</v>
      </c>
      <c r="L7" s="87" t="b">
        <v>0</v>
      </c>
    </row>
    <row r="8" spans="1:12" ht="15">
      <c r="A8" s="87" t="s">
        <v>2256</v>
      </c>
      <c r="B8" s="87" t="s">
        <v>2258</v>
      </c>
      <c r="C8" s="87">
        <v>13</v>
      </c>
      <c r="D8" s="132">
        <v>0.006488020962897059</v>
      </c>
      <c r="E8" s="132">
        <v>2.1511946785270646</v>
      </c>
      <c r="F8" s="87" t="s">
        <v>2551</v>
      </c>
      <c r="G8" s="87" t="b">
        <v>0</v>
      </c>
      <c r="H8" s="87" t="b">
        <v>0</v>
      </c>
      <c r="I8" s="87" t="b">
        <v>0</v>
      </c>
      <c r="J8" s="87" t="b">
        <v>0</v>
      </c>
      <c r="K8" s="87" t="b">
        <v>0</v>
      </c>
      <c r="L8" s="87" t="b">
        <v>0</v>
      </c>
    </row>
    <row r="9" spans="1:12" ht="15">
      <c r="A9" s="87" t="s">
        <v>2258</v>
      </c>
      <c r="B9" s="87" t="s">
        <v>2259</v>
      </c>
      <c r="C9" s="87">
        <v>13</v>
      </c>
      <c r="D9" s="132">
        <v>0.006488020962897059</v>
      </c>
      <c r="E9" s="132">
        <v>2.183379361898466</v>
      </c>
      <c r="F9" s="87" t="s">
        <v>2551</v>
      </c>
      <c r="G9" s="87" t="b">
        <v>0</v>
      </c>
      <c r="H9" s="87" t="b">
        <v>0</v>
      </c>
      <c r="I9" s="87" t="b">
        <v>0</v>
      </c>
      <c r="J9" s="87" t="b">
        <v>0</v>
      </c>
      <c r="K9" s="87" t="b">
        <v>0</v>
      </c>
      <c r="L9" s="87" t="b">
        <v>0</v>
      </c>
    </row>
    <row r="10" spans="1:12" ht="15">
      <c r="A10" s="87" t="s">
        <v>2259</v>
      </c>
      <c r="B10" s="87" t="s">
        <v>2260</v>
      </c>
      <c r="C10" s="87">
        <v>13</v>
      </c>
      <c r="D10" s="132">
        <v>0.006488020962897059</v>
      </c>
      <c r="E10" s="132">
        <v>2.183379361898466</v>
      </c>
      <c r="F10" s="87" t="s">
        <v>2551</v>
      </c>
      <c r="G10" s="87" t="b">
        <v>0</v>
      </c>
      <c r="H10" s="87" t="b">
        <v>0</v>
      </c>
      <c r="I10" s="87" t="b">
        <v>0</v>
      </c>
      <c r="J10" s="87" t="b">
        <v>0</v>
      </c>
      <c r="K10" s="87" t="b">
        <v>0</v>
      </c>
      <c r="L10" s="87" t="b">
        <v>0</v>
      </c>
    </row>
    <row r="11" spans="1:12" ht="15">
      <c r="A11" s="87" t="s">
        <v>2260</v>
      </c>
      <c r="B11" s="87" t="s">
        <v>2261</v>
      </c>
      <c r="C11" s="87">
        <v>13</v>
      </c>
      <c r="D11" s="132">
        <v>0.006488020962897059</v>
      </c>
      <c r="E11" s="132">
        <v>2.183379361898466</v>
      </c>
      <c r="F11" s="87" t="s">
        <v>2551</v>
      </c>
      <c r="G11" s="87" t="b">
        <v>0</v>
      </c>
      <c r="H11" s="87" t="b">
        <v>0</v>
      </c>
      <c r="I11" s="87" t="b">
        <v>0</v>
      </c>
      <c r="J11" s="87" t="b">
        <v>0</v>
      </c>
      <c r="K11" s="87" t="b">
        <v>0</v>
      </c>
      <c r="L11" s="87" t="b">
        <v>0</v>
      </c>
    </row>
    <row r="12" spans="1:12" ht="15">
      <c r="A12" s="87" t="s">
        <v>2261</v>
      </c>
      <c r="B12" s="87" t="s">
        <v>2255</v>
      </c>
      <c r="C12" s="87">
        <v>13</v>
      </c>
      <c r="D12" s="132">
        <v>0.006488020962897059</v>
      </c>
      <c r="E12" s="132">
        <v>2.1511946785270646</v>
      </c>
      <c r="F12" s="87" t="s">
        <v>2551</v>
      </c>
      <c r="G12" s="87" t="b">
        <v>0</v>
      </c>
      <c r="H12" s="87" t="b">
        <v>0</v>
      </c>
      <c r="I12" s="87" t="b">
        <v>0</v>
      </c>
      <c r="J12" s="87" t="b">
        <v>0</v>
      </c>
      <c r="K12" s="87" t="b">
        <v>0</v>
      </c>
      <c r="L12" s="87" t="b">
        <v>0</v>
      </c>
    </row>
    <row r="13" spans="1:12" ht="15">
      <c r="A13" s="87" t="s">
        <v>2007</v>
      </c>
      <c r="B13" s="87" t="s">
        <v>2006</v>
      </c>
      <c r="C13" s="87">
        <v>13</v>
      </c>
      <c r="D13" s="132">
        <v>0.006488020962897059</v>
      </c>
      <c r="E13" s="132">
        <v>1.8585978503999463</v>
      </c>
      <c r="F13" s="87" t="s">
        <v>2551</v>
      </c>
      <c r="G13" s="87" t="b">
        <v>0</v>
      </c>
      <c r="H13" s="87" t="b">
        <v>0</v>
      </c>
      <c r="I13" s="87" t="b">
        <v>0</v>
      </c>
      <c r="J13" s="87" t="b">
        <v>0</v>
      </c>
      <c r="K13" s="87" t="b">
        <v>0</v>
      </c>
      <c r="L13" s="87" t="b">
        <v>0</v>
      </c>
    </row>
    <row r="14" spans="1:12" ht="15">
      <c r="A14" s="87" t="s">
        <v>2006</v>
      </c>
      <c r="B14" s="87" t="s">
        <v>2254</v>
      </c>
      <c r="C14" s="87">
        <v>13</v>
      </c>
      <c r="D14" s="132">
        <v>0.006488020962897059</v>
      </c>
      <c r="E14" s="132">
        <v>1.9564212065036293</v>
      </c>
      <c r="F14" s="87" t="s">
        <v>2551</v>
      </c>
      <c r="G14" s="87" t="b">
        <v>0</v>
      </c>
      <c r="H14" s="87" t="b">
        <v>0</v>
      </c>
      <c r="I14" s="87" t="b">
        <v>0</v>
      </c>
      <c r="J14" s="87" t="b">
        <v>0</v>
      </c>
      <c r="K14" s="87" t="b">
        <v>0</v>
      </c>
      <c r="L14" s="87" t="b">
        <v>0</v>
      </c>
    </row>
    <row r="15" spans="1:12" ht="15">
      <c r="A15" s="87" t="s">
        <v>2254</v>
      </c>
      <c r="B15" s="87" t="s">
        <v>2262</v>
      </c>
      <c r="C15" s="87">
        <v>13</v>
      </c>
      <c r="D15" s="132">
        <v>0.006488020962897059</v>
      </c>
      <c r="E15" s="132">
        <v>2.183379361898466</v>
      </c>
      <c r="F15" s="87" t="s">
        <v>2551</v>
      </c>
      <c r="G15" s="87" t="b">
        <v>0</v>
      </c>
      <c r="H15" s="87" t="b">
        <v>0</v>
      </c>
      <c r="I15" s="87" t="b">
        <v>0</v>
      </c>
      <c r="J15" s="87" t="b">
        <v>0</v>
      </c>
      <c r="K15" s="87" t="b">
        <v>0</v>
      </c>
      <c r="L15" s="87" t="b">
        <v>0</v>
      </c>
    </row>
    <row r="16" spans="1:12" ht="15">
      <c r="A16" s="87" t="s">
        <v>2262</v>
      </c>
      <c r="B16" s="87" t="s">
        <v>2000</v>
      </c>
      <c r="C16" s="87">
        <v>13</v>
      </c>
      <c r="D16" s="132">
        <v>0.006488020962897059</v>
      </c>
      <c r="E16" s="132">
        <v>1.8202014594856404</v>
      </c>
      <c r="F16" s="87" t="s">
        <v>2551</v>
      </c>
      <c r="G16" s="87" t="b">
        <v>0</v>
      </c>
      <c r="H16" s="87" t="b">
        <v>0</v>
      </c>
      <c r="I16" s="87" t="b">
        <v>0</v>
      </c>
      <c r="J16" s="87" t="b">
        <v>0</v>
      </c>
      <c r="K16" s="87" t="b">
        <v>0</v>
      </c>
      <c r="L16" s="87" t="b">
        <v>0</v>
      </c>
    </row>
    <row r="17" spans="1:12" ht="15">
      <c r="A17" s="87" t="s">
        <v>2272</v>
      </c>
      <c r="B17" s="87" t="s">
        <v>2002</v>
      </c>
      <c r="C17" s="87">
        <v>9</v>
      </c>
      <c r="D17" s="132">
        <v>0.005165234273985286</v>
      </c>
      <c r="E17" s="132">
        <v>1.899382705533265</v>
      </c>
      <c r="F17" s="87" t="s">
        <v>2551</v>
      </c>
      <c r="G17" s="87" t="b">
        <v>0</v>
      </c>
      <c r="H17" s="87" t="b">
        <v>1</v>
      </c>
      <c r="I17" s="87" t="b">
        <v>0</v>
      </c>
      <c r="J17" s="87" t="b">
        <v>0</v>
      </c>
      <c r="K17" s="87" t="b">
        <v>0</v>
      </c>
      <c r="L17" s="87" t="b">
        <v>0</v>
      </c>
    </row>
    <row r="18" spans="1:12" ht="15">
      <c r="A18" s="87" t="s">
        <v>2274</v>
      </c>
      <c r="B18" s="87" t="s">
        <v>2263</v>
      </c>
      <c r="C18" s="87">
        <v>9</v>
      </c>
      <c r="D18" s="132">
        <v>0.005165234273985286</v>
      </c>
      <c r="E18" s="132">
        <v>2.183379361898466</v>
      </c>
      <c r="F18" s="87" t="s">
        <v>2551</v>
      </c>
      <c r="G18" s="87" t="b">
        <v>0</v>
      </c>
      <c r="H18" s="87" t="b">
        <v>0</v>
      </c>
      <c r="I18" s="87" t="b">
        <v>0</v>
      </c>
      <c r="J18" s="87" t="b">
        <v>0</v>
      </c>
      <c r="K18" s="87" t="b">
        <v>0</v>
      </c>
      <c r="L18" s="87" t="b">
        <v>0</v>
      </c>
    </row>
    <row r="19" spans="1:12" ht="15">
      <c r="A19" s="87" t="s">
        <v>2253</v>
      </c>
      <c r="B19" s="87" t="s">
        <v>2001</v>
      </c>
      <c r="C19" s="87">
        <v>8</v>
      </c>
      <c r="D19" s="132">
        <v>0.004783081388195786</v>
      </c>
      <c r="E19" s="132">
        <v>1.5075657819200163</v>
      </c>
      <c r="F19" s="87" t="s">
        <v>2551</v>
      </c>
      <c r="G19" s="87" t="b">
        <v>1</v>
      </c>
      <c r="H19" s="87" t="b">
        <v>0</v>
      </c>
      <c r="I19" s="87" t="b">
        <v>0</v>
      </c>
      <c r="J19" s="87" t="b">
        <v>0</v>
      </c>
      <c r="K19" s="87" t="b">
        <v>0</v>
      </c>
      <c r="L19" s="87" t="b">
        <v>0</v>
      </c>
    </row>
    <row r="20" spans="1:12" ht="15">
      <c r="A20" s="87" t="s">
        <v>2001</v>
      </c>
      <c r="B20" s="87" t="s">
        <v>2282</v>
      </c>
      <c r="C20" s="87">
        <v>8</v>
      </c>
      <c r="D20" s="132">
        <v>0.004783081388195786</v>
      </c>
      <c r="E20" s="132">
        <v>1.80596102037103</v>
      </c>
      <c r="F20" s="87" t="s">
        <v>2551</v>
      </c>
      <c r="G20" s="87" t="b">
        <v>0</v>
      </c>
      <c r="H20" s="87" t="b">
        <v>0</v>
      </c>
      <c r="I20" s="87" t="b">
        <v>0</v>
      </c>
      <c r="J20" s="87" t="b">
        <v>0</v>
      </c>
      <c r="K20" s="87" t="b">
        <v>0</v>
      </c>
      <c r="L20" s="87" t="b">
        <v>0</v>
      </c>
    </row>
    <row r="21" spans="1:12" ht="15">
      <c r="A21" s="87" t="s">
        <v>268</v>
      </c>
      <c r="B21" s="87" t="s">
        <v>264</v>
      </c>
      <c r="C21" s="87">
        <v>8</v>
      </c>
      <c r="D21" s="132">
        <v>0.004783081388195786</v>
      </c>
      <c r="E21" s="132">
        <v>2.255930029047078</v>
      </c>
      <c r="F21" s="87" t="s">
        <v>2551</v>
      </c>
      <c r="G21" s="87" t="b">
        <v>0</v>
      </c>
      <c r="H21" s="87" t="b">
        <v>0</v>
      </c>
      <c r="I21" s="87" t="b">
        <v>0</v>
      </c>
      <c r="J21" s="87" t="b">
        <v>0</v>
      </c>
      <c r="K21" s="87" t="b">
        <v>0</v>
      </c>
      <c r="L21" s="87" t="b">
        <v>0</v>
      </c>
    </row>
    <row r="22" spans="1:12" ht="15">
      <c r="A22" s="87" t="s">
        <v>264</v>
      </c>
      <c r="B22" s="87" t="s">
        <v>286</v>
      </c>
      <c r="C22" s="87">
        <v>8</v>
      </c>
      <c r="D22" s="132">
        <v>0.004783081388195786</v>
      </c>
      <c r="E22" s="132">
        <v>1.2638989587183531</v>
      </c>
      <c r="F22" s="87" t="s">
        <v>2551</v>
      </c>
      <c r="G22" s="87" t="b">
        <v>0</v>
      </c>
      <c r="H22" s="87" t="b">
        <v>0</v>
      </c>
      <c r="I22" s="87" t="b">
        <v>0</v>
      </c>
      <c r="J22" s="87" t="b">
        <v>0</v>
      </c>
      <c r="K22" s="87" t="b">
        <v>0</v>
      </c>
      <c r="L22" s="87" t="b">
        <v>0</v>
      </c>
    </row>
    <row r="23" spans="1:12" ht="15">
      <c r="A23" s="87" t="s">
        <v>286</v>
      </c>
      <c r="B23" s="87" t="s">
        <v>254</v>
      </c>
      <c r="C23" s="87">
        <v>8</v>
      </c>
      <c r="D23" s="132">
        <v>0.004783081388195786</v>
      </c>
      <c r="E23" s="132">
        <v>1.4608403567471544</v>
      </c>
      <c r="F23" s="87" t="s">
        <v>2551</v>
      </c>
      <c r="G23" s="87" t="b">
        <v>0</v>
      </c>
      <c r="H23" s="87" t="b">
        <v>0</v>
      </c>
      <c r="I23" s="87" t="b">
        <v>0</v>
      </c>
      <c r="J23" s="87" t="b">
        <v>0</v>
      </c>
      <c r="K23" s="87" t="b">
        <v>0</v>
      </c>
      <c r="L23" s="87" t="b">
        <v>0</v>
      </c>
    </row>
    <row r="24" spans="1:12" ht="15">
      <c r="A24" s="87" t="s">
        <v>254</v>
      </c>
      <c r="B24" s="87" t="s">
        <v>266</v>
      </c>
      <c r="C24" s="87">
        <v>8</v>
      </c>
      <c r="D24" s="132">
        <v>0.004783081388195786</v>
      </c>
      <c r="E24" s="132">
        <v>2.2181414681576777</v>
      </c>
      <c r="F24" s="87" t="s">
        <v>2551</v>
      </c>
      <c r="G24" s="87" t="b">
        <v>0</v>
      </c>
      <c r="H24" s="87" t="b">
        <v>0</v>
      </c>
      <c r="I24" s="87" t="b">
        <v>0</v>
      </c>
      <c r="J24" s="87" t="b">
        <v>0</v>
      </c>
      <c r="K24" s="87" t="b">
        <v>0</v>
      </c>
      <c r="L24" s="87" t="b">
        <v>0</v>
      </c>
    </row>
    <row r="25" spans="1:12" ht="15">
      <c r="A25" s="87" t="s">
        <v>266</v>
      </c>
      <c r="B25" s="87" t="s">
        <v>265</v>
      </c>
      <c r="C25" s="87">
        <v>8</v>
      </c>
      <c r="D25" s="132">
        <v>0.004783081388195786</v>
      </c>
      <c r="E25" s="132">
        <v>2.1212314551496214</v>
      </c>
      <c r="F25" s="87" t="s">
        <v>2551</v>
      </c>
      <c r="G25" s="87" t="b">
        <v>0</v>
      </c>
      <c r="H25" s="87" t="b">
        <v>0</v>
      </c>
      <c r="I25" s="87" t="b">
        <v>0</v>
      </c>
      <c r="J25" s="87" t="b">
        <v>0</v>
      </c>
      <c r="K25" s="87" t="b">
        <v>0</v>
      </c>
      <c r="L25" s="87" t="b">
        <v>0</v>
      </c>
    </row>
    <row r="26" spans="1:12" ht="15">
      <c r="A26" s="87" t="s">
        <v>2297</v>
      </c>
      <c r="B26" s="87" t="s">
        <v>2001</v>
      </c>
      <c r="C26" s="87">
        <v>6</v>
      </c>
      <c r="D26" s="132">
        <v>0.00393859146272594</v>
      </c>
      <c r="E26" s="132">
        <v>1.8349247163063467</v>
      </c>
      <c r="F26" s="87" t="s">
        <v>2551</v>
      </c>
      <c r="G26" s="87" t="b">
        <v>0</v>
      </c>
      <c r="H26" s="87" t="b">
        <v>0</v>
      </c>
      <c r="I26" s="87" t="b">
        <v>0</v>
      </c>
      <c r="J26" s="87" t="b">
        <v>0</v>
      </c>
      <c r="K26" s="87" t="b">
        <v>0</v>
      </c>
      <c r="L26" s="87" t="b">
        <v>0</v>
      </c>
    </row>
    <row r="27" spans="1:12" ht="15">
      <c r="A27" s="87" t="s">
        <v>2252</v>
      </c>
      <c r="B27" s="87" t="s">
        <v>2291</v>
      </c>
      <c r="C27" s="87">
        <v>6</v>
      </c>
      <c r="D27" s="132">
        <v>0.00393859146272594</v>
      </c>
      <c r="E27" s="132">
        <v>1.9999270031964156</v>
      </c>
      <c r="F27" s="87" t="s">
        <v>2551</v>
      </c>
      <c r="G27" s="87" t="b">
        <v>0</v>
      </c>
      <c r="H27" s="87" t="b">
        <v>0</v>
      </c>
      <c r="I27" s="87" t="b">
        <v>0</v>
      </c>
      <c r="J27" s="87" t="b">
        <v>0</v>
      </c>
      <c r="K27" s="87" t="b">
        <v>0</v>
      </c>
      <c r="L27" s="87" t="b">
        <v>0</v>
      </c>
    </row>
    <row r="28" spans="1:12" ht="15">
      <c r="A28" s="87" t="s">
        <v>334</v>
      </c>
      <c r="B28" s="87" t="s">
        <v>333</v>
      </c>
      <c r="C28" s="87">
        <v>6</v>
      </c>
      <c r="D28" s="132">
        <v>0.00393859146272594</v>
      </c>
      <c r="E28" s="132">
        <v>2.519171463821659</v>
      </c>
      <c r="F28" s="87" t="s">
        <v>2551</v>
      </c>
      <c r="G28" s="87" t="b">
        <v>0</v>
      </c>
      <c r="H28" s="87" t="b">
        <v>0</v>
      </c>
      <c r="I28" s="87" t="b">
        <v>0</v>
      </c>
      <c r="J28" s="87" t="b">
        <v>0</v>
      </c>
      <c r="K28" s="87" t="b">
        <v>0</v>
      </c>
      <c r="L28" s="87" t="b">
        <v>0</v>
      </c>
    </row>
    <row r="29" spans="1:12" ht="15">
      <c r="A29" s="87" t="s">
        <v>332</v>
      </c>
      <c r="B29" s="87" t="s">
        <v>283</v>
      </c>
      <c r="C29" s="87">
        <v>6</v>
      </c>
      <c r="D29" s="132">
        <v>0.00393859146272594</v>
      </c>
      <c r="E29" s="132">
        <v>2.519171463821659</v>
      </c>
      <c r="F29" s="87" t="s">
        <v>2551</v>
      </c>
      <c r="G29" s="87" t="b">
        <v>0</v>
      </c>
      <c r="H29" s="87" t="b">
        <v>0</v>
      </c>
      <c r="I29" s="87" t="b">
        <v>0</v>
      </c>
      <c r="J29" s="87" t="b">
        <v>0</v>
      </c>
      <c r="K29" s="87" t="b">
        <v>0</v>
      </c>
      <c r="L29" s="87" t="b">
        <v>0</v>
      </c>
    </row>
    <row r="30" spans="1:12" ht="15">
      <c r="A30" s="87" t="s">
        <v>283</v>
      </c>
      <c r="B30" s="87" t="s">
        <v>331</v>
      </c>
      <c r="C30" s="87">
        <v>6</v>
      </c>
      <c r="D30" s="132">
        <v>0.00393859146272594</v>
      </c>
      <c r="E30" s="132">
        <v>2.519171463821659</v>
      </c>
      <c r="F30" s="87" t="s">
        <v>2551</v>
      </c>
      <c r="G30" s="87" t="b">
        <v>0</v>
      </c>
      <c r="H30" s="87" t="b">
        <v>0</v>
      </c>
      <c r="I30" s="87" t="b">
        <v>0</v>
      </c>
      <c r="J30" s="87" t="b">
        <v>0</v>
      </c>
      <c r="K30" s="87" t="b">
        <v>0</v>
      </c>
      <c r="L30" s="87" t="b">
        <v>0</v>
      </c>
    </row>
    <row r="31" spans="1:12" ht="15">
      <c r="A31" s="87" t="s">
        <v>331</v>
      </c>
      <c r="B31" s="87" t="s">
        <v>330</v>
      </c>
      <c r="C31" s="87">
        <v>6</v>
      </c>
      <c r="D31" s="132">
        <v>0.00393859146272594</v>
      </c>
      <c r="E31" s="132">
        <v>2.519171463821659</v>
      </c>
      <c r="F31" s="87" t="s">
        <v>2551</v>
      </c>
      <c r="G31" s="87" t="b">
        <v>0</v>
      </c>
      <c r="H31" s="87" t="b">
        <v>0</v>
      </c>
      <c r="I31" s="87" t="b">
        <v>0</v>
      </c>
      <c r="J31" s="87" t="b">
        <v>0</v>
      </c>
      <c r="K31" s="87" t="b">
        <v>0</v>
      </c>
      <c r="L31" s="87" t="b">
        <v>0</v>
      </c>
    </row>
    <row r="32" spans="1:12" ht="15">
      <c r="A32" s="87" t="s">
        <v>279</v>
      </c>
      <c r="B32" s="87" t="s">
        <v>282</v>
      </c>
      <c r="C32" s="87">
        <v>6</v>
      </c>
      <c r="D32" s="132">
        <v>0.00393859146272594</v>
      </c>
      <c r="E32" s="132">
        <v>2.519171463821659</v>
      </c>
      <c r="F32" s="87" t="s">
        <v>2551</v>
      </c>
      <c r="G32" s="87" t="b">
        <v>0</v>
      </c>
      <c r="H32" s="87" t="b">
        <v>0</v>
      </c>
      <c r="I32" s="87" t="b">
        <v>0</v>
      </c>
      <c r="J32" s="87" t="b">
        <v>0</v>
      </c>
      <c r="K32" s="87" t="b">
        <v>0</v>
      </c>
      <c r="L32" s="87" t="b">
        <v>0</v>
      </c>
    </row>
    <row r="33" spans="1:12" ht="15">
      <c r="A33" s="87" t="s">
        <v>282</v>
      </c>
      <c r="B33" s="87" t="s">
        <v>286</v>
      </c>
      <c r="C33" s="87">
        <v>6</v>
      </c>
      <c r="D33" s="132">
        <v>0.00393859146272594</v>
      </c>
      <c r="E33" s="132">
        <v>1.5649289543823341</v>
      </c>
      <c r="F33" s="87" t="s">
        <v>2551</v>
      </c>
      <c r="G33" s="87" t="b">
        <v>0</v>
      </c>
      <c r="H33" s="87" t="b">
        <v>0</v>
      </c>
      <c r="I33" s="87" t="b">
        <v>0</v>
      </c>
      <c r="J33" s="87" t="b">
        <v>0</v>
      </c>
      <c r="K33" s="87" t="b">
        <v>0</v>
      </c>
      <c r="L33" s="87" t="b">
        <v>0</v>
      </c>
    </row>
    <row r="34" spans="1:12" ht="15">
      <c r="A34" s="87" t="s">
        <v>286</v>
      </c>
      <c r="B34" s="87" t="s">
        <v>329</v>
      </c>
      <c r="C34" s="87">
        <v>6</v>
      </c>
      <c r="D34" s="132">
        <v>0.00393859146272594</v>
      </c>
      <c r="E34" s="132">
        <v>1.5119928791945356</v>
      </c>
      <c r="F34" s="87" t="s">
        <v>2551</v>
      </c>
      <c r="G34" s="87" t="b">
        <v>0</v>
      </c>
      <c r="H34" s="87" t="b">
        <v>0</v>
      </c>
      <c r="I34" s="87" t="b">
        <v>0</v>
      </c>
      <c r="J34" s="87" t="b">
        <v>0</v>
      </c>
      <c r="K34" s="87" t="b">
        <v>0</v>
      </c>
      <c r="L34" s="87" t="b">
        <v>0</v>
      </c>
    </row>
    <row r="35" spans="1:12" ht="15">
      <c r="A35" s="87" t="s">
        <v>329</v>
      </c>
      <c r="B35" s="87" t="s">
        <v>328</v>
      </c>
      <c r="C35" s="87">
        <v>6</v>
      </c>
      <c r="D35" s="132">
        <v>0.00393859146272594</v>
      </c>
      <c r="E35" s="132">
        <v>2.519171463821659</v>
      </c>
      <c r="F35" s="87" t="s">
        <v>2551</v>
      </c>
      <c r="G35" s="87" t="b">
        <v>0</v>
      </c>
      <c r="H35" s="87" t="b">
        <v>0</v>
      </c>
      <c r="I35" s="87" t="b">
        <v>0</v>
      </c>
      <c r="J35" s="87" t="b">
        <v>0</v>
      </c>
      <c r="K35" s="87" t="b">
        <v>0</v>
      </c>
      <c r="L35" s="87" t="b">
        <v>0</v>
      </c>
    </row>
    <row r="36" spans="1:12" ht="15">
      <c r="A36" s="87" t="s">
        <v>328</v>
      </c>
      <c r="B36" s="87" t="s">
        <v>327</v>
      </c>
      <c r="C36" s="87">
        <v>6</v>
      </c>
      <c r="D36" s="132">
        <v>0.00393859146272594</v>
      </c>
      <c r="E36" s="132">
        <v>2.519171463821659</v>
      </c>
      <c r="F36" s="87" t="s">
        <v>2551</v>
      </c>
      <c r="G36" s="87" t="b">
        <v>0</v>
      </c>
      <c r="H36" s="87" t="b">
        <v>0</v>
      </c>
      <c r="I36" s="87" t="b">
        <v>0</v>
      </c>
      <c r="J36" s="87" t="b">
        <v>0</v>
      </c>
      <c r="K36" s="87" t="b">
        <v>0</v>
      </c>
      <c r="L36" s="87" t="b">
        <v>0</v>
      </c>
    </row>
    <row r="37" spans="1:12" ht="15">
      <c r="A37" s="87" t="s">
        <v>2304</v>
      </c>
      <c r="B37" s="87" t="s">
        <v>2264</v>
      </c>
      <c r="C37" s="87">
        <v>6</v>
      </c>
      <c r="D37" s="132">
        <v>0.00393859146272594</v>
      </c>
      <c r="E37" s="132">
        <v>2.2181414681576777</v>
      </c>
      <c r="F37" s="87" t="s">
        <v>2551</v>
      </c>
      <c r="G37" s="87" t="b">
        <v>0</v>
      </c>
      <c r="H37" s="87" t="b">
        <v>0</v>
      </c>
      <c r="I37" s="87" t="b">
        <v>0</v>
      </c>
      <c r="J37" s="87" t="b">
        <v>0</v>
      </c>
      <c r="K37" s="87" t="b">
        <v>0</v>
      </c>
      <c r="L37" s="87" t="b">
        <v>0</v>
      </c>
    </row>
    <row r="38" spans="1:12" ht="15">
      <c r="A38" s="87" t="s">
        <v>1999</v>
      </c>
      <c r="B38" s="87" t="s">
        <v>2305</v>
      </c>
      <c r="C38" s="87">
        <v>6</v>
      </c>
      <c r="D38" s="132">
        <v>0.00393859146272594</v>
      </c>
      <c r="E38" s="132">
        <v>1.7291209901383078</v>
      </c>
      <c r="F38" s="87" t="s">
        <v>2551</v>
      </c>
      <c r="G38" s="87" t="b">
        <v>0</v>
      </c>
      <c r="H38" s="87" t="b">
        <v>0</v>
      </c>
      <c r="I38" s="87" t="b">
        <v>0</v>
      </c>
      <c r="J38" s="87" t="b">
        <v>0</v>
      </c>
      <c r="K38" s="87" t="b">
        <v>0</v>
      </c>
      <c r="L38" s="87" t="b">
        <v>0</v>
      </c>
    </row>
    <row r="39" spans="1:12" ht="15">
      <c r="A39" s="87" t="s">
        <v>2305</v>
      </c>
      <c r="B39" s="87" t="s">
        <v>2286</v>
      </c>
      <c r="C39" s="87">
        <v>6</v>
      </c>
      <c r="D39" s="132">
        <v>0.00393859146272594</v>
      </c>
      <c r="E39" s="132">
        <v>2.394232727213359</v>
      </c>
      <c r="F39" s="87" t="s">
        <v>2551</v>
      </c>
      <c r="G39" s="87" t="b">
        <v>0</v>
      </c>
      <c r="H39" s="87" t="b">
        <v>0</v>
      </c>
      <c r="I39" s="87" t="b">
        <v>0</v>
      </c>
      <c r="J39" s="87" t="b">
        <v>0</v>
      </c>
      <c r="K39" s="87" t="b">
        <v>0</v>
      </c>
      <c r="L39" s="87" t="b">
        <v>0</v>
      </c>
    </row>
    <row r="40" spans="1:12" ht="15">
      <c r="A40" s="87" t="s">
        <v>2306</v>
      </c>
      <c r="B40" s="87" t="s">
        <v>2292</v>
      </c>
      <c r="C40" s="87">
        <v>6</v>
      </c>
      <c r="D40" s="132">
        <v>0.00393859146272594</v>
      </c>
      <c r="E40" s="132">
        <v>2.519171463821659</v>
      </c>
      <c r="F40" s="87" t="s">
        <v>2551</v>
      </c>
      <c r="G40" s="87" t="b">
        <v>0</v>
      </c>
      <c r="H40" s="87" t="b">
        <v>0</v>
      </c>
      <c r="I40" s="87" t="b">
        <v>0</v>
      </c>
      <c r="J40" s="87" t="b">
        <v>0</v>
      </c>
      <c r="K40" s="87" t="b">
        <v>0</v>
      </c>
      <c r="L40" s="87" t="b">
        <v>0</v>
      </c>
    </row>
    <row r="41" spans="1:12" ht="15">
      <c r="A41" s="87" t="s">
        <v>2292</v>
      </c>
      <c r="B41" s="87" t="s">
        <v>2307</v>
      </c>
      <c r="C41" s="87">
        <v>6</v>
      </c>
      <c r="D41" s="132">
        <v>0.00393859146272594</v>
      </c>
      <c r="E41" s="132">
        <v>2.452224674191046</v>
      </c>
      <c r="F41" s="87" t="s">
        <v>2551</v>
      </c>
      <c r="G41" s="87" t="b">
        <v>0</v>
      </c>
      <c r="H41" s="87" t="b">
        <v>0</v>
      </c>
      <c r="I41" s="87" t="b">
        <v>0</v>
      </c>
      <c r="J41" s="87" t="b">
        <v>0</v>
      </c>
      <c r="K41" s="87" t="b">
        <v>0</v>
      </c>
      <c r="L41" s="87" t="b">
        <v>0</v>
      </c>
    </row>
    <row r="42" spans="1:12" ht="15">
      <c r="A42" s="87" t="s">
        <v>2284</v>
      </c>
      <c r="B42" s="87" t="s">
        <v>2289</v>
      </c>
      <c r="C42" s="87">
        <v>6</v>
      </c>
      <c r="D42" s="132">
        <v>0.00393859146272594</v>
      </c>
      <c r="E42" s="132">
        <v>2.269293990605059</v>
      </c>
      <c r="F42" s="87" t="s">
        <v>2551</v>
      </c>
      <c r="G42" s="87" t="b">
        <v>0</v>
      </c>
      <c r="H42" s="87" t="b">
        <v>0</v>
      </c>
      <c r="I42" s="87" t="b">
        <v>0</v>
      </c>
      <c r="J42" s="87" t="b">
        <v>0</v>
      </c>
      <c r="K42" s="87" t="b">
        <v>0</v>
      </c>
      <c r="L42" s="87" t="b">
        <v>0</v>
      </c>
    </row>
    <row r="43" spans="1:12" ht="15">
      <c r="A43" s="87" t="s">
        <v>2289</v>
      </c>
      <c r="B43" s="87" t="s">
        <v>2269</v>
      </c>
      <c r="C43" s="87">
        <v>6</v>
      </c>
      <c r="D43" s="132">
        <v>0.00393859146272594</v>
      </c>
      <c r="E43" s="132">
        <v>2.1309912924387775</v>
      </c>
      <c r="F43" s="87" t="s">
        <v>2551</v>
      </c>
      <c r="G43" s="87" t="b">
        <v>0</v>
      </c>
      <c r="H43" s="87" t="b">
        <v>0</v>
      </c>
      <c r="I43" s="87" t="b">
        <v>0</v>
      </c>
      <c r="J43" s="87" t="b">
        <v>0</v>
      </c>
      <c r="K43" s="87" t="b">
        <v>0</v>
      </c>
      <c r="L43" s="87" t="b">
        <v>0</v>
      </c>
    </row>
    <row r="44" spans="1:12" ht="15">
      <c r="A44" s="87" t="s">
        <v>2269</v>
      </c>
      <c r="B44" s="87" t="s">
        <v>2267</v>
      </c>
      <c r="C44" s="87">
        <v>6</v>
      </c>
      <c r="D44" s="132">
        <v>0.00393859146272594</v>
      </c>
      <c r="E44" s="132">
        <v>1.9549000333830964</v>
      </c>
      <c r="F44" s="87" t="s">
        <v>2551</v>
      </c>
      <c r="G44" s="87" t="b">
        <v>0</v>
      </c>
      <c r="H44" s="87" t="b">
        <v>0</v>
      </c>
      <c r="I44" s="87" t="b">
        <v>0</v>
      </c>
      <c r="J44" s="87" t="b">
        <v>0</v>
      </c>
      <c r="K44" s="87" t="b">
        <v>0</v>
      </c>
      <c r="L44" s="87" t="b">
        <v>0</v>
      </c>
    </row>
    <row r="45" spans="1:12" ht="15">
      <c r="A45" s="87" t="s">
        <v>2267</v>
      </c>
      <c r="B45" s="87" t="s">
        <v>2270</v>
      </c>
      <c r="C45" s="87">
        <v>6</v>
      </c>
      <c r="D45" s="132">
        <v>0.00393859146272594</v>
      </c>
      <c r="E45" s="132">
        <v>2.0340812794307213</v>
      </c>
      <c r="F45" s="87" t="s">
        <v>2551</v>
      </c>
      <c r="G45" s="87" t="b">
        <v>0</v>
      </c>
      <c r="H45" s="87" t="b">
        <v>0</v>
      </c>
      <c r="I45" s="87" t="b">
        <v>0</v>
      </c>
      <c r="J45" s="87" t="b">
        <v>1</v>
      </c>
      <c r="K45" s="87" t="b">
        <v>0</v>
      </c>
      <c r="L45" s="87" t="b">
        <v>0</v>
      </c>
    </row>
    <row r="46" spans="1:12" ht="15">
      <c r="A46" s="87" t="s">
        <v>2270</v>
      </c>
      <c r="B46" s="87" t="s">
        <v>2001</v>
      </c>
      <c r="C46" s="87">
        <v>6</v>
      </c>
      <c r="D46" s="132">
        <v>0.00393859146272594</v>
      </c>
      <c r="E46" s="132">
        <v>1.8349247163063467</v>
      </c>
      <c r="F46" s="87" t="s">
        <v>2551</v>
      </c>
      <c r="G46" s="87" t="b">
        <v>1</v>
      </c>
      <c r="H46" s="87" t="b">
        <v>0</v>
      </c>
      <c r="I46" s="87" t="b">
        <v>0</v>
      </c>
      <c r="J46" s="87" t="b">
        <v>0</v>
      </c>
      <c r="K46" s="87" t="b">
        <v>0</v>
      </c>
      <c r="L46" s="87" t="b">
        <v>0</v>
      </c>
    </row>
    <row r="47" spans="1:12" ht="15">
      <c r="A47" s="87" t="s">
        <v>2282</v>
      </c>
      <c r="B47" s="87" t="s">
        <v>2266</v>
      </c>
      <c r="C47" s="87">
        <v>6</v>
      </c>
      <c r="D47" s="132">
        <v>0.00393859146272594</v>
      </c>
      <c r="E47" s="132">
        <v>2.0932027315493777</v>
      </c>
      <c r="F47" s="87" t="s">
        <v>2551</v>
      </c>
      <c r="G47" s="87" t="b">
        <v>0</v>
      </c>
      <c r="H47" s="87" t="b">
        <v>0</v>
      </c>
      <c r="I47" s="87" t="b">
        <v>0</v>
      </c>
      <c r="J47" s="87" t="b">
        <v>0</v>
      </c>
      <c r="K47" s="87" t="b">
        <v>0</v>
      </c>
      <c r="L47" s="87" t="b">
        <v>0</v>
      </c>
    </row>
    <row r="48" spans="1:12" ht="15">
      <c r="A48" s="87" t="s">
        <v>2266</v>
      </c>
      <c r="B48" s="87" t="s">
        <v>2253</v>
      </c>
      <c r="C48" s="87">
        <v>6</v>
      </c>
      <c r="D48" s="132">
        <v>0.00393859146272594</v>
      </c>
      <c r="E48" s="132">
        <v>1.9419350562187288</v>
      </c>
      <c r="F48" s="87" t="s">
        <v>2551</v>
      </c>
      <c r="G48" s="87" t="b">
        <v>0</v>
      </c>
      <c r="H48" s="87" t="b">
        <v>0</v>
      </c>
      <c r="I48" s="87" t="b">
        <v>0</v>
      </c>
      <c r="J48" s="87" t="b">
        <v>1</v>
      </c>
      <c r="K48" s="87" t="b">
        <v>0</v>
      </c>
      <c r="L48" s="87" t="b">
        <v>0</v>
      </c>
    </row>
    <row r="49" spans="1:12" ht="15">
      <c r="A49" s="87" t="s">
        <v>2253</v>
      </c>
      <c r="B49" s="87" t="s">
        <v>2285</v>
      </c>
      <c r="C49" s="87">
        <v>6</v>
      </c>
      <c r="D49" s="132">
        <v>0.00393859146272594</v>
      </c>
      <c r="E49" s="132">
        <v>1.9419350562187288</v>
      </c>
      <c r="F49" s="87" t="s">
        <v>2551</v>
      </c>
      <c r="G49" s="87" t="b">
        <v>1</v>
      </c>
      <c r="H49" s="87" t="b">
        <v>0</v>
      </c>
      <c r="I49" s="87" t="b">
        <v>0</v>
      </c>
      <c r="J49" s="87" t="b">
        <v>0</v>
      </c>
      <c r="K49" s="87" t="b">
        <v>0</v>
      </c>
      <c r="L49" s="87" t="b">
        <v>0</v>
      </c>
    </row>
    <row r="50" spans="1:12" ht="15">
      <c r="A50" s="87" t="s">
        <v>2285</v>
      </c>
      <c r="B50" s="87" t="s">
        <v>2277</v>
      </c>
      <c r="C50" s="87">
        <v>6</v>
      </c>
      <c r="D50" s="132">
        <v>0.00393859146272594</v>
      </c>
      <c r="E50" s="132">
        <v>2.269293990605059</v>
      </c>
      <c r="F50" s="87" t="s">
        <v>2551</v>
      </c>
      <c r="G50" s="87" t="b">
        <v>0</v>
      </c>
      <c r="H50" s="87" t="b">
        <v>0</v>
      </c>
      <c r="I50" s="87" t="b">
        <v>0</v>
      </c>
      <c r="J50" s="87" t="b">
        <v>0</v>
      </c>
      <c r="K50" s="87" t="b">
        <v>0</v>
      </c>
      <c r="L50" s="87" t="b">
        <v>0</v>
      </c>
    </row>
    <row r="51" spans="1:12" ht="15">
      <c r="A51" s="87" t="s">
        <v>2277</v>
      </c>
      <c r="B51" s="87" t="s">
        <v>2293</v>
      </c>
      <c r="C51" s="87">
        <v>6</v>
      </c>
      <c r="D51" s="132">
        <v>0.00393859146272594</v>
      </c>
      <c r="E51" s="132">
        <v>2.327285937582746</v>
      </c>
      <c r="F51" s="87" t="s">
        <v>2551</v>
      </c>
      <c r="G51" s="87" t="b">
        <v>0</v>
      </c>
      <c r="H51" s="87" t="b">
        <v>0</v>
      </c>
      <c r="I51" s="87" t="b">
        <v>0</v>
      </c>
      <c r="J51" s="87" t="b">
        <v>0</v>
      </c>
      <c r="K51" s="87" t="b">
        <v>0</v>
      </c>
      <c r="L51" s="87" t="b">
        <v>0</v>
      </c>
    </row>
    <row r="52" spans="1:12" ht="15">
      <c r="A52" s="87" t="s">
        <v>2293</v>
      </c>
      <c r="B52" s="87" t="s">
        <v>2308</v>
      </c>
      <c r="C52" s="87">
        <v>6</v>
      </c>
      <c r="D52" s="132">
        <v>0.00393859146272594</v>
      </c>
      <c r="E52" s="132">
        <v>2.452224674191046</v>
      </c>
      <c r="F52" s="87" t="s">
        <v>2551</v>
      </c>
      <c r="G52" s="87" t="b">
        <v>0</v>
      </c>
      <c r="H52" s="87" t="b">
        <v>0</v>
      </c>
      <c r="I52" s="87" t="b">
        <v>0</v>
      </c>
      <c r="J52" s="87" t="b">
        <v>0</v>
      </c>
      <c r="K52" s="87" t="b">
        <v>0</v>
      </c>
      <c r="L52" s="87" t="b">
        <v>0</v>
      </c>
    </row>
    <row r="53" spans="1:12" ht="15">
      <c r="A53" s="87" t="s">
        <v>2308</v>
      </c>
      <c r="B53" s="87" t="s">
        <v>2275</v>
      </c>
      <c r="C53" s="87">
        <v>6</v>
      </c>
      <c r="D53" s="132">
        <v>0.00393859146272594</v>
      </c>
      <c r="E53" s="132">
        <v>2.343080204765978</v>
      </c>
      <c r="F53" s="87" t="s">
        <v>2551</v>
      </c>
      <c r="G53" s="87" t="b">
        <v>0</v>
      </c>
      <c r="H53" s="87" t="b">
        <v>0</v>
      </c>
      <c r="I53" s="87" t="b">
        <v>0</v>
      </c>
      <c r="J53" s="87" t="b">
        <v>0</v>
      </c>
      <c r="K53" s="87" t="b">
        <v>0</v>
      </c>
      <c r="L53" s="87" t="b">
        <v>0</v>
      </c>
    </row>
    <row r="54" spans="1:12" ht="15">
      <c r="A54" s="87" t="s">
        <v>2275</v>
      </c>
      <c r="B54" s="87" t="s">
        <v>2265</v>
      </c>
      <c r="C54" s="87">
        <v>6</v>
      </c>
      <c r="D54" s="132">
        <v>0.00393859146272594</v>
      </c>
      <c r="E54" s="132">
        <v>2.0420502091019967</v>
      </c>
      <c r="F54" s="87" t="s">
        <v>2551</v>
      </c>
      <c r="G54" s="87" t="b">
        <v>0</v>
      </c>
      <c r="H54" s="87" t="b">
        <v>0</v>
      </c>
      <c r="I54" s="87" t="b">
        <v>0</v>
      </c>
      <c r="J54" s="87" t="b">
        <v>0</v>
      </c>
      <c r="K54" s="87" t="b">
        <v>0</v>
      </c>
      <c r="L54" s="87" t="b">
        <v>0</v>
      </c>
    </row>
    <row r="55" spans="1:12" ht="15">
      <c r="A55" s="87" t="s">
        <v>2265</v>
      </c>
      <c r="B55" s="87" t="s">
        <v>2288</v>
      </c>
      <c r="C55" s="87">
        <v>6</v>
      </c>
      <c r="D55" s="132">
        <v>0.00393859146272594</v>
      </c>
      <c r="E55" s="132">
        <v>2.0932027315493777</v>
      </c>
      <c r="F55" s="87" t="s">
        <v>2551</v>
      </c>
      <c r="G55" s="87" t="b">
        <v>0</v>
      </c>
      <c r="H55" s="87" t="b">
        <v>0</v>
      </c>
      <c r="I55" s="87" t="b">
        <v>0</v>
      </c>
      <c r="J55" s="87" t="b">
        <v>0</v>
      </c>
      <c r="K55" s="87" t="b">
        <v>0</v>
      </c>
      <c r="L55" s="87" t="b">
        <v>0</v>
      </c>
    </row>
    <row r="56" spans="1:12" ht="15">
      <c r="A56" s="87" t="s">
        <v>2288</v>
      </c>
      <c r="B56" s="87" t="s">
        <v>2309</v>
      </c>
      <c r="C56" s="87">
        <v>6</v>
      </c>
      <c r="D56" s="132">
        <v>0.00393859146272594</v>
      </c>
      <c r="E56" s="132">
        <v>2.394232727213359</v>
      </c>
      <c r="F56" s="87" t="s">
        <v>2551</v>
      </c>
      <c r="G56" s="87" t="b">
        <v>0</v>
      </c>
      <c r="H56" s="87" t="b">
        <v>0</v>
      </c>
      <c r="I56" s="87" t="b">
        <v>0</v>
      </c>
      <c r="J56" s="87" t="b">
        <v>0</v>
      </c>
      <c r="K56" s="87" t="b">
        <v>0</v>
      </c>
      <c r="L56" s="87" t="b">
        <v>0</v>
      </c>
    </row>
    <row r="57" spans="1:12" ht="15">
      <c r="A57" s="87" t="s">
        <v>2309</v>
      </c>
      <c r="B57" s="87" t="s">
        <v>2274</v>
      </c>
      <c r="C57" s="87">
        <v>6</v>
      </c>
      <c r="D57" s="132">
        <v>0.00393859146272594</v>
      </c>
      <c r="E57" s="132">
        <v>2.343080204765978</v>
      </c>
      <c r="F57" s="87" t="s">
        <v>2551</v>
      </c>
      <c r="G57" s="87" t="b">
        <v>0</v>
      </c>
      <c r="H57" s="87" t="b">
        <v>0</v>
      </c>
      <c r="I57" s="87" t="b">
        <v>0</v>
      </c>
      <c r="J57" s="87" t="b">
        <v>0</v>
      </c>
      <c r="K57" s="87" t="b">
        <v>0</v>
      </c>
      <c r="L57" s="87" t="b">
        <v>0</v>
      </c>
    </row>
    <row r="58" spans="1:12" ht="15">
      <c r="A58" s="87" t="s">
        <v>2263</v>
      </c>
      <c r="B58" s="87" t="s">
        <v>2310</v>
      </c>
      <c r="C58" s="87">
        <v>6</v>
      </c>
      <c r="D58" s="132">
        <v>0.00393859146272594</v>
      </c>
      <c r="E58" s="132">
        <v>2.183379361898466</v>
      </c>
      <c r="F58" s="87" t="s">
        <v>2551</v>
      </c>
      <c r="G58" s="87" t="b">
        <v>0</v>
      </c>
      <c r="H58" s="87" t="b">
        <v>0</v>
      </c>
      <c r="I58" s="87" t="b">
        <v>0</v>
      </c>
      <c r="J58" s="87" t="b">
        <v>0</v>
      </c>
      <c r="K58" s="87" t="b">
        <v>0</v>
      </c>
      <c r="L58" s="87" t="b">
        <v>0</v>
      </c>
    </row>
    <row r="59" spans="1:12" ht="15">
      <c r="A59" s="87" t="s">
        <v>2310</v>
      </c>
      <c r="B59" s="87" t="s">
        <v>2311</v>
      </c>
      <c r="C59" s="87">
        <v>6</v>
      </c>
      <c r="D59" s="132">
        <v>0.00393859146272594</v>
      </c>
      <c r="E59" s="132">
        <v>2.519171463821659</v>
      </c>
      <c r="F59" s="87" t="s">
        <v>2551</v>
      </c>
      <c r="G59" s="87" t="b">
        <v>0</v>
      </c>
      <c r="H59" s="87" t="b">
        <v>0</v>
      </c>
      <c r="I59" s="87" t="b">
        <v>0</v>
      </c>
      <c r="J59" s="87" t="b">
        <v>0</v>
      </c>
      <c r="K59" s="87" t="b">
        <v>0</v>
      </c>
      <c r="L59" s="87" t="b">
        <v>0</v>
      </c>
    </row>
    <row r="60" spans="1:12" ht="15">
      <c r="A60" s="87" t="s">
        <v>333</v>
      </c>
      <c r="B60" s="87" t="s">
        <v>280</v>
      </c>
      <c r="C60" s="87">
        <v>5</v>
      </c>
      <c r="D60" s="132">
        <v>0.0034676826217365287</v>
      </c>
      <c r="E60" s="132">
        <v>2.519171463821659</v>
      </c>
      <c r="F60" s="87" t="s">
        <v>2551</v>
      </c>
      <c r="G60" s="87" t="b">
        <v>0</v>
      </c>
      <c r="H60" s="87" t="b">
        <v>0</v>
      </c>
      <c r="I60" s="87" t="b">
        <v>0</v>
      </c>
      <c r="J60" s="87" t="b">
        <v>0</v>
      </c>
      <c r="K60" s="87" t="b">
        <v>0</v>
      </c>
      <c r="L60" s="87" t="b">
        <v>0</v>
      </c>
    </row>
    <row r="61" spans="1:12" ht="15">
      <c r="A61" s="87" t="s">
        <v>280</v>
      </c>
      <c r="B61" s="87" t="s">
        <v>332</v>
      </c>
      <c r="C61" s="87">
        <v>5</v>
      </c>
      <c r="D61" s="132">
        <v>0.0034676826217365287</v>
      </c>
      <c r="E61" s="132">
        <v>2.519171463821659</v>
      </c>
      <c r="F61" s="87" t="s">
        <v>2551</v>
      </c>
      <c r="G61" s="87" t="b">
        <v>0</v>
      </c>
      <c r="H61" s="87" t="b">
        <v>0</v>
      </c>
      <c r="I61" s="87" t="b">
        <v>0</v>
      </c>
      <c r="J61" s="87" t="b">
        <v>0</v>
      </c>
      <c r="K61" s="87" t="b">
        <v>0</v>
      </c>
      <c r="L61" s="87" t="b">
        <v>0</v>
      </c>
    </row>
    <row r="62" spans="1:12" ht="15">
      <c r="A62" s="87" t="s">
        <v>330</v>
      </c>
      <c r="B62" s="87" t="s">
        <v>281</v>
      </c>
      <c r="C62" s="87">
        <v>5</v>
      </c>
      <c r="D62" s="132">
        <v>0.0034676826217365287</v>
      </c>
      <c r="E62" s="132">
        <v>2.519171463821659</v>
      </c>
      <c r="F62" s="87" t="s">
        <v>2551</v>
      </c>
      <c r="G62" s="87" t="b">
        <v>0</v>
      </c>
      <c r="H62" s="87" t="b">
        <v>0</v>
      </c>
      <c r="I62" s="87" t="b">
        <v>0</v>
      </c>
      <c r="J62" s="87" t="b">
        <v>0</v>
      </c>
      <c r="K62" s="87" t="b">
        <v>0</v>
      </c>
      <c r="L62" s="87" t="b">
        <v>0</v>
      </c>
    </row>
    <row r="63" spans="1:12" ht="15">
      <c r="A63" s="87" t="s">
        <v>281</v>
      </c>
      <c r="B63" s="87" t="s">
        <v>279</v>
      </c>
      <c r="C63" s="87">
        <v>5</v>
      </c>
      <c r="D63" s="132">
        <v>0.0034676826217365287</v>
      </c>
      <c r="E63" s="132">
        <v>2.519171463821659</v>
      </c>
      <c r="F63" s="87" t="s">
        <v>2551</v>
      </c>
      <c r="G63" s="87" t="b">
        <v>0</v>
      </c>
      <c r="H63" s="87" t="b">
        <v>0</v>
      </c>
      <c r="I63" s="87" t="b">
        <v>0</v>
      </c>
      <c r="J63" s="87" t="b">
        <v>0</v>
      </c>
      <c r="K63" s="87" t="b">
        <v>0</v>
      </c>
      <c r="L63" s="87" t="b">
        <v>0</v>
      </c>
    </row>
    <row r="64" spans="1:12" ht="15">
      <c r="A64" s="87" t="s">
        <v>2013</v>
      </c>
      <c r="B64" s="87" t="s">
        <v>318</v>
      </c>
      <c r="C64" s="87">
        <v>5</v>
      </c>
      <c r="D64" s="132">
        <v>0.0034676826217365287</v>
      </c>
      <c r="E64" s="132">
        <v>2.598352709869284</v>
      </c>
      <c r="F64" s="87" t="s">
        <v>2551</v>
      </c>
      <c r="G64" s="87" t="b">
        <v>0</v>
      </c>
      <c r="H64" s="87" t="b">
        <v>0</v>
      </c>
      <c r="I64" s="87" t="b">
        <v>0</v>
      </c>
      <c r="J64" s="87" t="b">
        <v>0</v>
      </c>
      <c r="K64" s="87" t="b">
        <v>0</v>
      </c>
      <c r="L64" s="87" t="b">
        <v>0</v>
      </c>
    </row>
    <row r="65" spans="1:12" ht="15">
      <c r="A65" s="87" t="s">
        <v>318</v>
      </c>
      <c r="B65" s="87" t="s">
        <v>317</v>
      </c>
      <c r="C65" s="87">
        <v>5</v>
      </c>
      <c r="D65" s="132">
        <v>0.0034676826217365287</v>
      </c>
      <c r="E65" s="132">
        <v>2.598352709869284</v>
      </c>
      <c r="F65" s="87" t="s">
        <v>2551</v>
      </c>
      <c r="G65" s="87" t="b">
        <v>0</v>
      </c>
      <c r="H65" s="87" t="b">
        <v>0</v>
      </c>
      <c r="I65" s="87" t="b">
        <v>0</v>
      </c>
      <c r="J65" s="87" t="b">
        <v>0</v>
      </c>
      <c r="K65" s="87" t="b">
        <v>0</v>
      </c>
      <c r="L65" s="87" t="b">
        <v>0</v>
      </c>
    </row>
    <row r="66" spans="1:12" ht="15">
      <c r="A66" s="87" t="s">
        <v>317</v>
      </c>
      <c r="B66" s="87" t="s">
        <v>316</v>
      </c>
      <c r="C66" s="87">
        <v>5</v>
      </c>
      <c r="D66" s="132">
        <v>0.0034676826217365287</v>
      </c>
      <c r="E66" s="132">
        <v>2.598352709869284</v>
      </c>
      <c r="F66" s="87" t="s">
        <v>2551</v>
      </c>
      <c r="G66" s="87" t="b">
        <v>0</v>
      </c>
      <c r="H66" s="87" t="b">
        <v>0</v>
      </c>
      <c r="I66" s="87" t="b">
        <v>0</v>
      </c>
      <c r="J66" s="87" t="b">
        <v>0</v>
      </c>
      <c r="K66" s="87" t="b">
        <v>0</v>
      </c>
      <c r="L66" s="87" t="b">
        <v>0</v>
      </c>
    </row>
    <row r="67" spans="1:12" ht="15">
      <c r="A67" s="87" t="s">
        <v>316</v>
      </c>
      <c r="B67" s="87" t="s">
        <v>259</v>
      </c>
      <c r="C67" s="87">
        <v>5</v>
      </c>
      <c r="D67" s="132">
        <v>0.0034676826217365287</v>
      </c>
      <c r="E67" s="132">
        <v>2.598352709869284</v>
      </c>
      <c r="F67" s="87" t="s">
        <v>2551</v>
      </c>
      <c r="G67" s="87" t="b">
        <v>0</v>
      </c>
      <c r="H67" s="87" t="b">
        <v>0</v>
      </c>
      <c r="I67" s="87" t="b">
        <v>0</v>
      </c>
      <c r="J67" s="87" t="b">
        <v>0</v>
      </c>
      <c r="K67" s="87" t="b">
        <v>0</v>
      </c>
      <c r="L67" s="87" t="b">
        <v>0</v>
      </c>
    </row>
    <row r="68" spans="1:12" ht="15">
      <c r="A68" s="87" t="s">
        <v>259</v>
      </c>
      <c r="B68" s="87" t="s">
        <v>315</v>
      </c>
      <c r="C68" s="87">
        <v>5</v>
      </c>
      <c r="D68" s="132">
        <v>0.0034676826217365287</v>
      </c>
      <c r="E68" s="132">
        <v>2.598352709869284</v>
      </c>
      <c r="F68" s="87" t="s">
        <v>2551</v>
      </c>
      <c r="G68" s="87" t="b">
        <v>0</v>
      </c>
      <c r="H68" s="87" t="b">
        <v>0</v>
      </c>
      <c r="I68" s="87" t="b">
        <v>0</v>
      </c>
      <c r="J68" s="87" t="b">
        <v>0</v>
      </c>
      <c r="K68" s="87" t="b">
        <v>0</v>
      </c>
      <c r="L68" s="87" t="b">
        <v>0</v>
      </c>
    </row>
    <row r="69" spans="1:12" ht="15">
      <c r="A69" s="87" t="s">
        <v>315</v>
      </c>
      <c r="B69" s="87" t="s">
        <v>314</v>
      </c>
      <c r="C69" s="87">
        <v>5</v>
      </c>
      <c r="D69" s="132">
        <v>0.0034676826217365287</v>
      </c>
      <c r="E69" s="132">
        <v>2.598352709869284</v>
      </c>
      <c r="F69" s="87" t="s">
        <v>2551</v>
      </c>
      <c r="G69" s="87" t="b">
        <v>0</v>
      </c>
      <c r="H69" s="87" t="b">
        <v>0</v>
      </c>
      <c r="I69" s="87" t="b">
        <v>0</v>
      </c>
      <c r="J69" s="87" t="b">
        <v>0</v>
      </c>
      <c r="K69" s="87" t="b">
        <v>0</v>
      </c>
      <c r="L69" s="87" t="b">
        <v>0</v>
      </c>
    </row>
    <row r="70" spans="1:12" ht="15">
      <c r="A70" s="87" t="s">
        <v>314</v>
      </c>
      <c r="B70" s="87" t="s">
        <v>313</v>
      </c>
      <c r="C70" s="87">
        <v>5</v>
      </c>
      <c r="D70" s="132">
        <v>0.0034676826217365287</v>
      </c>
      <c r="E70" s="132">
        <v>2.598352709869284</v>
      </c>
      <c r="F70" s="87" t="s">
        <v>2551</v>
      </c>
      <c r="G70" s="87" t="b">
        <v>0</v>
      </c>
      <c r="H70" s="87" t="b">
        <v>0</v>
      </c>
      <c r="I70" s="87" t="b">
        <v>0</v>
      </c>
      <c r="J70" s="87" t="b">
        <v>0</v>
      </c>
      <c r="K70" s="87" t="b">
        <v>0</v>
      </c>
      <c r="L70" s="87" t="b">
        <v>0</v>
      </c>
    </row>
    <row r="71" spans="1:12" ht="15">
      <c r="A71" s="87" t="s">
        <v>313</v>
      </c>
      <c r="B71" s="87" t="s">
        <v>312</v>
      </c>
      <c r="C71" s="87">
        <v>5</v>
      </c>
      <c r="D71" s="132">
        <v>0.0034676826217365287</v>
      </c>
      <c r="E71" s="132">
        <v>2.598352709869284</v>
      </c>
      <c r="F71" s="87" t="s">
        <v>2551</v>
      </c>
      <c r="G71" s="87" t="b">
        <v>0</v>
      </c>
      <c r="H71" s="87" t="b">
        <v>0</v>
      </c>
      <c r="I71" s="87" t="b">
        <v>0</v>
      </c>
      <c r="J71" s="87" t="b">
        <v>0</v>
      </c>
      <c r="K71" s="87" t="b">
        <v>0</v>
      </c>
      <c r="L71" s="87" t="b">
        <v>0</v>
      </c>
    </row>
    <row r="72" spans="1:12" ht="15">
      <c r="A72" s="87" t="s">
        <v>312</v>
      </c>
      <c r="B72" s="87" t="s">
        <v>311</v>
      </c>
      <c r="C72" s="87">
        <v>5</v>
      </c>
      <c r="D72" s="132">
        <v>0.0034676826217365287</v>
      </c>
      <c r="E72" s="132">
        <v>2.598352709869284</v>
      </c>
      <c r="F72" s="87" t="s">
        <v>2551</v>
      </c>
      <c r="G72" s="87" t="b">
        <v>0</v>
      </c>
      <c r="H72" s="87" t="b">
        <v>0</v>
      </c>
      <c r="I72" s="87" t="b">
        <v>0</v>
      </c>
      <c r="J72" s="87" t="b">
        <v>0</v>
      </c>
      <c r="K72" s="87" t="b">
        <v>0</v>
      </c>
      <c r="L72" s="87" t="b">
        <v>0</v>
      </c>
    </row>
    <row r="73" spans="1:12" ht="15">
      <c r="A73" s="87" t="s">
        <v>311</v>
      </c>
      <c r="B73" s="87" t="s">
        <v>310</v>
      </c>
      <c r="C73" s="87">
        <v>5</v>
      </c>
      <c r="D73" s="132">
        <v>0.0034676826217365287</v>
      </c>
      <c r="E73" s="132">
        <v>2.598352709869284</v>
      </c>
      <c r="F73" s="87" t="s">
        <v>2551</v>
      </c>
      <c r="G73" s="87" t="b">
        <v>0</v>
      </c>
      <c r="H73" s="87" t="b">
        <v>0</v>
      </c>
      <c r="I73" s="87" t="b">
        <v>0</v>
      </c>
      <c r="J73" s="87" t="b">
        <v>0</v>
      </c>
      <c r="K73" s="87" t="b">
        <v>0</v>
      </c>
      <c r="L73" s="87" t="b">
        <v>0</v>
      </c>
    </row>
    <row r="74" spans="1:12" ht="15">
      <c r="A74" s="87" t="s">
        <v>309</v>
      </c>
      <c r="B74" s="87" t="s">
        <v>286</v>
      </c>
      <c r="C74" s="87">
        <v>5</v>
      </c>
      <c r="D74" s="132">
        <v>0.0034676826217365287</v>
      </c>
      <c r="E74" s="132">
        <v>1.5649289543823341</v>
      </c>
      <c r="F74" s="87" t="s">
        <v>2551</v>
      </c>
      <c r="G74" s="87" t="b">
        <v>0</v>
      </c>
      <c r="H74" s="87" t="b">
        <v>0</v>
      </c>
      <c r="I74" s="87" t="b">
        <v>0</v>
      </c>
      <c r="J74" s="87" t="b">
        <v>0</v>
      </c>
      <c r="K74" s="87" t="b">
        <v>0</v>
      </c>
      <c r="L74" s="87" t="b">
        <v>0</v>
      </c>
    </row>
    <row r="75" spans="1:12" ht="15">
      <c r="A75" s="87" t="s">
        <v>286</v>
      </c>
      <c r="B75" s="87" t="s">
        <v>308</v>
      </c>
      <c r="C75" s="87">
        <v>5</v>
      </c>
      <c r="D75" s="132">
        <v>0.0034676826217365287</v>
      </c>
      <c r="E75" s="132">
        <v>1.5119928791945356</v>
      </c>
      <c r="F75" s="87" t="s">
        <v>2551</v>
      </c>
      <c r="G75" s="87" t="b">
        <v>0</v>
      </c>
      <c r="H75" s="87" t="b">
        <v>0</v>
      </c>
      <c r="I75" s="87" t="b">
        <v>0</v>
      </c>
      <c r="J75" s="87" t="b">
        <v>0</v>
      </c>
      <c r="K75" s="87" t="b">
        <v>0</v>
      </c>
      <c r="L75" s="87" t="b">
        <v>0</v>
      </c>
    </row>
    <row r="76" spans="1:12" ht="15">
      <c r="A76" s="87" t="s">
        <v>308</v>
      </c>
      <c r="B76" s="87" t="s">
        <v>307</v>
      </c>
      <c r="C76" s="87">
        <v>5</v>
      </c>
      <c r="D76" s="132">
        <v>0.0034676826217365287</v>
      </c>
      <c r="E76" s="132">
        <v>2.598352709869284</v>
      </c>
      <c r="F76" s="87" t="s">
        <v>2551</v>
      </c>
      <c r="G76" s="87" t="b">
        <v>0</v>
      </c>
      <c r="H76" s="87" t="b">
        <v>0</v>
      </c>
      <c r="I76" s="87" t="b">
        <v>0</v>
      </c>
      <c r="J76" s="87" t="b">
        <v>0</v>
      </c>
      <c r="K76" s="87" t="b">
        <v>0</v>
      </c>
      <c r="L76" s="87" t="b">
        <v>0</v>
      </c>
    </row>
    <row r="77" spans="1:12" ht="15">
      <c r="A77" s="87" t="s">
        <v>293</v>
      </c>
      <c r="B77" s="87" t="s">
        <v>286</v>
      </c>
      <c r="C77" s="87">
        <v>4</v>
      </c>
      <c r="D77" s="132">
        <v>0.002955795606307792</v>
      </c>
      <c r="E77" s="132">
        <v>1.0878076996626718</v>
      </c>
      <c r="F77" s="87" t="s">
        <v>2551</v>
      </c>
      <c r="G77" s="87" t="b">
        <v>0</v>
      </c>
      <c r="H77" s="87" t="b">
        <v>0</v>
      </c>
      <c r="I77" s="87" t="b">
        <v>0</v>
      </c>
      <c r="J77" s="87" t="b">
        <v>0</v>
      </c>
      <c r="K77" s="87" t="b">
        <v>0</v>
      </c>
      <c r="L77" s="87" t="b">
        <v>0</v>
      </c>
    </row>
    <row r="78" spans="1:12" ht="15">
      <c r="A78" s="87" t="s">
        <v>2000</v>
      </c>
      <c r="B78" s="87" t="s">
        <v>1972</v>
      </c>
      <c r="C78" s="87">
        <v>4</v>
      </c>
      <c r="D78" s="132">
        <v>0.002955795606307792</v>
      </c>
      <c r="E78" s="132">
        <v>1.1069910160350114</v>
      </c>
      <c r="F78" s="87" t="s">
        <v>2551</v>
      </c>
      <c r="G78" s="87" t="b">
        <v>0</v>
      </c>
      <c r="H78" s="87" t="b">
        <v>0</v>
      </c>
      <c r="I78" s="87" t="b">
        <v>0</v>
      </c>
      <c r="J78" s="87" t="b">
        <v>0</v>
      </c>
      <c r="K78" s="87" t="b">
        <v>0</v>
      </c>
      <c r="L78" s="87" t="b">
        <v>0</v>
      </c>
    </row>
    <row r="79" spans="1:12" ht="15">
      <c r="A79" s="87" t="s">
        <v>2011</v>
      </c>
      <c r="B79" s="87" t="s">
        <v>2330</v>
      </c>
      <c r="C79" s="87">
        <v>4</v>
      </c>
      <c r="D79" s="132">
        <v>0.002955795606307792</v>
      </c>
      <c r="E79" s="132">
        <v>2.2973227142053028</v>
      </c>
      <c r="F79" s="87" t="s">
        <v>2551</v>
      </c>
      <c r="G79" s="87" t="b">
        <v>0</v>
      </c>
      <c r="H79" s="87" t="b">
        <v>0</v>
      </c>
      <c r="I79" s="87" t="b">
        <v>0</v>
      </c>
      <c r="J79" s="87" t="b">
        <v>1</v>
      </c>
      <c r="K79" s="87" t="b">
        <v>0</v>
      </c>
      <c r="L79" s="87" t="b">
        <v>0</v>
      </c>
    </row>
    <row r="80" spans="1:12" ht="15">
      <c r="A80" s="87" t="s">
        <v>2330</v>
      </c>
      <c r="B80" s="87" t="s">
        <v>2279</v>
      </c>
      <c r="C80" s="87">
        <v>4</v>
      </c>
      <c r="D80" s="132">
        <v>0.002955795606307792</v>
      </c>
      <c r="E80" s="132">
        <v>2.394232727213359</v>
      </c>
      <c r="F80" s="87" t="s">
        <v>2551</v>
      </c>
      <c r="G80" s="87" t="b">
        <v>1</v>
      </c>
      <c r="H80" s="87" t="b">
        <v>0</v>
      </c>
      <c r="I80" s="87" t="b">
        <v>0</v>
      </c>
      <c r="J80" s="87" t="b">
        <v>0</v>
      </c>
      <c r="K80" s="87" t="b">
        <v>0</v>
      </c>
      <c r="L80" s="87" t="b">
        <v>0</v>
      </c>
    </row>
    <row r="81" spans="1:12" ht="15">
      <c r="A81" s="87" t="s">
        <v>2279</v>
      </c>
      <c r="B81" s="87" t="s">
        <v>2297</v>
      </c>
      <c r="C81" s="87">
        <v>4</v>
      </c>
      <c r="D81" s="132">
        <v>0.002955795606307792</v>
      </c>
      <c r="E81" s="132">
        <v>2.2181414681576777</v>
      </c>
      <c r="F81" s="87" t="s">
        <v>2551</v>
      </c>
      <c r="G81" s="87" t="b">
        <v>0</v>
      </c>
      <c r="H81" s="87" t="b">
        <v>0</v>
      </c>
      <c r="I81" s="87" t="b">
        <v>0</v>
      </c>
      <c r="J81" s="87" t="b">
        <v>0</v>
      </c>
      <c r="K81" s="87" t="b">
        <v>0</v>
      </c>
      <c r="L81" s="87" t="b">
        <v>0</v>
      </c>
    </row>
    <row r="82" spans="1:12" ht="15">
      <c r="A82" s="87" t="s">
        <v>2005</v>
      </c>
      <c r="B82" s="87" t="s">
        <v>2272</v>
      </c>
      <c r="C82" s="87">
        <v>4</v>
      </c>
      <c r="D82" s="132">
        <v>0.002955795606307792</v>
      </c>
      <c r="E82" s="132">
        <v>1.622920901360021</v>
      </c>
      <c r="F82" s="87" t="s">
        <v>2551</v>
      </c>
      <c r="G82" s="87" t="b">
        <v>0</v>
      </c>
      <c r="H82" s="87" t="b">
        <v>0</v>
      </c>
      <c r="I82" s="87" t="b">
        <v>0</v>
      </c>
      <c r="J82" s="87" t="b">
        <v>0</v>
      </c>
      <c r="K82" s="87" t="b">
        <v>1</v>
      </c>
      <c r="L82" s="87" t="b">
        <v>0</v>
      </c>
    </row>
    <row r="83" spans="1:12" ht="15">
      <c r="A83" s="87" t="s">
        <v>2004</v>
      </c>
      <c r="B83" s="87" t="s">
        <v>2314</v>
      </c>
      <c r="C83" s="87">
        <v>4</v>
      </c>
      <c r="D83" s="132">
        <v>0.002955795606307792</v>
      </c>
      <c r="E83" s="132">
        <v>1.8202014594856404</v>
      </c>
      <c r="F83" s="87" t="s">
        <v>2551</v>
      </c>
      <c r="G83" s="87" t="b">
        <v>0</v>
      </c>
      <c r="H83" s="87" t="b">
        <v>0</v>
      </c>
      <c r="I83" s="87" t="b">
        <v>0</v>
      </c>
      <c r="J83" s="87" t="b">
        <v>0</v>
      </c>
      <c r="K83" s="87" t="b">
        <v>0</v>
      </c>
      <c r="L83" s="87" t="b">
        <v>0</v>
      </c>
    </row>
    <row r="84" spans="1:12" ht="15">
      <c r="A84" s="87" t="s">
        <v>2314</v>
      </c>
      <c r="B84" s="87" t="s">
        <v>2331</v>
      </c>
      <c r="C84" s="87">
        <v>4</v>
      </c>
      <c r="D84" s="132">
        <v>0.002955795606307792</v>
      </c>
      <c r="E84" s="132">
        <v>2.598352709869284</v>
      </c>
      <c r="F84" s="87" t="s">
        <v>2551</v>
      </c>
      <c r="G84" s="87" t="b">
        <v>0</v>
      </c>
      <c r="H84" s="87" t="b">
        <v>0</v>
      </c>
      <c r="I84" s="87" t="b">
        <v>0</v>
      </c>
      <c r="J84" s="87" t="b">
        <v>0</v>
      </c>
      <c r="K84" s="87" t="b">
        <v>0</v>
      </c>
      <c r="L84" s="87" t="b">
        <v>0</v>
      </c>
    </row>
    <row r="85" spans="1:12" ht="15">
      <c r="A85" s="87" t="s">
        <v>2331</v>
      </c>
      <c r="B85" s="87" t="s">
        <v>2332</v>
      </c>
      <c r="C85" s="87">
        <v>4</v>
      </c>
      <c r="D85" s="132">
        <v>0.002955795606307792</v>
      </c>
      <c r="E85" s="132">
        <v>2.6952627228773403</v>
      </c>
      <c r="F85" s="87" t="s">
        <v>2551</v>
      </c>
      <c r="G85" s="87" t="b">
        <v>0</v>
      </c>
      <c r="H85" s="87" t="b">
        <v>0</v>
      </c>
      <c r="I85" s="87" t="b">
        <v>0</v>
      </c>
      <c r="J85" s="87" t="b">
        <v>0</v>
      </c>
      <c r="K85" s="87" t="b">
        <v>0</v>
      </c>
      <c r="L85" s="87" t="b">
        <v>0</v>
      </c>
    </row>
    <row r="86" spans="1:12" ht="15">
      <c r="A86" s="87" t="s">
        <v>2332</v>
      </c>
      <c r="B86" s="87" t="s">
        <v>2333</v>
      </c>
      <c r="C86" s="87">
        <v>4</v>
      </c>
      <c r="D86" s="132">
        <v>0.002955795606307792</v>
      </c>
      <c r="E86" s="132">
        <v>2.6952627228773403</v>
      </c>
      <c r="F86" s="87" t="s">
        <v>2551</v>
      </c>
      <c r="G86" s="87" t="b">
        <v>0</v>
      </c>
      <c r="H86" s="87" t="b">
        <v>0</v>
      </c>
      <c r="I86" s="87" t="b">
        <v>0</v>
      </c>
      <c r="J86" s="87" t="b">
        <v>0</v>
      </c>
      <c r="K86" s="87" t="b">
        <v>0</v>
      </c>
      <c r="L86" s="87" t="b">
        <v>0</v>
      </c>
    </row>
    <row r="87" spans="1:12" ht="15">
      <c r="A87" s="87" t="s">
        <v>2333</v>
      </c>
      <c r="B87" s="87" t="s">
        <v>1999</v>
      </c>
      <c r="C87" s="87">
        <v>4</v>
      </c>
      <c r="D87" s="132">
        <v>0.002955795606307792</v>
      </c>
      <c r="E87" s="132">
        <v>1.7291209901383078</v>
      </c>
      <c r="F87" s="87" t="s">
        <v>2551</v>
      </c>
      <c r="G87" s="87" t="b">
        <v>0</v>
      </c>
      <c r="H87" s="87" t="b">
        <v>0</v>
      </c>
      <c r="I87" s="87" t="b">
        <v>0</v>
      </c>
      <c r="J87" s="87" t="b">
        <v>0</v>
      </c>
      <c r="K87" s="87" t="b">
        <v>0</v>
      </c>
      <c r="L87" s="87" t="b">
        <v>0</v>
      </c>
    </row>
    <row r="88" spans="1:12" ht="15">
      <c r="A88" s="87" t="s">
        <v>1999</v>
      </c>
      <c r="B88" s="87" t="s">
        <v>2334</v>
      </c>
      <c r="C88" s="87">
        <v>4</v>
      </c>
      <c r="D88" s="132">
        <v>0.002955795606307792</v>
      </c>
      <c r="E88" s="132">
        <v>1.7291209901383078</v>
      </c>
      <c r="F88" s="87" t="s">
        <v>2551</v>
      </c>
      <c r="G88" s="87" t="b">
        <v>0</v>
      </c>
      <c r="H88" s="87" t="b">
        <v>0</v>
      </c>
      <c r="I88" s="87" t="b">
        <v>0</v>
      </c>
      <c r="J88" s="87" t="b">
        <v>0</v>
      </c>
      <c r="K88" s="87" t="b">
        <v>0</v>
      </c>
      <c r="L88" s="87" t="b">
        <v>0</v>
      </c>
    </row>
    <row r="89" spans="1:12" ht="15">
      <c r="A89" s="87" t="s">
        <v>2334</v>
      </c>
      <c r="B89" s="87" t="s">
        <v>2335</v>
      </c>
      <c r="C89" s="87">
        <v>4</v>
      </c>
      <c r="D89" s="132">
        <v>0.002955795606307792</v>
      </c>
      <c r="E89" s="132">
        <v>2.6952627228773403</v>
      </c>
      <c r="F89" s="87" t="s">
        <v>2551</v>
      </c>
      <c r="G89" s="87" t="b">
        <v>0</v>
      </c>
      <c r="H89" s="87" t="b">
        <v>0</v>
      </c>
      <c r="I89" s="87" t="b">
        <v>0</v>
      </c>
      <c r="J89" s="87" t="b">
        <v>0</v>
      </c>
      <c r="K89" s="87" t="b">
        <v>0</v>
      </c>
      <c r="L89" s="87" t="b">
        <v>0</v>
      </c>
    </row>
    <row r="90" spans="1:12" ht="15">
      <c r="A90" s="87" t="s">
        <v>286</v>
      </c>
      <c r="B90" s="87" t="s">
        <v>2271</v>
      </c>
      <c r="C90" s="87">
        <v>4</v>
      </c>
      <c r="D90" s="132">
        <v>0.002955795606307792</v>
      </c>
      <c r="E90" s="132">
        <v>1.2109628835305544</v>
      </c>
      <c r="F90" s="87" t="s">
        <v>2551</v>
      </c>
      <c r="G90" s="87" t="b">
        <v>0</v>
      </c>
      <c r="H90" s="87" t="b">
        <v>0</v>
      </c>
      <c r="I90" s="87" t="b">
        <v>0</v>
      </c>
      <c r="J90" s="87" t="b">
        <v>1</v>
      </c>
      <c r="K90" s="87" t="b">
        <v>0</v>
      </c>
      <c r="L90" s="87" t="b">
        <v>0</v>
      </c>
    </row>
    <row r="91" spans="1:12" ht="15">
      <c r="A91" s="87" t="s">
        <v>284</v>
      </c>
      <c r="B91" s="87" t="s">
        <v>286</v>
      </c>
      <c r="C91" s="87">
        <v>4</v>
      </c>
      <c r="D91" s="132">
        <v>0.002955795606307792</v>
      </c>
      <c r="E91" s="132">
        <v>1.2127464362709717</v>
      </c>
      <c r="F91" s="87" t="s">
        <v>2551</v>
      </c>
      <c r="G91" s="87" t="b">
        <v>0</v>
      </c>
      <c r="H91" s="87" t="b">
        <v>0</v>
      </c>
      <c r="I91" s="87" t="b">
        <v>0</v>
      </c>
      <c r="J91" s="87" t="b">
        <v>0</v>
      </c>
      <c r="K91" s="87" t="b">
        <v>0</v>
      </c>
      <c r="L91" s="87" t="b">
        <v>0</v>
      </c>
    </row>
    <row r="92" spans="1:12" ht="15">
      <c r="A92" s="87" t="s">
        <v>2268</v>
      </c>
      <c r="B92" s="87" t="s">
        <v>2341</v>
      </c>
      <c r="C92" s="87">
        <v>4</v>
      </c>
      <c r="D92" s="132">
        <v>0.002955795606307792</v>
      </c>
      <c r="E92" s="132">
        <v>2.255930029047078</v>
      </c>
      <c r="F92" s="87" t="s">
        <v>2551</v>
      </c>
      <c r="G92" s="87" t="b">
        <v>0</v>
      </c>
      <c r="H92" s="87" t="b">
        <v>0</v>
      </c>
      <c r="I92" s="87" t="b">
        <v>0</v>
      </c>
      <c r="J92" s="87" t="b">
        <v>0</v>
      </c>
      <c r="K92" s="87" t="b">
        <v>0</v>
      </c>
      <c r="L92" s="87" t="b">
        <v>0</v>
      </c>
    </row>
    <row r="93" spans="1:12" ht="15">
      <c r="A93" s="87" t="s">
        <v>2341</v>
      </c>
      <c r="B93" s="87" t="s">
        <v>2342</v>
      </c>
      <c r="C93" s="87">
        <v>4</v>
      </c>
      <c r="D93" s="132">
        <v>0.002955795606307792</v>
      </c>
      <c r="E93" s="132">
        <v>2.6952627228773403</v>
      </c>
      <c r="F93" s="87" t="s">
        <v>2551</v>
      </c>
      <c r="G93" s="87" t="b">
        <v>0</v>
      </c>
      <c r="H93" s="87" t="b">
        <v>0</v>
      </c>
      <c r="I93" s="87" t="b">
        <v>0</v>
      </c>
      <c r="J93" s="87" t="b">
        <v>1</v>
      </c>
      <c r="K93" s="87" t="b">
        <v>0</v>
      </c>
      <c r="L93" s="87" t="b">
        <v>0</v>
      </c>
    </row>
    <row r="94" spans="1:12" ht="15">
      <c r="A94" s="87" t="s">
        <v>2342</v>
      </c>
      <c r="B94" s="87" t="s">
        <v>2343</v>
      </c>
      <c r="C94" s="87">
        <v>4</v>
      </c>
      <c r="D94" s="132">
        <v>0.002955795606307792</v>
      </c>
      <c r="E94" s="132">
        <v>2.6952627228773403</v>
      </c>
      <c r="F94" s="87" t="s">
        <v>2551</v>
      </c>
      <c r="G94" s="87" t="b">
        <v>1</v>
      </c>
      <c r="H94" s="87" t="b">
        <v>0</v>
      </c>
      <c r="I94" s="87" t="b">
        <v>0</v>
      </c>
      <c r="J94" s="87" t="b">
        <v>0</v>
      </c>
      <c r="K94" s="87" t="b">
        <v>0</v>
      </c>
      <c r="L94" s="87" t="b">
        <v>0</v>
      </c>
    </row>
    <row r="95" spans="1:12" ht="15">
      <c r="A95" s="87" t="s">
        <v>2343</v>
      </c>
      <c r="B95" s="87" t="s">
        <v>2273</v>
      </c>
      <c r="C95" s="87">
        <v>4</v>
      </c>
      <c r="D95" s="132">
        <v>0.002955795606307792</v>
      </c>
      <c r="E95" s="132">
        <v>2.343080204765978</v>
      </c>
      <c r="F95" s="87" t="s">
        <v>2551</v>
      </c>
      <c r="G95" s="87" t="b">
        <v>0</v>
      </c>
      <c r="H95" s="87" t="b">
        <v>0</v>
      </c>
      <c r="I95" s="87" t="b">
        <v>0</v>
      </c>
      <c r="J95" s="87" t="b">
        <v>0</v>
      </c>
      <c r="K95" s="87" t="b">
        <v>0</v>
      </c>
      <c r="L95" s="87" t="b">
        <v>0</v>
      </c>
    </row>
    <row r="96" spans="1:12" ht="15">
      <c r="A96" s="87" t="s">
        <v>2273</v>
      </c>
      <c r="B96" s="87" t="s">
        <v>2344</v>
      </c>
      <c r="C96" s="87">
        <v>4</v>
      </c>
      <c r="D96" s="132">
        <v>0.002955795606307792</v>
      </c>
      <c r="E96" s="132">
        <v>2.394232727213359</v>
      </c>
      <c r="F96" s="87" t="s">
        <v>2551</v>
      </c>
      <c r="G96" s="87" t="b">
        <v>0</v>
      </c>
      <c r="H96" s="87" t="b">
        <v>0</v>
      </c>
      <c r="I96" s="87" t="b">
        <v>0</v>
      </c>
      <c r="J96" s="87" t="b">
        <v>1</v>
      </c>
      <c r="K96" s="87" t="b">
        <v>0</v>
      </c>
      <c r="L96" s="87" t="b">
        <v>0</v>
      </c>
    </row>
    <row r="97" spans="1:12" ht="15">
      <c r="A97" s="87" t="s">
        <v>2344</v>
      </c>
      <c r="B97" s="87" t="s">
        <v>334</v>
      </c>
      <c r="C97" s="87">
        <v>4</v>
      </c>
      <c r="D97" s="132">
        <v>0.002955795606307792</v>
      </c>
      <c r="E97" s="132">
        <v>2.519171463821659</v>
      </c>
      <c r="F97" s="87" t="s">
        <v>2551</v>
      </c>
      <c r="G97" s="87" t="b">
        <v>1</v>
      </c>
      <c r="H97" s="87" t="b">
        <v>0</v>
      </c>
      <c r="I97" s="87" t="b">
        <v>0</v>
      </c>
      <c r="J97" s="87" t="b">
        <v>0</v>
      </c>
      <c r="K97" s="87" t="b">
        <v>0</v>
      </c>
      <c r="L97" s="87" t="b">
        <v>0</v>
      </c>
    </row>
    <row r="98" spans="1:12" ht="15">
      <c r="A98" s="87" t="s">
        <v>310</v>
      </c>
      <c r="B98" s="87" t="s">
        <v>260</v>
      </c>
      <c r="C98" s="87">
        <v>4</v>
      </c>
      <c r="D98" s="132">
        <v>0.002955795606307792</v>
      </c>
      <c r="E98" s="132">
        <v>2.598352709869284</v>
      </c>
      <c r="F98" s="87" t="s">
        <v>2551</v>
      </c>
      <c r="G98" s="87" t="b">
        <v>0</v>
      </c>
      <c r="H98" s="87" t="b">
        <v>0</v>
      </c>
      <c r="I98" s="87" t="b">
        <v>0</v>
      </c>
      <c r="J98" s="87" t="b">
        <v>0</v>
      </c>
      <c r="K98" s="87" t="b">
        <v>0</v>
      </c>
      <c r="L98" s="87" t="b">
        <v>0</v>
      </c>
    </row>
    <row r="99" spans="1:12" ht="15">
      <c r="A99" s="87" t="s">
        <v>260</v>
      </c>
      <c r="B99" s="87" t="s">
        <v>309</v>
      </c>
      <c r="C99" s="87">
        <v>4</v>
      </c>
      <c r="D99" s="132">
        <v>0.002955795606307792</v>
      </c>
      <c r="E99" s="132">
        <v>2.598352709869284</v>
      </c>
      <c r="F99" s="87" t="s">
        <v>2551</v>
      </c>
      <c r="G99" s="87" t="b">
        <v>0</v>
      </c>
      <c r="H99" s="87" t="b">
        <v>0</v>
      </c>
      <c r="I99" s="87" t="b">
        <v>0</v>
      </c>
      <c r="J99" s="87" t="b">
        <v>0</v>
      </c>
      <c r="K99" s="87" t="b">
        <v>0</v>
      </c>
      <c r="L99" s="87" t="b">
        <v>0</v>
      </c>
    </row>
    <row r="100" spans="1:12" ht="15">
      <c r="A100" s="87" t="s">
        <v>2302</v>
      </c>
      <c r="B100" s="87" t="s">
        <v>2321</v>
      </c>
      <c r="C100" s="87">
        <v>4</v>
      </c>
      <c r="D100" s="132">
        <v>0.002955795606307792</v>
      </c>
      <c r="E100" s="132">
        <v>2.4222614508136027</v>
      </c>
      <c r="F100" s="87" t="s">
        <v>2551</v>
      </c>
      <c r="G100" s="87" t="b">
        <v>0</v>
      </c>
      <c r="H100" s="87" t="b">
        <v>0</v>
      </c>
      <c r="I100" s="87" t="b">
        <v>0</v>
      </c>
      <c r="J100" s="87" t="b">
        <v>0</v>
      </c>
      <c r="K100" s="87" t="b">
        <v>0</v>
      </c>
      <c r="L100" s="87" t="b">
        <v>0</v>
      </c>
    </row>
    <row r="101" spans="1:12" ht="15">
      <c r="A101" s="87" t="s">
        <v>2321</v>
      </c>
      <c r="B101" s="87" t="s">
        <v>2290</v>
      </c>
      <c r="C101" s="87">
        <v>4</v>
      </c>
      <c r="D101" s="132">
        <v>0.002955795606307792</v>
      </c>
      <c r="E101" s="132">
        <v>2.3553146611829896</v>
      </c>
      <c r="F101" s="87" t="s">
        <v>2551</v>
      </c>
      <c r="G101" s="87" t="b">
        <v>0</v>
      </c>
      <c r="H101" s="87" t="b">
        <v>0</v>
      </c>
      <c r="I101" s="87" t="b">
        <v>0</v>
      </c>
      <c r="J101" s="87" t="b">
        <v>0</v>
      </c>
      <c r="K101" s="87" t="b">
        <v>0</v>
      </c>
      <c r="L101" s="87" t="b">
        <v>0</v>
      </c>
    </row>
    <row r="102" spans="1:12" ht="15">
      <c r="A102" s="87" t="s">
        <v>2290</v>
      </c>
      <c r="B102" s="87" t="s">
        <v>2263</v>
      </c>
      <c r="C102" s="87">
        <v>4</v>
      </c>
      <c r="D102" s="132">
        <v>0.002955795606307792</v>
      </c>
      <c r="E102" s="132">
        <v>1.9403413132121716</v>
      </c>
      <c r="F102" s="87" t="s">
        <v>2551</v>
      </c>
      <c r="G102" s="87" t="b">
        <v>0</v>
      </c>
      <c r="H102" s="87" t="b">
        <v>0</v>
      </c>
      <c r="I102" s="87" t="b">
        <v>0</v>
      </c>
      <c r="J102" s="87" t="b">
        <v>0</v>
      </c>
      <c r="K102" s="87" t="b">
        <v>0</v>
      </c>
      <c r="L102" s="87" t="b">
        <v>0</v>
      </c>
    </row>
    <row r="103" spans="1:12" ht="15">
      <c r="A103" s="87" t="s">
        <v>2263</v>
      </c>
      <c r="B103" s="87" t="s">
        <v>2353</v>
      </c>
      <c r="C103" s="87">
        <v>4</v>
      </c>
      <c r="D103" s="132">
        <v>0.002955795606307792</v>
      </c>
      <c r="E103" s="132">
        <v>2.183379361898466</v>
      </c>
      <c r="F103" s="87" t="s">
        <v>2551</v>
      </c>
      <c r="G103" s="87" t="b">
        <v>0</v>
      </c>
      <c r="H103" s="87" t="b">
        <v>0</v>
      </c>
      <c r="I103" s="87" t="b">
        <v>0</v>
      </c>
      <c r="J103" s="87" t="b">
        <v>0</v>
      </c>
      <c r="K103" s="87" t="b">
        <v>0</v>
      </c>
      <c r="L103" s="87" t="b">
        <v>0</v>
      </c>
    </row>
    <row r="104" spans="1:12" ht="15">
      <c r="A104" s="87" t="s">
        <v>2353</v>
      </c>
      <c r="B104" s="87" t="s">
        <v>2354</v>
      </c>
      <c r="C104" s="87">
        <v>4</v>
      </c>
      <c r="D104" s="132">
        <v>0.002955795606307792</v>
      </c>
      <c r="E104" s="132">
        <v>2.6952627228773403</v>
      </c>
      <c r="F104" s="87" t="s">
        <v>2551</v>
      </c>
      <c r="G104" s="87" t="b">
        <v>0</v>
      </c>
      <c r="H104" s="87" t="b">
        <v>0</v>
      </c>
      <c r="I104" s="87" t="b">
        <v>0</v>
      </c>
      <c r="J104" s="87" t="b">
        <v>0</v>
      </c>
      <c r="K104" s="87" t="b">
        <v>0</v>
      </c>
      <c r="L104" s="87" t="b">
        <v>0</v>
      </c>
    </row>
    <row r="105" spans="1:12" ht="15">
      <c r="A105" s="87" t="s">
        <v>2354</v>
      </c>
      <c r="B105" s="87" t="s">
        <v>2253</v>
      </c>
      <c r="C105" s="87">
        <v>4</v>
      </c>
      <c r="D105" s="132">
        <v>0.002955795606307792</v>
      </c>
      <c r="E105" s="132">
        <v>2.0668737928270287</v>
      </c>
      <c r="F105" s="87" t="s">
        <v>2551</v>
      </c>
      <c r="G105" s="87" t="b">
        <v>0</v>
      </c>
      <c r="H105" s="87" t="b">
        <v>0</v>
      </c>
      <c r="I105" s="87" t="b">
        <v>0</v>
      </c>
      <c r="J105" s="87" t="b">
        <v>1</v>
      </c>
      <c r="K105" s="87" t="b">
        <v>0</v>
      </c>
      <c r="L105" s="87" t="b">
        <v>0</v>
      </c>
    </row>
    <row r="106" spans="1:12" ht="15">
      <c r="A106" s="87" t="s">
        <v>1999</v>
      </c>
      <c r="B106" s="87" t="s">
        <v>2252</v>
      </c>
      <c r="C106" s="87">
        <v>4</v>
      </c>
      <c r="D106" s="132">
        <v>0.002955795606307792</v>
      </c>
      <c r="E106" s="132">
        <v>1.2519997354186452</v>
      </c>
      <c r="F106" s="87" t="s">
        <v>2551</v>
      </c>
      <c r="G106" s="87" t="b">
        <v>0</v>
      </c>
      <c r="H106" s="87" t="b">
        <v>0</v>
      </c>
      <c r="I106" s="87" t="b">
        <v>0</v>
      </c>
      <c r="J106" s="87" t="b">
        <v>0</v>
      </c>
      <c r="K106" s="87" t="b">
        <v>0</v>
      </c>
      <c r="L106" s="87" t="b">
        <v>0</v>
      </c>
    </row>
    <row r="107" spans="1:12" ht="15">
      <c r="A107" s="87" t="s">
        <v>2252</v>
      </c>
      <c r="B107" s="87" t="s">
        <v>2002</v>
      </c>
      <c r="C107" s="87">
        <v>4</v>
      </c>
      <c r="D107" s="132">
        <v>0.002955795606307792</v>
      </c>
      <c r="E107" s="132">
        <v>1.2709937754829534</v>
      </c>
      <c r="F107" s="87" t="s">
        <v>2551</v>
      </c>
      <c r="G107" s="87" t="b">
        <v>0</v>
      </c>
      <c r="H107" s="87" t="b">
        <v>0</v>
      </c>
      <c r="I107" s="87" t="b">
        <v>0</v>
      </c>
      <c r="J107" s="87" t="b">
        <v>0</v>
      </c>
      <c r="K107" s="87" t="b">
        <v>0</v>
      </c>
      <c r="L107" s="87" t="b">
        <v>0</v>
      </c>
    </row>
    <row r="108" spans="1:12" ht="15">
      <c r="A108" s="87" t="s">
        <v>2004</v>
      </c>
      <c r="B108" s="87" t="s">
        <v>293</v>
      </c>
      <c r="C108" s="87">
        <v>4</v>
      </c>
      <c r="D108" s="132">
        <v>0.002955795606307792</v>
      </c>
      <c r="E108" s="132">
        <v>1.5191714638216591</v>
      </c>
      <c r="F108" s="87" t="s">
        <v>2551</v>
      </c>
      <c r="G108" s="87" t="b">
        <v>0</v>
      </c>
      <c r="H108" s="87" t="b">
        <v>0</v>
      </c>
      <c r="I108" s="87" t="b">
        <v>0</v>
      </c>
      <c r="J108" s="87" t="b">
        <v>0</v>
      </c>
      <c r="K108" s="87" t="b">
        <v>0</v>
      </c>
      <c r="L108" s="87" t="b">
        <v>0</v>
      </c>
    </row>
    <row r="109" spans="1:12" ht="15">
      <c r="A109" s="87" t="s">
        <v>293</v>
      </c>
      <c r="B109" s="87" t="s">
        <v>294</v>
      </c>
      <c r="C109" s="87">
        <v>4</v>
      </c>
      <c r="D109" s="132">
        <v>0.002955795606307792</v>
      </c>
      <c r="E109" s="132">
        <v>2.0420502091019967</v>
      </c>
      <c r="F109" s="87" t="s">
        <v>2551</v>
      </c>
      <c r="G109" s="87" t="b">
        <v>0</v>
      </c>
      <c r="H109" s="87" t="b">
        <v>0</v>
      </c>
      <c r="I109" s="87" t="b">
        <v>0</v>
      </c>
      <c r="J109" s="87" t="b">
        <v>0</v>
      </c>
      <c r="K109" s="87" t="b">
        <v>0</v>
      </c>
      <c r="L109" s="87" t="b">
        <v>0</v>
      </c>
    </row>
    <row r="110" spans="1:12" ht="15">
      <c r="A110" s="87" t="s">
        <v>294</v>
      </c>
      <c r="B110" s="87" t="s">
        <v>2355</v>
      </c>
      <c r="C110" s="87">
        <v>4</v>
      </c>
      <c r="D110" s="132">
        <v>0.002955795606307792</v>
      </c>
      <c r="E110" s="132">
        <v>2.519171463821659</v>
      </c>
      <c r="F110" s="87" t="s">
        <v>2551</v>
      </c>
      <c r="G110" s="87" t="b">
        <v>0</v>
      </c>
      <c r="H110" s="87" t="b">
        <v>0</v>
      </c>
      <c r="I110" s="87" t="b">
        <v>0</v>
      </c>
      <c r="J110" s="87" t="b">
        <v>0</v>
      </c>
      <c r="K110" s="87" t="b">
        <v>0</v>
      </c>
      <c r="L110" s="87" t="b">
        <v>0</v>
      </c>
    </row>
    <row r="111" spans="1:12" ht="15">
      <c r="A111" s="87" t="s">
        <v>2355</v>
      </c>
      <c r="B111" s="87" t="s">
        <v>2301</v>
      </c>
      <c r="C111" s="87">
        <v>4</v>
      </c>
      <c r="D111" s="132">
        <v>0.002955795606307792</v>
      </c>
      <c r="E111" s="132">
        <v>2.519171463821659</v>
      </c>
      <c r="F111" s="87" t="s">
        <v>2551</v>
      </c>
      <c r="G111" s="87" t="b">
        <v>0</v>
      </c>
      <c r="H111" s="87" t="b">
        <v>0</v>
      </c>
      <c r="I111" s="87" t="b">
        <v>0</v>
      </c>
      <c r="J111" s="87" t="b">
        <v>0</v>
      </c>
      <c r="K111" s="87" t="b">
        <v>0</v>
      </c>
      <c r="L111" s="87" t="b">
        <v>0</v>
      </c>
    </row>
    <row r="112" spans="1:12" ht="15">
      <c r="A112" s="87" t="s">
        <v>2301</v>
      </c>
      <c r="B112" s="87" t="s">
        <v>2304</v>
      </c>
      <c r="C112" s="87">
        <v>4</v>
      </c>
      <c r="D112" s="132">
        <v>0.002955795606307792</v>
      </c>
      <c r="E112" s="132">
        <v>2.343080204765978</v>
      </c>
      <c r="F112" s="87" t="s">
        <v>2551</v>
      </c>
      <c r="G112" s="87" t="b">
        <v>0</v>
      </c>
      <c r="H112" s="87" t="b">
        <v>0</v>
      </c>
      <c r="I112" s="87" t="b">
        <v>0</v>
      </c>
      <c r="J112" s="87" t="b">
        <v>0</v>
      </c>
      <c r="K112" s="87" t="b">
        <v>0</v>
      </c>
      <c r="L112" s="87" t="b">
        <v>0</v>
      </c>
    </row>
    <row r="113" spans="1:12" ht="15">
      <c r="A113" s="87" t="s">
        <v>2264</v>
      </c>
      <c r="B113" s="87" t="s">
        <v>2002</v>
      </c>
      <c r="C113" s="87">
        <v>4</v>
      </c>
      <c r="D113" s="132">
        <v>0.002955795606307792</v>
      </c>
      <c r="E113" s="132">
        <v>1.4222614508136027</v>
      </c>
      <c r="F113" s="87" t="s">
        <v>2551</v>
      </c>
      <c r="G113" s="87" t="b">
        <v>0</v>
      </c>
      <c r="H113" s="87" t="b">
        <v>0</v>
      </c>
      <c r="I113" s="87" t="b">
        <v>0</v>
      </c>
      <c r="J113" s="87" t="b">
        <v>0</v>
      </c>
      <c r="K113" s="87" t="b">
        <v>0</v>
      </c>
      <c r="L113" s="87" t="b">
        <v>0</v>
      </c>
    </row>
    <row r="114" spans="1:12" ht="15">
      <c r="A114" s="87" t="s">
        <v>2004</v>
      </c>
      <c r="B114" s="87" t="s">
        <v>2356</v>
      </c>
      <c r="C114" s="87">
        <v>4</v>
      </c>
      <c r="D114" s="132">
        <v>0.002955795606307792</v>
      </c>
      <c r="E114" s="132">
        <v>1.9171114724936966</v>
      </c>
      <c r="F114" s="87" t="s">
        <v>2551</v>
      </c>
      <c r="G114" s="87" t="b">
        <v>0</v>
      </c>
      <c r="H114" s="87" t="b">
        <v>0</v>
      </c>
      <c r="I114" s="87" t="b">
        <v>0</v>
      </c>
      <c r="J114" s="87" t="b">
        <v>0</v>
      </c>
      <c r="K114" s="87" t="b">
        <v>0</v>
      </c>
      <c r="L114" s="87" t="b">
        <v>0</v>
      </c>
    </row>
    <row r="115" spans="1:12" ht="15">
      <c r="A115" s="87" t="s">
        <v>2356</v>
      </c>
      <c r="B115" s="87" t="s">
        <v>2283</v>
      </c>
      <c r="C115" s="87">
        <v>4</v>
      </c>
      <c r="D115" s="132">
        <v>0.002955795606307792</v>
      </c>
      <c r="E115" s="132">
        <v>2.394232727213359</v>
      </c>
      <c r="F115" s="87" t="s">
        <v>2551</v>
      </c>
      <c r="G115" s="87" t="b">
        <v>0</v>
      </c>
      <c r="H115" s="87" t="b">
        <v>0</v>
      </c>
      <c r="I115" s="87" t="b">
        <v>0</v>
      </c>
      <c r="J115" s="87" t="b">
        <v>0</v>
      </c>
      <c r="K115" s="87" t="b">
        <v>0</v>
      </c>
      <c r="L115" s="87" t="b">
        <v>0</v>
      </c>
    </row>
    <row r="116" spans="1:12" ht="15">
      <c r="A116" s="87" t="s">
        <v>2295</v>
      </c>
      <c r="B116" s="87" t="s">
        <v>286</v>
      </c>
      <c r="C116" s="87">
        <v>3</v>
      </c>
      <c r="D116" s="132">
        <v>0.0023924869155203944</v>
      </c>
      <c r="E116" s="132">
        <v>1.263898958718353</v>
      </c>
      <c r="F116" s="87" t="s">
        <v>2551</v>
      </c>
      <c r="G116" s="87" t="b">
        <v>0</v>
      </c>
      <c r="H116" s="87" t="b">
        <v>0</v>
      </c>
      <c r="I116" s="87" t="b">
        <v>0</v>
      </c>
      <c r="J116" s="87" t="b">
        <v>0</v>
      </c>
      <c r="K116" s="87" t="b">
        <v>0</v>
      </c>
      <c r="L116" s="87" t="b">
        <v>0</v>
      </c>
    </row>
    <row r="117" spans="1:12" ht="15">
      <c r="A117" s="87" t="s">
        <v>286</v>
      </c>
      <c r="B117" s="87" t="s">
        <v>1999</v>
      </c>
      <c r="C117" s="87">
        <v>3</v>
      </c>
      <c r="D117" s="132">
        <v>0.0023924869155203944</v>
      </c>
      <c r="E117" s="132">
        <v>0.42091240984720313</v>
      </c>
      <c r="F117" s="87" t="s">
        <v>2551</v>
      </c>
      <c r="G117" s="87" t="b">
        <v>0</v>
      </c>
      <c r="H117" s="87" t="b">
        <v>0</v>
      </c>
      <c r="I117" s="87" t="b">
        <v>0</v>
      </c>
      <c r="J117" s="87" t="b">
        <v>0</v>
      </c>
      <c r="K117" s="87" t="b">
        <v>0</v>
      </c>
      <c r="L117" s="87" t="b">
        <v>0</v>
      </c>
    </row>
    <row r="118" spans="1:12" ht="15">
      <c r="A118" s="87" t="s">
        <v>1999</v>
      </c>
      <c r="B118" s="87" t="s">
        <v>2323</v>
      </c>
      <c r="C118" s="87">
        <v>3</v>
      </c>
      <c r="D118" s="132">
        <v>0.0023924869155203944</v>
      </c>
      <c r="E118" s="132">
        <v>1.7291209901383078</v>
      </c>
      <c r="F118" s="87" t="s">
        <v>2551</v>
      </c>
      <c r="G118" s="87" t="b">
        <v>0</v>
      </c>
      <c r="H118" s="87" t="b">
        <v>0</v>
      </c>
      <c r="I118" s="87" t="b">
        <v>0</v>
      </c>
      <c r="J118" s="87" t="b">
        <v>0</v>
      </c>
      <c r="K118" s="87" t="b">
        <v>0</v>
      </c>
      <c r="L118" s="87" t="b">
        <v>0</v>
      </c>
    </row>
    <row r="119" spans="1:12" ht="15">
      <c r="A119" s="87" t="s">
        <v>2323</v>
      </c>
      <c r="B119" s="87" t="s">
        <v>2295</v>
      </c>
      <c r="C119" s="87">
        <v>3</v>
      </c>
      <c r="D119" s="132">
        <v>0.0023924869155203944</v>
      </c>
      <c r="E119" s="132">
        <v>2.6952627228773403</v>
      </c>
      <c r="F119" s="87" t="s">
        <v>2551</v>
      </c>
      <c r="G119" s="87" t="b">
        <v>0</v>
      </c>
      <c r="H119" s="87" t="b">
        <v>0</v>
      </c>
      <c r="I119" s="87" t="b">
        <v>0</v>
      </c>
      <c r="J119" s="87" t="b">
        <v>0</v>
      </c>
      <c r="K119" s="87" t="b">
        <v>0</v>
      </c>
      <c r="L119" s="87" t="b">
        <v>0</v>
      </c>
    </row>
    <row r="120" spans="1:12" ht="15">
      <c r="A120" s="87" t="s">
        <v>2295</v>
      </c>
      <c r="B120" s="87" t="s">
        <v>2361</v>
      </c>
      <c r="C120" s="87">
        <v>3</v>
      </c>
      <c r="D120" s="132">
        <v>0.0023924869155203944</v>
      </c>
      <c r="E120" s="132">
        <v>2.519171463821659</v>
      </c>
      <c r="F120" s="87" t="s">
        <v>2551</v>
      </c>
      <c r="G120" s="87" t="b">
        <v>0</v>
      </c>
      <c r="H120" s="87" t="b">
        <v>0</v>
      </c>
      <c r="I120" s="87" t="b">
        <v>0</v>
      </c>
      <c r="J120" s="87" t="b">
        <v>0</v>
      </c>
      <c r="K120" s="87" t="b">
        <v>0</v>
      </c>
      <c r="L120" s="87" t="b">
        <v>0</v>
      </c>
    </row>
    <row r="121" spans="1:12" ht="15">
      <c r="A121" s="87" t="s">
        <v>2361</v>
      </c>
      <c r="B121" s="87" t="s">
        <v>2362</v>
      </c>
      <c r="C121" s="87">
        <v>3</v>
      </c>
      <c r="D121" s="132">
        <v>0.0023924869155203944</v>
      </c>
      <c r="E121" s="132">
        <v>2.82020145948564</v>
      </c>
      <c r="F121" s="87" t="s">
        <v>2551</v>
      </c>
      <c r="G121" s="87" t="b">
        <v>0</v>
      </c>
      <c r="H121" s="87" t="b">
        <v>0</v>
      </c>
      <c r="I121" s="87" t="b">
        <v>0</v>
      </c>
      <c r="J121" s="87" t="b">
        <v>0</v>
      </c>
      <c r="K121" s="87" t="b">
        <v>0</v>
      </c>
      <c r="L121" s="87" t="b">
        <v>0</v>
      </c>
    </row>
    <row r="122" spans="1:12" ht="15">
      <c r="A122" s="87" t="s">
        <v>2362</v>
      </c>
      <c r="B122" s="87" t="s">
        <v>2363</v>
      </c>
      <c r="C122" s="87">
        <v>3</v>
      </c>
      <c r="D122" s="132">
        <v>0.0023924869155203944</v>
      </c>
      <c r="E122" s="132">
        <v>2.82020145948564</v>
      </c>
      <c r="F122" s="87" t="s">
        <v>2551</v>
      </c>
      <c r="G122" s="87" t="b">
        <v>0</v>
      </c>
      <c r="H122" s="87" t="b">
        <v>0</v>
      </c>
      <c r="I122" s="87" t="b">
        <v>0</v>
      </c>
      <c r="J122" s="87" t="b">
        <v>1</v>
      </c>
      <c r="K122" s="87" t="b">
        <v>0</v>
      </c>
      <c r="L122" s="87" t="b">
        <v>0</v>
      </c>
    </row>
    <row r="123" spans="1:12" ht="15">
      <c r="A123" s="87" t="s">
        <v>2363</v>
      </c>
      <c r="B123" s="87" t="s">
        <v>2364</v>
      </c>
      <c r="C123" s="87">
        <v>3</v>
      </c>
      <c r="D123" s="132">
        <v>0.0023924869155203944</v>
      </c>
      <c r="E123" s="132">
        <v>2.82020145948564</v>
      </c>
      <c r="F123" s="87" t="s">
        <v>2551</v>
      </c>
      <c r="G123" s="87" t="b">
        <v>1</v>
      </c>
      <c r="H123" s="87" t="b">
        <v>0</v>
      </c>
      <c r="I123" s="87" t="b">
        <v>0</v>
      </c>
      <c r="J123" s="87" t="b">
        <v>0</v>
      </c>
      <c r="K123" s="87" t="b">
        <v>0</v>
      </c>
      <c r="L123" s="87" t="b">
        <v>0</v>
      </c>
    </row>
    <row r="124" spans="1:12" ht="15">
      <c r="A124" s="87" t="s">
        <v>2364</v>
      </c>
      <c r="B124" s="87" t="s">
        <v>2007</v>
      </c>
      <c r="C124" s="87">
        <v>3</v>
      </c>
      <c r="D124" s="132">
        <v>0.0023924869155203944</v>
      </c>
      <c r="E124" s="132">
        <v>2.0668737928270287</v>
      </c>
      <c r="F124" s="87" t="s">
        <v>2551</v>
      </c>
      <c r="G124" s="87" t="b">
        <v>0</v>
      </c>
      <c r="H124" s="87" t="b">
        <v>0</v>
      </c>
      <c r="I124" s="87" t="b">
        <v>0</v>
      </c>
      <c r="J124" s="87" t="b">
        <v>0</v>
      </c>
      <c r="K124" s="87" t="b">
        <v>0</v>
      </c>
      <c r="L124" s="87" t="b">
        <v>0</v>
      </c>
    </row>
    <row r="125" spans="1:12" ht="15">
      <c r="A125" s="87" t="s">
        <v>2007</v>
      </c>
      <c r="B125" s="87" t="s">
        <v>2324</v>
      </c>
      <c r="C125" s="87">
        <v>3</v>
      </c>
      <c r="D125" s="132">
        <v>0.0023924869155203944</v>
      </c>
      <c r="E125" s="132">
        <v>1.9419350562187288</v>
      </c>
      <c r="F125" s="87" t="s">
        <v>2551</v>
      </c>
      <c r="G125" s="87" t="b">
        <v>0</v>
      </c>
      <c r="H125" s="87" t="b">
        <v>0</v>
      </c>
      <c r="I125" s="87" t="b">
        <v>0</v>
      </c>
      <c r="J125" s="87" t="b">
        <v>0</v>
      </c>
      <c r="K125" s="87" t="b">
        <v>0</v>
      </c>
      <c r="L125" s="87" t="b">
        <v>0</v>
      </c>
    </row>
    <row r="126" spans="1:12" ht="15">
      <c r="A126" s="87" t="s">
        <v>2324</v>
      </c>
      <c r="B126" s="87" t="s">
        <v>2325</v>
      </c>
      <c r="C126" s="87">
        <v>3</v>
      </c>
      <c r="D126" s="132">
        <v>0.0023924869155203944</v>
      </c>
      <c r="E126" s="132">
        <v>2.5703239862690404</v>
      </c>
      <c r="F126" s="87" t="s">
        <v>2551</v>
      </c>
      <c r="G126" s="87" t="b">
        <v>0</v>
      </c>
      <c r="H126" s="87" t="b">
        <v>0</v>
      </c>
      <c r="I126" s="87" t="b">
        <v>0</v>
      </c>
      <c r="J126" s="87" t="b">
        <v>0</v>
      </c>
      <c r="K126" s="87" t="b">
        <v>0</v>
      </c>
      <c r="L126" s="87" t="b">
        <v>0</v>
      </c>
    </row>
    <row r="127" spans="1:12" ht="15">
      <c r="A127" s="87" t="s">
        <v>2325</v>
      </c>
      <c r="B127" s="87" t="s">
        <v>2312</v>
      </c>
      <c r="C127" s="87">
        <v>3</v>
      </c>
      <c r="D127" s="132">
        <v>0.0023924869155203944</v>
      </c>
      <c r="E127" s="132">
        <v>2.473413973260984</v>
      </c>
      <c r="F127" s="87" t="s">
        <v>2551</v>
      </c>
      <c r="G127" s="87" t="b">
        <v>0</v>
      </c>
      <c r="H127" s="87" t="b">
        <v>0</v>
      </c>
      <c r="I127" s="87" t="b">
        <v>0</v>
      </c>
      <c r="J127" s="87" t="b">
        <v>0</v>
      </c>
      <c r="K127" s="87" t="b">
        <v>0</v>
      </c>
      <c r="L127" s="87" t="b">
        <v>0</v>
      </c>
    </row>
    <row r="128" spans="1:12" ht="15">
      <c r="A128" s="87" t="s">
        <v>2312</v>
      </c>
      <c r="B128" s="87" t="s">
        <v>2326</v>
      </c>
      <c r="C128" s="87">
        <v>3</v>
      </c>
      <c r="D128" s="132">
        <v>0.0023924869155203944</v>
      </c>
      <c r="E128" s="132">
        <v>2.5703239862690404</v>
      </c>
      <c r="F128" s="87" t="s">
        <v>2551</v>
      </c>
      <c r="G128" s="87" t="b">
        <v>0</v>
      </c>
      <c r="H128" s="87" t="b">
        <v>0</v>
      </c>
      <c r="I128" s="87" t="b">
        <v>0</v>
      </c>
      <c r="J128" s="87" t="b">
        <v>0</v>
      </c>
      <c r="K128" s="87" t="b">
        <v>0</v>
      </c>
      <c r="L128" s="87" t="b">
        <v>0</v>
      </c>
    </row>
    <row r="129" spans="1:12" ht="15">
      <c r="A129" s="87" t="s">
        <v>2326</v>
      </c>
      <c r="B129" s="87" t="s">
        <v>2365</v>
      </c>
      <c r="C129" s="87">
        <v>3</v>
      </c>
      <c r="D129" s="132">
        <v>0.0023924869155203944</v>
      </c>
      <c r="E129" s="132">
        <v>2.6952627228773403</v>
      </c>
      <c r="F129" s="87" t="s">
        <v>2551</v>
      </c>
      <c r="G129" s="87" t="b">
        <v>0</v>
      </c>
      <c r="H129" s="87" t="b">
        <v>0</v>
      </c>
      <c r="I129" s="87" t="b">
        <v>0</v>
      </c>
      <c r="J129" s="87" t="b">
        <v>0</v>
      </c>
      <c r="K129" s="87" t="b">
        <v>0</v>
      </c>
      <c r="L129" s="87" t="b">
        <v>0</v>
      </c>
    </row>
    <row r="130" spans="1:12" ht="15">
      <c r="A130" s="87" t="s">
        <v>2365</v>
      </c>
      <c r="B130" s="87" t="s">
        <v>2366</v>
      </c>
      <c r="C130" s="87">
        <v>3</v>
      </c>
      <c r="D130" s="132">
        <v>0.0023924869155203944</v>
      </c>
      <c r="E130" s="132">
        <v>2.82020145948564</v>
      </c>
      <c r="F130" s="87" t="s">
        <v>2551</v>
      </c>
      <c r="G130" s="87" t="b">
        <v>0</v>
      </c>
      <c r="H130" s="87" t="b">
        <v>0</v>
      </c>
      <c r="I130" s="87" t="b">
        <v>0</v>
      </c>
      <c r="J130" s="87" t="b">
        <v>0</v>
      </c>
      <c r="K130" s="87" t="b">
        <v>0</v>
      </c>
      <c r="L130" s="87" t="b">
        <v>0</v>
      </c>
    </row>
    <row r="131" spans="1:12" ht="15">
      <c r="A131" s="87" t="s">
        <v>2366</v>
      </c>
      <c r="B131" s="87" t="s">
        <v>2290</v>
      </c>
      <c r="C131" s="87">
        <v>3</v>
      </c>
      <c r="D131" s="132">
        <v>0.0023924869155203944</v>
      </c>
      <c r="E131" s="132">
        <v>2.452224674191046</v>
      </c>
      <c r="F131" s="87" t="s">
        <v>2551</v>
      </c>
      <c r="G131" s="87" t="b">
        <v>0</v>
      </c>
      <c r="H131" s="87" t="b">
        <v>0</v>
      </c>
      <c r="I131" s="87" t="b">
        <v>0</v>
      </c>
      <c r="J131" s="87" t="b">
        <v>0</v>
      </c>
      <c r="K131" s="87" t="b">
        <v>0</v>
      </c>
      <c r="L131" s="87" t="b">
        <v>0</v>
      </c>
    </row>
    <row r="132" spans="1:12" ht="15">
      <c r="A132" s="87" t="s">
        <v>2290</v>
      </c>
      <c r="B132" s="87" t="s">
        <v>2016</v>
      </c>
      <c r="C132" s="87">
        <v>3</v>
      </c>
      <c r="D132" s="132">
        <v>0.0023924869155203944</v>
      </c>
      <c r="E132" s="132">
        <v>1.7252259462547834</v>
      </c>
      <c r="F132" s="87" t="s">
        <v>2551</v>
      </c>
      <c r="G132" s="87" t="b">
        <v>0</v>
      </c>
      <c r="H132" s="87" t="b">
        <v>0</v>
      </c>
      <c r="I132" s="87" t="b">
        <v>0</v>
      </c>
      <c r="J132" s="87" t="b">
        <v>0</v>
      </c>
      <c r="K132" s="87" t="b">
        <v>0</v>
      </c>
      <c r="L132" s="87" t="b">
        <v>0</v>
      </c>
    </row>
    <row r="133" spans="1:12" ht="15">
      <c r="A133" s="87" t="s">
        <v>2016</v>
      </c>
      <c r="B133" s="87" t="s">
        <v>2367</v>
      </c>
      <c r="C133" s="87">
        <v>3</v>
      </c>
      <c r="D133" s="132">
        <v>0.0023924869155203944</v>
      </c>
      <c r="E133" s="132">
        <v>2.1511946785270646</v>
      </c>
      <c r="F133" s="87" t="s">
        <v>2551</v>
      </c>
      <c r="G133" s="87" t="b">
        <v>0</v>
      </c>
      <c r="H133" s="87" t="b">
        <v>0</v>
      </c>
      <c r="I133" s="87" t="b">
        <v>0</v>
      </c>
      <c r="J133" s="87" t="b">
        <v>0</v>
      </c>
      <c r="K133" s="87" t="b">
        <v>0</v>
      </c>
      <c r="L133" s="87" t="b">
        <v>0</v>
      </c>
    </row>
    <row r="134" spans="1:12" ht="15">
      <c r="A134" s="87" t="s">
        <v>2367</v>
      </c>
      <c r="B134" s="87" t="s">
        <v>2368</v>
      </c>
      <c r="C134" s="87">
        <v>3</v>
      </c>
      <c r="D134" s="132">
        <v>0.0023924869155203944</v>
      </c>
      <c r="E134" s="132">
        <v>2.82020145948564</v>
      </c>
      <c r="F134" s="87" t="s">
        <v>2551</v>
      </c>
      <c r="G134" s="87" t="b">
        <v>0</v>
      </c>
      <c r="H134" s="87" t="b">
        <v>0</v>
      </c>
      <c r="I134" s="87" t="b">
        <v>0</v>
      </c>
      <c r="J134" s="87" t="b">
        <v>0</v>
      </c>
      <c r="K134" s="87" t="b">
        <v>0</v>
      </c>
      <c r="L134" s="87" t="b">
        <v>0</v>
      </c>
    </row>
    <row r="135" spans="1:12" ht="15">
      <c r="A135" s="87" t="s">
        <v>2368</v>
      </c>
      <c r="B135" s="87" t="s">
        <v>2264</v>
      </c>
      <c r="C135" s="87">
        <v>3</v>
      </c>
      <c r="D135" s="132">
        <v>0.0023924869155203944</v>
      </c>
      <c r="E135" s="132">
        <v>2.2181414681576777</v>
      </c>
      <c r="F135" s="87" t="s">
        <v>2551</v>
      </c>
      <c r="G135" s="87" t="b">
        <v>0</v>
      </c>
      <c r="H135" s="87" t="b">
        <v>0</v>
      </c>
      <c r="I135" s="87" t="b">
        <v>0</v>
      </c>
      <c r="J135" s="87" t="b">
        <v>0</v>
      </c>
      <c r="K135" s="87" t="b">
        <v>0</v>
      </c>
      <c r="L135" s="87" t="b">
        <v>0</v>
      </c>
    </row>
    <row r="136" spans="1:12" ht="15">
      <c r="A136" s="87" t="s">
        <v>2264</v>
      </c>
      <c r="B136" s="87" t="s">
        <v>2369</v>
      </c>
      <c r="C136" s="87">
        <v>3</v>
      </c>
      <c r="D136" s="132">
        <v>0.0023924869155203944</v>
      </c>
      <c r="E136" s="132">
        <v>2.2181414681576777</v>
      </c>
      <c r="F136" s="87" t="s">
        <v>2551</v>
      </c>
      <c r="G136" s="87" t="b">
        <v>0</v>
      </c>
      <c r="H136" s="87" t="b">
        <v>0</v>
      </c>
      <c r="I136" s="87" t="b">
        <v>0</v>
      </c>
      <c r="J136" s="87" t="b">
        <v>0</v>
      </c>
      <c r="K136" s="87" t="b">
        <v>0</v>
      </c>
      <c r="L136" s="87" t="b">
        <v>0</v>
      </c>
    </row>
    <row r="137" spans="1:12" ht="15">
      <c r="A137" s="87" t="s">
        <v>2369</v>
      </c>
      <c r="B137" s="87" t="s">
        <v>354</v>
      </c>
      <c r="C137" s="87">
        <v>3</v>
      </c>
      <c r="D137" s="132">
        <v>0.0023924869155203944</v>
      </c>
      <c r="E137" s="132">
        <v>2.82020145948564</v>
      </c>
      <c r="F137" s="87" t="s">
        <v>2551</v>
      </c>
      <c r="G137" s="87" t="b">
        <v>0</v>
      </c>
      <c r="H137" s="87" t="b">
        <v>0</v>
      </c>
      <c r="I137" s="87" t="b">
        <v>0</v>
      </c>
      <c r="J137" s="87" t="b">
        <v>0</v>
      </c>
      <c r="K137" s="87" t="b">
        <v>0</v>
      </c>
      <c r="L137" s="87" t="b">
        <v>0</v>
      </c>
    </row>
    <row r="138" spans="1:12" ht="15">
      <c r="A138" s="87" t="s">
        <v>2271</v>
      </c>
      <c r="B138" s="87" t="s">
        <v>2273</v>
      </c>
      <c r="C138" s="87">
        <v>3</v>
      </c>
      <c r="D138" s="132">
        <v>0.0023924869155203944</v>
      </c>
      <c r="E138" s="132">
        <v>1.8202014594856402</v>
      </c>
      <c r="F138" s="87" t="s">
        <v>2551</v>
      </c>
      <c r="G138" s="87" t="b">
        <v>1</v>
      </c>
      <c r="H138" s="87" t="b">
        <v>0</v>
      </c>
      <c r="I138" s="87" t="b">
        <v>0</v>
      </c>
      <c r="J138" s="87" t="b">
        <v>0</v>
      </c>
      <c r="K138" s="87" t="b">
        <v>0</v>
      </c>
      <c r="L138" s="87" t="b">
        <v>0</v>
      </c>
    </row>
    <row r="139" spans="1:12" ht="15">
      <c r="A139" s="87" t="s">
        <v>2252</v>
      </c>
      <c r="B139" s="87" t="s">
        <v>2376</v>
      </c>
      <c r="C139" s="87">
        <v>3</v>
      </c>
      <c r="D139" s="132">
        <v>0.0023924869155203944</v>
      </c>
      <c r="E139" s="132">
        <v>2.0668737928270287</v>
      </c>
      <c r="F139" s="87" t="s">
        <v>2551</v>
      </c>
      <c r="G139" s="87" t="b">
        <v>0</v>
      </c>
      <c r="H139" s="87" t="b">
        <v>0</v>
      </c>
      <c r="I139" s="87" t="b">
        <v>0</v>
      </c>
      <c r="J139" s="87" t="b">
        <v>0</v>
      </c>
      <c r="K139" s="87" t="b">
        <v>0</v>
      </c>
      <c r="L139" s="87" t="b">
        <v>0</v>
      </c>
    </row>
    <row r="140" spans="1:12" ht="15">
      <c r="A140" s="87" t="s">
        <v>2376</v>
      </c>
      <c r="B140" s="87" t="s">
        <v>2337</v>
      </c>
      <c r="C140" s="87">
        <v>3</v>
      </c>
      <c r="D140" s="132">
        <v>0.0023924869155203944</v>
      </c>
      <c r="E140" s="132">
        <v>2.6952627228773403</v>
      </c>
      <c r="F140" s="87" t="s">
        <v>2551</v>
      </c>
      <c r="G140" s="87" t="b">
        <v>0</v>
      </c>
      <c r="H140" s="87" t="b">
        <v>0</v>
      </c>
      <c r="I140" s="87" t="b">
        <v>0</v>
      </c>
      <c r="J140" s="87" t="b">
        <v>0</v>
      </c>
      <c r="K140" s="87" t="b">
        <v>0</v>
      </c>
      <c r="L140" s="87" t="b">
        <v>0</v>
      </c>
    </row>
    <row r="141" spans="1:12" ht="15">
      <c r="A141" s="87" t="s">
        <v>2337</v>
      </c>
      <c r="B141" s="87" t="s">
        <v>2280</v>
      </c>
      <c r="C141" s="87">
        <v>3</v>
      </c>
      <c r="D141" s="132">
        <v>0.0023924869155203944</v>
      </c>
      <c r="E141" s="132">
        <v>2.269293990605059</v>
      </c>
      <c r="F141" s="87" t="s">
        <v>2551</v>
      </c>
      <c r="G141" s="87" t="b">
        <v>0</v>
      </c>
      <c r="H141" s="87" t="b">
        <v>0</v>
      </c>
      <c r="I141" s="87" t="b">
        <v>0</v>
      </c>
      <c r="J141" s="87" t="b">
        <v>0</v>
      </c>
      <c r="K141" s="87" t="b">
        <v>0</v>
      </c>
      <c r="L141" s="87" t="b">
        <v>0</v>
      </c>
    </row>
    <row r="142" spans="1:12" ht="15">
      <c r="A142" s="87" t="s">
        <v>2280</v>
      </c>
      <c r="B142" s="87" t="s">
        <v>2377</v>
      </c>
      <c r="C142" s="87">
        <v>3</v>
      </c>
      <c r="D142" s="132">
        <v>0.0023924869155203944</v>
      </c>
      <c r="E142" s="132">
        <v>2.394232727213359</v>
      </c>
      <c r="F142" s="87" t="s">
        <v>2551</v>
      </c>
      <c r="G142" s="87" t="b">
        <v>0</v>
      </c>
      <c r="H142" s="87" t="b">
        <v>0</v>
      </c>
      <c r="I142" s="87" t="b">
        <v>0</v>
      </c>
      <c r="J142" s="87" t="b">
        <v>0</v>
      </c>
      <c r="K142" s="87" t="b">
        <v>0</v>
      </c>
      <c r="L142" s="87" t="b">
        <v>0</v>
      </c>
    </row>
    <row r="143" spans="1:12" ht="15">
      <c r="A143" s="87" t="s">
        <v>2377</v>
      </c>
      <c r="B143" s="87" t="s">
        <v>2378</v>
      </c>
      <c r="C143" s="87">
        <v>3</v>
      </c>
      <c r="D143" s="132">
        <v>0.0023924869155203944</v>
      </c>
      <c r="E143" s="132">
        <v>2.82020145948564</v>
      </c>
      <c r="F143" s="87" t="s">
        <v>2551</v>
      </c>
      <c r="G143" s="87" t="b">
        <v>0</v>
      </c>
      <c r="H143" s="87" t="b">
        <v>0</v>
      </c>
      <c r="I143" s="87" t="b">
        <v>0</v>
      </c>
      <c r="J143" s="87" t="b">
        <v>0</v>
      </c>
      <c r="K143" s="87" t="b">
        <v>0</v>
      </c>
      <c r="L143" s="87" t="b">
        <v>0</v>
      </c>
    </row>
    <row r="144" spans="1:12" ht="15">
      <c r="A144" s="87" t="s">
        <v>2378</v>
      </c>
      <c r="B144" s="87" t="s">
        <v>2006</v>
      </c>
      <c r="C144" s="87">
        <v>3</v>
      </c>
      <c r="D144" s="132">
        <v>0.0023924869155203944</v>
      </c>
      <c r="E144" s="132">
        <v>1.9751034194713835</v>
      </c>
      <c r="F144" s="87" t="s">
        <v>2551</v>
      </c>
      <c r="G144" s="87" t="b">
        <v>0</v>
      </c>
      <c r="H144" s="87" t="b">
        <v>0</v>
      </c>
      <c r="I144" s="87" t="b">
        <v>0</v>
      </c>
      <c r="J144" s="87" t="b">
        <v>0</v>
      </c>
      <c r="K144" s="87" t="b">
        <v>0</v>
      </c>
      <c r="L144" s="87" t="b">
        <v>0</v>
      </c>
    </row>
    <row r="145" spans="1:12" ht="15">
      <c r="A145" s="87" t="s">
        <v>2006</v>
      </c>
      <c r="B145" s="87" t="s">
        <v>2379</v>
      </c>
      <c r="C145" s="87">
        <v>3</v>
      </c>
      <c r="D145" s="132">
        <v>0.0023924869155203944</v>
      </c>
      <c r="E145" s="132">
        <v>2.018569113252474</v>
      </c>
      <c r="F145" s="87" t="s">
        <v>2551</v>
      </c>
      <c r="G145" s="87" t="b">
        <v>0</v>
      </c>
      <c r="H145" s="87" t="b">
        <v>0</v>
      </c>
      <c r="I145" s="87" t="b">
        <v>0</v>
      </c>
      <c r="J145" s="87" t="b">
        <v>0</v>
      </c>
      <c r="K145" s="87" t="b">
        <v>0</v>
      </c>
      <c r="L145" s="87" t="b">
        <v>0</v>
      </c>
    </row>
    <row r="146" spans="1:12" ht="15">
      <c r="A146" s="87" t="s">
        <v>2379</v>
      </c>
      <c r="B146" s="87" t="s">
        <v>2316</v>
      </c>
      <c r="C146" s="87">
        <v>3</v>
      </c>
      <c r="D146" s="132">
        <v>0.0023924869155203944</v>
      </c>
      <c r="E146" s="132">
        <v>2.598352709869284</v>
      </c>
      <c r="F146" s="87" t="s">
        <v>2551</v>
      </c>
      <c r="G146" s="87" t="b">
        <v>0</v>
      </c>
      <c r="H146" s="87" t="b">
        <v>0</v>
      </c>
      <c r="I146" s="87" t="b">
        <v>0</v>
      </c>
      <c r="J146" s="87" t="b">
        <v>0</v>
      </c>
      <c r="K146" s="87" t="b">
        <v>0</v>
      </c>
      <c r="L146" s="87" t="b">
        <v>0</v>
      </c>
    </row>
    <row r="147" spans="1:12" ht="15">
      <c r="A147" s="87" t="s">
        <v>2316</v>
      </c>
      <c r="B147" s="87" t="s">
        <v>1999</v>
      </c>
      <c r="C147" s="87">
        <v>3</v>
      </c>
      <c r="D147" s="132">
        <v>0.0023924869155203944</v>
      </c>
      <c r="E147" s="132">
        <v>1.5072722405219514</v>
      </c>
      <c r="F147" s="87" t="s">
        <v>2551</v>
      </c>
      <c r="G147" s="87" t="b">
        <v>0</v>
      </c>
      <c r="H147" s="87" t="b">
        <v>0</v>
      </c>
      <c r="I147" s="87" t="b">
        <v>0</v>
      </c>
      <c r="J147" s="87" t="b">
        <v>0</v>
      </c>
      <c r="K147" s="87" t="b">
        <v>0</v>
      </c>
      <c r="L147" s="87" t="b">
        <v>0</v>
      </c>
    </row>
    <row r="148" spans="1:12" ht="15">
      <c r="A148" s="87" t="s">
        <v>1999</v>
      </c>
      <c r="B148" s="87" t="s">
        <v>2380</v>
      </c>
      <c r="C148" s="87">
        <v>3</v>
      </c>
      <c r="D148" s="132">
        <v>0.0023924869155203944</v>
      </c>
      <c r="E148" s="132">
        <v>1.7291209901383078</v>
      </c>
      <c r="F148" s="87" t="s">
        <v>2551</v>
      </c>
      <c r="G148" s="87" t="b">
        <v>0</v>
      </c>
      <c r="H148" s="87" t="b">
        <v>0</v>
      </c>
      <c r="I148" s="87" t="b">
        <v>0</v>
      </c>
      <c r="J148" s="87" t="b">
        <v>0</v>
      </c>
      <c r="K148" s="87" t="b">
        <v>0</v>
      </c>
      <c r="L148" s="87" t="b">
        <v>0</v>
      </c>
    </row>
    <row r="149" spans="1:12" ht="15">
      <c r="A149" s="87" t="s">
        <v>2380</v>
      </c>
      <c r="B149" s="87" t="s">
        <v>2381</v>
      </c>
      <c r="C149" s="87">
        <v>3</v>
      </c>
      <c r="D149" s="132">
        <v>0.0023924869155203944</v>
      </c>
      <c r="E149" s="132">
        <v>2.82020145948564</v>
      </c>
      <c r="F149" s="87" t="s">
        <v>2551</v>
      </c>
      <c r="G149" s="87" t="b">
        <v>0</v>
      </c>
      <c r="H149" s="87" t="b">
        <v>0</v>
      </c>
      <c r="I149" s="87" t="b">
        <v>0</v>
      </c>
      <c r="J149" s="87" t="b">
        <v>0</v>
      </c>
      <c r="K149" s="87" t="b">
        <v>0</v>
      </c>
      <c r="L149" s="87" t="b">
        <v>0</v>
      </c>
    </row>
    <row r="150" spans="1:12" ht="15">
      <c r="A150" s="87" t="s">
        <v>2381</v>
      </c>
      <c r="B150" s="87" t="s">
        <v>2382</v>
      </c>
      <c r="C150" s="87">
        <v>3</v>
      </c>
      <c r="D150" s="132">
        <v>0.0023924869155203944</v>
      </c>
      <c r="E150" s="132">
        <v>2.82020145948564</v>
      </c>
      <c r="F150" s="87" t="s">
        <v>2551</v>
      </c>
      <c r="G150" s="87" t="b">
        <v>0</v>
      </c>
      <c r="H150" s="87" t="b">
        <v>0</v>
      </c>
      <c r="I150" s="87" t="b">
        <v>0</v>
      </c>
      <c r="J150" s="87" t="b">
        <v>0</v>
      </c>
      <c r="K150" s="87" t="b">
        <v>0</v>
      </c>
      <c r="L150" s="87" t="b">
        <v>0</v>
      </c>
    </row>
    <row r="151" spans="1:12" ht="15">
      <c r="A151" s="87" t="s">
        <v>2269</v>
      </c>
      <c r="B151" s="87" t="s">
        <v>2270</v>
      </c>
      <c r="C151" s="87">
        <v>3</v>
      </c>
      <c r="D151" s="132">
        <v>0.0023924869155203944</v>
      </c>
      <c r="E151" s="132">
        <v>1.691658598608515</v>
      </c>
      <c r="F151" s="87" t="s">
        <v>2551</v>
      </c>
      <c r="G151" s="87" t="b">
        <v>0</v>
      </c>
      <c r="H151" s="87" t="b">
        <v>0</v>
      </c>
      <c r="I151" s="87" t="b">
        <v>0</v>
      </c>
      <c r="J151" s="87" t="b">
        <v>1</v>
      </c>
      <c r="K151" s="87" t="b">
        <v>0</v>
      </c>
      <c r="L151" s="87" t="b">
        <v>0</v>
      </c>
    </row>
    <row r="152" spans="1:12" ht="15">
      <c r="A152" s="87" t="s">
        <v>286</v>
      </c>
      <c r="B152" s="87" t="s">
        <v>321</v>
      </c>
      <c r="C152" s="87">
        <v>3</v>
      </c>
      <c r="D152" s="132">
        <v>0.0023924869155203944</v>
      </c>
      <c r="E152" s="132">
        <v>1.1440160938999413</v>
      </c>
      <c r="F152" s="87" t="s">
        <v>2551</v>
      </c>
      <c r="G152" s="87" t="b">
        <v>0</v>
      </c>
      <c r="H152" s="87" t="b">
        <v>0</v>
      </c>
      <c r="I152" s="87" t="b">
        <v>0</v>
      </c>
      <c r="J152" s="87" t="b">
        <v>0</v>
      </c>
      <c r="K152" s="87" t="b">
        <v>0</v>
      </c>
      <c r="L152" s="87" t="b">
        <v>0</v>
      </c>
    </row>
    <row r="153" spans="1:12" ht="15">
      <c r="A153" s="87" t="s">
        <v>246</v>
      </c>
      <c r="B153" s="87" t="s">
        <v>319</v>
      </c>
      <c r="C153" s="87">
        <v>3</v>
      </c>
      <c r="D153" s="132">
        <v>0.0023924869155203944</v>
      </c>
      <c r="E153" s="132">
        <v>2.598352709869284</v>
      </c>
      <c r="F153" s="87" t="s">
        <v>2551</v>
      </c>
      <c r="G153" s="87" t="b">
        <v>0</v>
      </c>
      <c r="H153" s="87" t="b">
        <v>0</v>
      </c>
      <c r="I153" s="87" t="b">
        <v>0</v>
      </c>
      <c r="J153" s="87" t="b">
        <v>0</v>
      </c>
      <c r="K153" s="87" t="b">
        <v>0</v>
      </c>
      <c r="L153" s="87" t="b">
        <v>0</v>
      </c>
    </row>
    <row r="154" spans="1:12" ht="15">
      <c r="A154" s="87" t="s">
        <v>319</v>
      </c>
      <c r="B154" s="87" t="s">
        <v>258</v>
      </c>
      <c r="C154" s="87">
        <v>3</v>
      </c>
      <c r="D154" s="132">
        <v>0.0023924869155203944</v>
      </c>
      <c r="E154" s="132">
        <v>2.598352709869284</v>
      </c>
      <c r="F154" s="87" t="s">
        <v>2551</v>
      </c>
      <c r="G154" s="87" t="b">
        <v>0</v>
      </c>
      <c r="H154" s="87" t="b">
        <v>0</v>
      </c>
      <c r="I154" s="87" t="b">
        <v>0</v>
      </c>
      <c r="J154" s="87" t="b">
        <v>0</v>
      </c>
      <c r="K154" s="87" t="b">
        <v>0</v>
      </c>
      <c r="L154" s="87" t="b">
        <v>0</v>
      </c>
    </row>
    <row r="155" spans="1:12" ht="15">
      <c r="A155" s="87" t="s">
        <v>258</v>
      </c>
      <c r="B155" s="87" t="s">
        <v>2013</v>
      </c>
      <c r="C155" s="87">
        <v>3</v>
      </c>
      <c r="D155" s="132">
        <v>0.0023924869155203944</v>
      </c>
      <c r="E155" s="132">
        <v>2.598352709869284</v>
      </c>
      <c r="F155" s="87" t="s">
        <v>2551</v>
      </c>
      <c r="G155" s="87" t="b">
        <v>0</v>
      </c>
      <c r="H155" s="87" t="b">
        <v>0</v>
      </c>
      <c r="I155" s="87" t="b">
        <v>0</v>
      </c>
      <c r="J155" s="87" t="b">
        <v>0</v>
      </c>
      <c r="K155" s="87" t="b">
        <v>0</v>
      </c>
      <c r="L155" s="87" t="b">
        <v>0</v>
      </c>
    </row>
    <row r="156" spans="1:12" ht="15">
      <c r="A156" s="87" t="s">
        <v>288</v>
      </c>
      <c r="B156" s="87" t="s">
        <v>304</v>
      </c>
      <c r="C156" s="87">
        <v>3</v>
      </c>
      <c r="D156" s="132">
        <v>0.0023924869155203944</v>
      </c>
      <c r="E156" s="132">
        <v>2.2973227142053028</v>
      </c>
      <c r="F156" s="87" t="s">
        <v>2551</v>
      </c>
      <c r="G156" s="87" t="b">
        <v>0</v>
      </c>
      <c r="H156" s="87" t="b">
        <v>0</v>
      </c>
      <c r="I156" s="87" t="b">
        <v>0</v>
      </c>
      <c r="J156" s="87" t="b">
        <v>0</v>
      </c>
      <c r="K156" s="87" t="b">
        <v>0</v>
      </c>
      <c r="L156" s="87" t="b">
        <v>0</v>
      </c>
    </row>
    <row r="157" spans="1:12" ht="15">
      <c r="A157" s="87" t="s">
        <v>304</v>
      </c>
      <c r="B157" s="87" t="s">
        <v>303</v>
      </c>
      <c r="C157" s="87">
        <v>3</v>
      </c>
      <c r="D157" s="132">
        <v>0.0023924869155203944</v>
      </c>
      <c r="E157" s="132">
        <v>2.6952627228773403</v>
      </c>
      <c r="F157" s="87" t="s">
        <v>2551</v>
      </c>
      <c r="G157" s="87" t="b">
        <v>0</v>
      </c>
      <c r="H157" s="87" t="b">
        <v>0</v>
      </c>
      <c r="I157" s="87" t="b">
        <v>0</v>
      </c>
      <c r="J157" s="87" t="b">
        <v>0</v>
      </c>
      <c r="K157" s="87" t="b">
        <v>0</v>
      </c>
      <c r="L157" s="87" t="b">
        <v>0</v>
      </c>
    </row>
    <row r="158" spans="1:12" ht="15">
      <c r="A158" s="87" t="s">
        <v>303</v>
      </c>
      <c r="B158" s="87" t="s">
        <v>2399</v>
      </c>
      <c r="C158" s="87">
        <v>3</v>
      </c>
      <c r="D158" s="132">
        <v>0.0023924869155203944</v>
      </c>
      <c r="E158" s="132">
        <v>2.6952627228773403</v>
      </c>
      <c r="F158" s="87" t="s">
        <v>2551</v>
      </c>
      <c r="G158" s="87" t="b">
        <v>0</v>
      </c>
      <c r="H158" s="87" t="b">
        <v>0</v>
      </c>
      <c r="I158" s="87" t="b">
        <v>0</v>
      </c>
      <c r="J158" s="87" t="b">
        <v>0</v>
      </c>
      <c r="K158" s="87" t="b">
        <v>0</v>
      </c>
      <c r="L158" s="87" t="b">
        <v>0</v>
      </c>
    </row>
    <row r="159" spans="1:12" ht="15">
      <c r="A159" s="87" t="s">
        <v>2399</v>
      </c>
      <c r="B159" s="87" t="s">
        <v>2015</v>
      </c>
      <c r="C159" s="87">
        <v>3</v>
      </c>
      <c r="D159" s="132">
        <v>0.0023924869155203944</v>
      </c>
      <c r="E159" s="132">
        <v>2.2181414681576777</v>
      </c>
      <c r="F159" s="87" t="s">
        <v>2551</v>
      </c>
      <c r="G159" s="87" t="b">
        <v>0</v>
      </c>
      <c r="H159" s="87" t="b">
        <v>0</v>
      </c>
      <c r="I159" s="87" t="b">
        <v>0</v>
      </c>
      <c r="J159" s="87" t="b">
        <v>0</v>
      </c>
      <c r="K159" s="87" t="b">
        <v>0</v>
      </c>
      <c r="L159" s="87" t="b">
        <v>0</v>
      </c>
    </row>
    <row r="160" spans="1:12" ht="15">
      <c r="A160" s="87" t="s">
        <v>2015</v>
      </c>
      <c r="B160" s="87" t="s">
        <v>2357</v>
      </c>
      <c r="C160" s="87">
        <v>3</v>
      </c>
      <c r="D160" s="132">
        <v>0.0023924869155203944</v>
      </c>
      <c r="E160" s="132">
        <v>2.1309912924387775</v>
      </c>
      <c r="F160" s="87" t="s">
        <v>2551</v>
      </c>
      <c r="G160" s="87" t="b">
        <v>0</v>
      </c>
      <c r="H160" s="87" t="b">
        <v>0</v>
      </c>
      <c r="I160" s="87" t="b">
        <v>0</v>
      </c>
      <c r="J160" s="87" t="b">
        <v>0</v>
      </c>
      <c r="K160" s="87" t="b">
        <v>0</v>
      </c>
      <c r="L160" s="87" t="b">
        <v>0</v>
      </c>
    </row>
    <row r="161" spans="1:12" ht="15">
      <c r="A161" s="87" t="s">
        <v>2357</v>
      </c>
      <c r="B161" s="87" t="s">
        <v>2400</v>
      </c>
      <c r="C161" s="87">
        <v>3</v>
      </c>
      <c r="D161" s="132">
        <v>0.0023924869155203944</v>
      </c>
      <c r="E161" s="132">
        <v>2.6952627228773403</v>
      </c>
      <c r="F161" s="87" t="s">
        <v>2551</v>
      </c>
      <c r="G161" s="87" t="b">
        <v>0</v>
      </c>
      <c r="H161" s="87" t="b">
        <v>0</v>
      </c>
      <c r="I161" s="87" t="b">
        <v>0</v>
      </c>
      <c r="J161" s="87" t="b">
        <v>0</v>
      </c>
      <c r="K161" s="87" t="b">
        <v>0</v>
      </c>
      <c r="L161" s="87" t="b">
        <v>0</v>
      </c>
    </row>
    <row r="162" spans="1:12" ht="15">
      <c r="A162" s="87" t="s">
        <v>2400</v>
      </c>
      <c r="B162" s="87" t="s">
        <v>2401</v>
      </c>
      <c r="C162" s="87">
        <v>3</v>
      </c>
      <c r="D162" s="132">
        <v>0.0023924869155203944</v>
      </c>
      <c r="E162" s="132">
        <v>2.82020145948564</v>
      </c>
      <c r="F162" s="87" t="s">
        <v>2551</v>
      </c>
      <c r="G162" s="87" t="b">
        <v>0</v>
      </c>
      <c r="H162" s="87" t="b">
        <v>0</v>
      </c>
      <c r="I162" s="87" t="b">
        <v>0</v>
      </c>
      <c r="J162" s="87" t="b">
        <v>1</v>
      </c>
      <c r="K162" s="87" t="b">
        <v>0</v>
      </c>
      <c r="L162" s="87" t="b">
        <v>0</v>
      </c>
    </row>
    <row r="163" spans="1:12" ht="15">
      <c r="A163" s="87" t="s">
        <v>2401</v>
      </c>
      <c r="B163" s="87" t="s">
        <v>2402</v>
      </c>
      <c r="C163" s="87">
        <v>3</v>
      </c>
      <c r="D163" s="132">
        <v>0.0023924869155203944</v>
      </c>
      <c r="E163" s="132">
        <v>2.82020145948564</v>
      </c>
      <c r="F163" s="87" t="s">
        <v>2551</v>
      </c>
      <c r="G163" s="87" t="b">
        <v>1</v>
      </c>
      <c r="H163" s="87" t="b">
        <v>0</v>
      </c>
      <c r="I163" s="87" t="b">
        <v>0</v>
      </c>
      <c r="J163" s="87" t="b">
        <v>0</v>
      </c>
      <c r="K163" s="87" t="b">
        <v>0</v>
      </c>
      <c r="L163" s="87" t="b">
        <v>0</v>
      </c>
    </row>
    <row r="164" spans="1:12" ht="15">
      <c r="A164" s="87" t="s">
        <v>2402</v>
      </c>
      <c r="B164" s="87" t="s">
        <v>288</v>
      </c>
      <c r="C164" s="87">
        <v>3</v>
      </c>
      <c r="D164" s="132">
        <v>0.0023924869155203944</v>
      </c>
      <c r="E164" s="132">
        <v>2.452224674191046</v>
      </c>
      <c r="F164" s="87" t="s">
        <v>2551</v>
      </c>
      <c r="G164" s="87" t="b">
        <v>0</v>
      </c>
      <c r="H164" s="87" t="b">
        <v>0</v>
      </c>
      <c r="I164" s="87" t="b">
        <v>0</v>
      </c>
      <c r="J164" s="87" t="b">
        <v>0</v>
      </c>
      <c r="K164" s="87" t="b">
        <v>0</v>
      </c>
      <c r="L164" s="87" t="b">
        <v>0</v>
      </c>
    </row>
    <row r="165" spans="1:12" ht="15">
      <c r="A165" s="87" t="s">
        <v>288</v>
      </c>
      <c r="B165" s="87" t="s">
        <v>2001</v>
      </c>
      <c r="C165" s="87">
        <v>3</v>
      </c>
      <c r="D165" s="132">
        <v>0.0023924869155203944</v>
      </c>
      <c r="E165" s="132">
        <v>1.312045971026009</v>
      </c>
      <c r="F165" s="87" t="s">
        <v>2551</v>
      </c>
      <c r="G165" s="87" t="b">
        <v>0</v>
      </c>
      <c r="H165" s="87" t="b">
        <v>0</v>
      </c>
      <c r="I165" s="87" t="b">
        <v>0</v>
      </c>
      <c r="J165" s="87" t="b">
        <v>0</v>
      </c>
      <c r="K165" s="87" t="b">
        <v>0</v>
      </c>
      <c r="L165" s="87" t="b">
        <v>0</v>
      </c>
    </row>
    <row r="166" spans="1:12" ht="15">
      <c r="A166" s="87" t="s">
        <v>2286</v>
      </c>
      <c r="B166" s="87" t="s">
        <v>2306</v>
      </c>
      <c r="C166" s="87">
        <v>3</v>
      </c>
      <c r="D166" s="132">
        <v>0.0023924869155203944</v>
      </c>
      <c r="E166" s="132">
        <v>2.0932027315493777</v>
      </c>
      <c r="F166" s="87" t="s">
        <v>2551</v>
      </c>
      <c r="G166" s="87" t="b">
        <v>0</v>
      </c>
      <c r="H166" s="87" t="b">
        <v>0</v>
      </c>
      <c r="I166" s="87" t="b">
        <v>0</v>
      </c>
      <c r="J166" s="87" t="b">
        <v>0</v>
      </c>
      <c r="K166" s="87" t="b">
        <v>0</v>
      </c>
      <c r="L166" s="87" t="b">
        <v>0</v>
      </c>
    </row>
    <row r="167" spans="1:12" ht="15">
      <c r="A167" s="87" t="s">
        <v>2307</v>
      </c>
      <c r="B167" s="87" t="s">
        <v>2253</v>
      </c>
      <c r="C167" s="87">
        <v>3</v>
      </c>
      <c r="D167" s="132">
        <v>0.0023924869155203944</v>
      </c>
      <c r="E167" s="132">
        <v>1.7658437971630476</v>
      </c>
      <c r="F167" s="87" t="s">
        <v>2551</v>
      </c>
      <c r="G167" s="87" t="b">
        <v>0</v>
      </c>
      <c r="H167" s="87" t="b">
        <v>0</v>
      </c>
      <c r="I167" s="87" t="b">
        <v>0</v>
      </c>
      <c r="J167" s="87" t="b">
        <v>1</v>
      </c>
      <c r="K167" s="87" t="b">
        <v>0</v>
      </c>
      <c r="L167" s="87" t="b">
        <v>0</v>
      </c>
    </row>
    <row r="168" spans="1:12" ht="15">
      <c r="A168" s="87" t="s">
        <v>2253</v>
      </c>
      <c r="B168" s="87" t="s">
        <v>2403</v>
      </c>
      <c r="C168" s="87">
        <v>3</v>
      </c>
      <c r="D168" s="132">
        <v>0.0023924869155203944</v>
      </c>
      <c r="E168" s="132">
        <v>2.0668737928270287</v>
      </c>
      <c r="F168" s="87" t="s">
        <v>2551</v>
      </c>
      <c r="G168" s="87" t="b">
        <v>1</v>
      </c>
      <c r="H168" s="87" t="b">
        <v>0</v>
      </c>
      <c r="I168" s="87" t="b">
        <v>0</v>
      </c>
      <c r="J168" s="87" t="b">
        <v>0</v>
      </c>
      <c r="K168" s="87" t="b">
        <v>0</v>
      </c>
      <c r="L168" s="87" t="b">
        <v>0</v>
      </c>
    </row>
    <row r="169" spans="1:12" ht="15">
      <c r="A169" s="87" t="s">
        <v>2404</v>
      </c>
      <c r="B169" s="87" t="s">
        <v>1972</v>
      </c>
      <c r="C169" s="87">
        <v>3</v>
      </c>
      <c r="D169" s="132">
        <v>0.0023924869155203944</v>
      </c>
      <c r="E169" s="132">
        <v>1.9962927185413215</v>
      </c>
      <c r="F169" s="87" t="s">
        <v>2551</v>
      </c>
      <c r="G169" s="87" t="b">
        <v>0</v>
      </c>
      <c r="H169" s="87" t="b">
        <v>0</v>
      </c>
      <c r="I169" s="87" t="b">
        <v>0</v>
      </c>
      <c r="J169" s="87" t="b">
        <v>0</v>
      </c>
      <c r="K169" s="87" t="b">
        <v>0</v>
      </c>
      <c r="L169" s="87" t="b">
        <v>0</v>
      </c>
    </row>
    <row r="170" spans="1:12" ht="15">
      <c r="A170" s="87" t="s">
        <v>1972</v>
      </c>
      <c r="B170" s="87" t="s">
        <v>2358</v>
      </c>
      <c r="C170" s="87">
        <v>3</v>
      </c>
      <c r="D170" s="132">
        <v>0.0023924869155203944</v>
      </c>
      <c r="E170" s="132">
        <v>1.9682639949410778</v>
      </c>
      <c r="F170" s="87" t="s">
        <v>2551</v>
      </c>
      <c r="G170" s="87" t="b">
        <v>0</v>
      </c>
      <c r="H170" s="87" t="b">
        <v>0</v>
      </c>
      <c r="I170" s="87" t="b">
        <v>0</v>
      </c>
      <c r="J170" s="87" t="b">
        <v>0</v>
      </c>
      <c r="K170" s="87" t="b">
        <v>0</v>
      </c>
      <c r="L170" s="87" t="b">
        <v>0</v>
      </c>
    </row>
    <row r="171" spans="1:12" ht="15">
      <c r="A171" s="87" t="s">
        <v>2358</v>
      </c>
      <c r="B171" s="87" t="s">
        <v>2405</v>
      </c>
      <c r="C171" s="87">
        <v>3</v>
      </c>
      <c r="D171" s="132">
        <v>0.0023924869155203944</v>
      </c>
      <c r="E171" s="132">
        <v>2.6952627228773403</v>
      </c>
      <c r="F171" s="87" t="s">
        <v>2551</v>
      </c>
      <c r="G171" s="87" t="b">
        <v>0</v>
      </c>
      <c r="H171" s="87" t="b">
        <v>0</v>
      </c>
      <c r="I171" s="87" t="b">
        <v>0</v>
      </c>
      <c r="J171" s="87" t="b">
        <v>0</v>
      </c>
      <c r="K171" s="87" t="b">
        <v>0</v>
      </c>
      <c r="L171" s="87" t="b">
        <v>0</v>
      </c>
    </row>
    <row r="172" spans="1:12" ht="15">
      <c r="A172" s="87" t="s">
        <v>2405</v>
      </c>
      <c r="B172" s="87" t="s">
        <v>2406</v>
      </c>
      <c r="C172" s="87">
        <v>3</v>
      </c>
      <c r="D172" s="132">
        <v>0.0023924869155203944</v>
      </c>
      <c r="E172" s="132">
        <v>2.82020145948564</v>
      </c>
      <c r="F172" s="87" t="s">
        <v>2551</v>
      </c>
      <c r="G172" s="87" t="b">
        <v>0</v>
      </c>
      <c r="H172" s="87" t="b">
        <v>0</v>
      </c>
      <c r="I172" s="87" t="b">
        <v>0</v>
      </c>
      <c r="J172" s="87" t="b">
        <v>1</v>
      </c>
      <c r="K172" s="87" t="b">
        <v>0</v>
      </c>
      <c r="L172" s="87" t="b">
        <v>0</v>
      </c>
    </row>
    <row r="173" spans="1:12" ht="15">
      <c r="A173" s="87" t="s">
        <v>2406</v>
      </c>
      <c r="B173" s="87" t="s">
        <v>2407</v>
      </c>
      <c r="C173" s="87">
        <v>3</v>
      </c>
      <c r="D173" s="132">
        <v>0.0023924869155203944</v>
      </c>
      <c r="E173" s="132">
        <v>2.82020145948564</v>
      </c>
      <c r="F173" s="87" t="s">
        <v>2551</v>
      </c>
      <c r="G173" s="87" t="b">
        <v>1</v>
      </c>
      <c r="H173" s="87" t="b">
        <v>0</v>
      </c>
      <c r="I173" s="87" t="b">
        <v>0</v>
      </c>
      <c r="J173" s="87" t="b">
        <v>0</v>
      </c>
      <c r="K173" s="87" t="b">
        <v>0</v>
      </c>
      <c r="L173" s="87" t="b">
        <v>0</v>
      </c>
    </row>
    <row r="174" spans="1:12" ht="15">
      <c r="A174" s="87" t="s">
        <v>2407</v>
      </c>
      <c r="B174" s="87" t="s">
        <v>2408</v>
      </c>
      <c r="C174" s="87">
        <v>3</v>
      </c>
      <c r="D174" s="132">
        <v>0.0023924869155203944</v>
      </c>
      <c r="E174" s="132">
        <v>2.82020145948564</v>
      </c>
      <c r="F174" s="87" t="s">
        <v>2551</v>
      </c>
      <c r="G174" s="87" t="b">
        <v>0</v>
      </c>
      <c r="H174" s="87" t="b">
        <v>0</v>
      </c>
      <c r="I174" s="87" t="b">
        <v>0</v>
      </c>
      <c r="J174" s="87" t="b">
        <v>0</v>
      </c>
      <c r="K174" s="87" t="b">
        <v>0</v>
      </c>
      <c r="L174" s="87" t="b">
        <v>0</v>
      </c>
    </row>
    <row r="175" spans="1:12" ht="15">
      <c r="A175" s="87" t="s">
        <v>2408</v>
      </c>
      <c r="B175" s="87" t="s">
        <v>2267</v>
      </c>
      <c r="C175" s="87">
        <v>3</v>
      </c>
      <c r="D175" s="132">
        <v>0.0023924869155203944</v>
      </c>
      <c r="E175" s="132">
        <v>2.2181414681576777</v>
      </c>
      <c r="F175" s="87" t="s">
        <v>2551</v>
      </c>
      <c r="G175" s="87" t="b">
        <v>0</v>
      </c>
      <c r="H175" s="87" t="b">
        <v>0</v>
      </c>
      <c r="I175" s="87" t="b">
        <v>0</v>
      </c>
      <c r="J175" s="87" t="b">
        <v>0</v>
      </c>
      <c r="K175" s="87" t="b">
        <v>0</v>
      </c>
      <c r="L175" s="87" t="b">
        <v>0</v>
      </c>
    </row>
    <row r="176" spans="1:12" ht="15">
      <c r="A176" s="87" t="s">
        <v>2267</v>
      </c>
      <c r="B176" s="87" t="s">
        <v>2280</v>
      </c>
      <c r="C176" s="87">
        <v>3</v>
      </c>
      <c r="D176" s="132">
        <v>0.0023924869155203944</v>
      </c>
      <c r="E176" s="132">
        <v>1.8713539819330216</v>
      </c>
      <c r="F176" s="87" t="s">
        <v>2551</v>
      </c>
      <c r="G176" s="87" t="b">
        <v>0</v>
      </c>
      <c r="H176" s="87" t="b">
        <v>0</v>
      </c>
      <c r="I176" s="87" t="b">
        <v>0</v>
      </c>
      <c r="J176" s="87" t="b">
        <v>0</v>
      </c>
      <c r="K176" s="87" t="b">
        <v>0</v>
      </c>
      <c r="L176" s="87" t="b">
        <v>0</v>
      </c>
    </row>
    <row r="177" spans="1:12" ht="15">
      <c r="A177" s="87" t="s">
        <v>2280</v>
      </c>
      <c r="B177" s="87" t="s">
        <v>2409</v>
      </c>
      <c r="C177" s="87">
        <v>3</v>
      </c>
      <c r="D177" s="132">
        <v>0.0023924869155203944</v>
      </c>
      <c r="E177" s="132">
        <v>2.394232727213359</v>
      </c>
      <c r="F177" s="87" t="s">
        <v>2551</v>
      </c>
      <c r="G177" s="87" t="b">
        <v>0</v>
      </c>
      <c r="H177" s="87" t="b">
        <v>0</v>
      </c>
      <c r="I177" s="87" t="b">
        <v>0</v>
      </c>
      <c r="J177" s="87" t="b">
        <v>0</v>
      </c>
      <c r="K177" s="87" t="b">
        <v>0</v>
      </c>
      <c r="L177" s="87" t="b">
        <v>0</v>
      </c>
    </row>
    <row r="178" spans="1:12" ht="15">
      <c r="A178" s="87" t="s">
        <v>2409</v>
      </c>
      <c r="B178" s="87" t="s">
        <v>2410</v>
      </c>
      <c r="C178" s="87">
        <v>3</v>
      </c>
      <c r="D178" s="132">
        <v>0.0023924869155203944</v>
      </c>
      <c r="E178" s="132">
        <v>2.82020145948564</v>
      </c>
      <c r="F178" s="87" t="s">
        <v>2551</v>
      </c>
      <c r="G178" s="87" t="b">
        <v>0</v>
      </c>
      <c r="H178" s="87" t="b">
        <v>0</v>
      </c>
      <c r="I178" s="87" t="b">
        <v>0</v>
      </c>
      <c r="J178" s="87" t="b">
        <v>0</v>
      </c>
      <c r="K178" s="87" t="b">
        <v>0</v>
      </c>
      <c r="L178" s="87" t="b">
        <v>0</v>
      </c>
    </row>
    <row r="179" spans="1:12" ht="15">
      <c r="A179" s="87" t="s">
        <v>2410</v>
      </c>
      <c r="B179" s="87" t="s">
        <v>1972</v>
      </c>
      <c r="C179" s="87">
        <v>3</v>
      </c>
      <c r="D179" s="132">
        <v>0.0023924869155203944</v>
      </c>
      <c r="E179" s="132">
        <v>1.9962927185413215</v>
      </c>
      <c r="F179" s="87" t="s">
        <v>2551</v>
      </c>
      <c r="G179" s="87" t="b">
        <v>0</v>
      </c>
      <c r="H179" s="87" t="b">
        <v>0</v>
      </c>
      <c r="I179" s="87" t="b">
        <v>0</v>
      </c>
      <c r="J179" s="87" t="b">
        <v>0</v>
      </c>
      <c r="K179" s="87" t="b">
        <v>0</v>
      </c>
      <c r="L179" s="87" t="b">
        <v>0</v>
      </c>
    </row>
    <row r="180" spans="1:12" ht="15">
      <c r="A180" s="87" t="s">
        <v>1972</v>
      </c>
      <c r="B180" s="87" t="s">
        <v>2411</v>
      </c>
      <c r="C180" s="87">
        <v>3</v>
      </c>
      <c r="D180" s="132">
        <v>0.0023924869155203944</v>
      </c>
      <c r="E180" s="132">
        <v>2.0932027315493777</v>
      </c>
      <c r="F180" s="87" t="s">
        <v>2551</v>
      </c>
      <c r="G180" s="87" t="b">
        <v>0</v>
      </c>
      <c r="H180" s="87" t="b">
        <v>0</v>
      </c>
      <c r="I180" s="87" t="b">
        <v>0</v>
      </c>
      <c r="J180" s="87" t="b">
        <v>0</v>
      </c>
      <c r="K180" s="87" t="b">
        <v>0</v>
      </c>
      <c r="L180" s="87" t="b">
        <v>0</v>
      </c>
    </row>
    <row r="181" spans="1:12" ht="15">
      <c r="A181" s="87" t="s">
        <v>2411</v>
      </c>
      <c r="B181" s="87" t="s">
        <v>2016</v>
      </c>
      <c r="C181" s="87">
        <v>3</v>
      </c>
      <c r="D181" s="132">
        <v>0.0023924869155203944</v>
      </c>
      <c r="E181" s="132">
        <v>2.0932027315493777</v>
      </c>
      <c r="F181" s="87" t="s">
        <v>2551</v>
      </c>
      <c r="G181" s="87" t="b">
        <v>0</v>
      </c>
      <c r="H181" s="87" t="b">
        <v>0</v>
      </c>
      <c r="I181" s="87" t="b">
        <v>0</v>
      </c>
      <c r="J181" s="87" t="b">
        <v>0</v>
      </c>
      <c r="K181" s="87" t="b">
        <v>0</v>
      </c>
      <c r="L181" s="87" t="b">
        <v>0</v>
      </c>
    </row>
    <row r="182" spans="1:12" ht="15">
      <c r="A182" s="87" t="s">
        <v>2016</v>
      </c>
      <c r="B182" s="87" t="s">
        <v>2320</v>
      </c>
      <c r="C182" s="87">
        <v>3</v>
      </c>
      <c r="D182" s="132">
        <v>0.0023924869155203944</v>
      </c>
      <c r="E182" s="132">
        <v>1.9293459289107082</v>
      </c>
      <c r="F182" s="87" t="s">
        <v>2551</v>
      </c>
      <c r="G182" s="87" t="b">
        <v>0</v>
      </c>
      <c r="H182" s="87" t="b">
        <v>0</v>
      </c>
      <c r="I182" s="87" t="b">
        <v>0</v>
      </c>
      <c r="J182" s="87" t="b">
        <v>1</v>
      </c>
      <c r="K182" s="87" t="b">
        <v>0</v>
      </c>
      <c r="L182" s="87" t="b">
        <v>0</v>
      </c>
    </row>
    <row r="183" spans="1:12" ht="15">
      <c r="A183" s="87" t="s">
        <v>2320</v>
      </c>
      <c r="B183" s="87" t="s">
        <v>2016</v>
      </c>
      <c r="C183" s="87">
        <v>3</v>
      </c>
      <c r="D183" s="132">
        <v>0.0023924869155203944</v>
      </c>
      <c r="E183" s="132">
        <v>1.8713539819330216</v>
      </c>
      <c r="F183" s="87" t="s">
        <v>2551</v>
      </c>
      <c r="G183" s="87" t="b">
        <v>1</v>
      </c>
      <c r="H183" s="87" t="b">
        <v>0</v>
      </c>
      <c r="I183" s="87" t="b">
        <v>0</v>
      </c>
      <c r="J183" s="87" t="b">
        <v>0</v>
      </c>
      <c r="K183" s="87" t="b">
        <v>0</v>
      </c>
      <c r="L183" s="87" t="b">
        <v>0</v>
      </c>
    </row>
    <row r="184" spans="1:12" ht="15">
      <c r="A184" s="87" t="s">
        <v>2016</v>
      </c>
      <c r="B184" s="87" t="s">
        <v>2271</v>
      </c>
      <c r="C184" s="87">
        <v>3</v>
      </c>
      <c r="D184" s="132">
        <v>0.0023924869155203944</v>
      </c>
      <c r="E184" s="132">
        <v>1.7252259462547834</v>
      </c>
      <c r="F184" s="87" t="s">
        <v>2551</v>
      </c>
      <c r="G184" s="87" t="b">
        <v>0</v>
      </c>
      <c r="H184" s="87" t="b">
        <v>0</v>
      </c>
      <c r="I184" s="87" t="b">
        <v>0</v>
      </c>
      <c r="J184" s="87" t="b">
        <v>1</v>
      </c>
      <c r="K184" s="87" t="b">
        <v>0</v>
      </c>
      <c r="L184" s="87" t="b">
        <v>0</v>
      </c>
    </row>
    <row r="185" spans="1:12" ht="15">
      <c r="A185" s="87" t="s">
        <v>2271</v>
      </c>
      <c r="B185" s="87" t="s">
        <v>2294</v>
      </c>
      <c r="C185" s="87">
        <v>3</v>
      </c>
      <c r="D185" s="132">
        <v>0.0023924869155203944</v>
      </c>
      <c r="E185" s="132">
        <v>1.9962927185413215</v>
      </c>
      <c r="F185" s="87" t="s">
        <v>2551</v>
      </c>
      <c r="G185" s="87" t="b">
        <v>1</v>
      </c>
      <c r="H185" s="87" t="b">
        <v>0</v>
      </c>
      <c r="I185" s="87" t="b">
        <v>0</v>
      </c>
      <c r="J185" s="87" t="b">
        <v>0</v>
      </c>
      <c r="K185" s="87" t="b">
        <v>0</v>
      </c>
      <c r="L185" s="87" t="b">
        <v>0</v>
      </c>
    </row>
    <row r="186" spans="1:12" ht="15">
      <c r="A186" s="87" t="s">
        <v>2294</v>
      </c>
      <c r="B186" s="87" t="s">
        <v>2412</v>
      </c>
      <c r="C186" s="87">
        <v>3</v>
      </c>
      <c r="D186" s="132">
        <v>0.0023924869155203944</v>
      </c>
      <c r="E186" s="132">
        <v>2.519171463821659</v>
      </c>
      <c r="F186" s="87" t="s">
        <v>2551</v>
      </c>
      <c r="G186" s="87" t="b">
        <v>0</v>
      </c>
      <c r="H186" s="87" t="b">
        <v>0</v>
      </c>
      <c r="I186" s="87" t="b">
        <v>0</v>
      </c>
      <c r="J186" s="87" t="b">
        <v>0</v>
      </c>
      <c r="K186" s="87" t="b">
        <v>0</v>
      </c>
      <c r="L186" s="87" t="b">
        <v>0</v>
      </c>
    </row>
    <row r="187" spans="1:12" ht="15">
      <c r="A187" s="87" t="s">
        <v>2412</v>
      </c>
      <c r="B187" s="87" t="s">
        <v>2413</v>
      </c>
      <c r="C187" s="87">
        <v>3</v>
      </c>
      <c r="D187" s="132">
        <v>0.0023924869155203944</v>
      </c>
      <c r="E187" s="132">
        <v>2.82020145948564</v>
      </c>
      <c r="F187" s="87" t="s">
        <v>2551</v>
      </c>
      <c r="G187" s="87" t="b">
        <v>0</v>
      </c>
      <c r="H187" s="87" t="b">
        <v>0</v>
      </c>
      <c r="I187" s="87" t="b">
        <v>0</v>
      </c>
      <c r="J187" s="87" t="b">
        <v>0</v>
      </c>
      <c r="K187" s="87" t="b">
        <v>0</v>
      </c>
      <c r="L187" s="87" t="b">
        <v>0</v>
      </c>
    </row>
    <row r="188" spans="1:12" ht="15">
      <c r="A188" s="87" t="s">
        <v>2413</v>
      </c>
      <c r="B188" s="87" t="s">
        <v>2349</v>
      </c>
      <c r="C188" s="87">
        <v>3</v>
      </c>
      <c r="D188" s="132">
        <v>0.0023924869155203944</v>
      </c>
      <c r="E188" s="132">
        <v>2.6952627228773403</v>
      </c>
      <c r="F188" s="87" t="s">
        <v>2551</v>
      </c>
      <c r="G188" s="87" t="b">
        <v>0</v>
      </c>
      <c r="H188" s="87" t="b">
        <v>0</v>
      </c>
      <c r="I188" s="87" t="b">
        <v>0</v>
      </c>
      <c r="J188" s="87" t="b">
        <v>1</v>
      </c>
      <c r="K188" s="87" t="b">
        <v>0</v>
      </c>
      <c r="L188" s="87" t="b">
        <v>0</v>
      </c>
    </row>
    <row r="189" spans="1:12" ht="15">
      <c r="A189" s="87" t="s">
        <v>2349</v>
      </c>
      <c r="B189" s="87" t="s">
        <v>2303</v>
      </c>
      <c r="C189" s="87">
        <v>3</v>
      </c>
      <c r="D189" s="132">
        <v>0.0023924869155203944</v>
      </c>
      <c r="E189" s="132">
        <v>2.394232727213359</v>
      </c>
      <c r="F189" s="87" t="s">
        <v>2551</v>
      </c>
      <c r="G189" s="87" t="b">
        <v>1</v>
      </c>
      <c r="H189" s="87" t="b">
        <v>0</v>
      </c>
      <c r="I189" s="87" t="b">
        <v>0</v>
      </c>
      <c r="J189" s="87" t="b">
        <v>0</v>
      </c>
      <c r="K189" s="87" t="b">
        <v>0</v>
      </c>
      <c r="L189" s="87" t="b">
        <v>0</v>
      </c>
    </row>
    <row r="190" spans="1:12" ht="15">
      <c r="A190" s="87" t="s">
        <v>2414</v>
      </c>
      <c r="B190" s="87" t="s">
        <v>2274</v>
      </c>
      <c r="C190" s="87">
        <v>3</v>
      </c>
      <c r="D190" s="132">
        <v>0.0023924869155203944</v>
      </c>
      <c r="E190" s="132">
        <v>2.343080204765978</v>
      </c>
      <c r="F190" s="87" t="s">
        <v>2551</v>
      </c>
      <c r="G190" s="87" t="b">
        <v>0</v>
      </c>
      <c r="H190" s="87" t="b">
        <v>0</v>
      </c>
      <c r="I190" s="87" t="b">
        <v>0</v>
      </c>
      <c r="J190" s="87" t="b">
        <v>0</v>
      </c>
      <c r="K190" s="87" t="b">
        <v>0</v>
      </c>
      <c r="L190" s="87" t="b">
        <v>0</v>
      </c>
    </row>
    <row r="191" spans="1:12" ht="15">
      <c r="A191" s="87" t="s">
        <v>2263</v>
      </c>
      <c r="B191" s="87" t="s">
        <v>2415</v>
      </c>
      <c r="C191" s="87">
        <v>3</v>
      </c>
      <c r="D191" s="132">
        <v>0.0023924869155203944</v>
      </c>
      <c r="E191" s="132">
        <v>2.183379361898466</v>
      </c>
      <c r="F191" s="87" t="s">
        <v>2551</v>
      </c>
      <c r="G191" s="87" t="b">
        <v>0</v>
      </c>
      <c r="H191" s="87" t="b">
        <v>0</v>
      </c>
      <c r="I191" s="87" t="b">
        <v>0</v>
      </c>
      <c r="J191" s="87" t="b">
        <v>0</v>
      </c>
      <c r="K191" s="87" t="b">
        <v>0</v>
      </c>
      <c r="L191" s="87" t="b">
        <v>0</v>
      </c>
    </row>
    <row r="192" spans="1:12" ht="15">
      <c r="A192" s="87" t="s">
        <v>2415</v>
      </c>
      <c r="B192" s="87" t="s">
        <v>2253</v>
      </c>
      <c r="C192" s="87">
        <v>3</v>
      </c>
      <c r="D192" s="132">
        <v>0.0023924869155203944</v>
      </c>
      <c r="E192" s="132">
        <v>2.0668737928270287</v>
      </c>
      <c r="F192" s="87" t="s">
        <v>2551</v>
      </c>
      <c r="G192" s="87" t="b">
        <v>0</v>
      </c>
      <c r="H192" s="87" t="b">
        <v>0</v>
      </c>
      <c r="I192" s="87" t="b">
        <v>0</v>
      </c>
      <c r="J192" s="87" t="b">
        <v>1</v>
      </c>
      <c r="K192" s="87" t="b">
        <v>0</v>
      </c>
      <c r="L192" s="87" t="b">
        <v>0</v>
      </c>
    </row>
    <row r="193" spans="1:12" ht="15">
      <c r="A193" s="87" t="s">
        <v>2286</v>
      </c>
      <c r="B193" s="87" t="s">
        <v>288</v>
      </c>
      <c r="C193" s="87">
        <v>3</v>
      </c>
      <c r="D193" s="132">
        <v>0.0023924869155203944</v>
      </c>
      <c r="E193" s="132">
        <v>2.0262559419187647</v>
      </c>
      <c r="F193" s="87" t="s">
        <v>2551</v>
      </c>
      <c r="G193" s="87" t="b">
        <v>0</v>
      </c>
      <c r="H193" s="87" t="b">
        <v>0</v>
      </c>
      <c r="I193" s="87" t="b">
        <v>0</v>
      </c>
      <c r="J193" s="87" t="b">
        <v>0</v>
      </c>
      <c r="K193" s="87" t="b">
        <v>0</v>
      </c>
      <c r="L193" s="87" t="b">
        <v>0</v>
      </c>
    </row>
    <row r="194" spans="1:12" ht="15">
      <c r="A194" s="87" t="s">
        <v>288</v>
      </c>
      <c r="B194" s="87" t="s">
        <v>1972</v>
      </c>
      <c r="C194" s="87">
        <v>3</v>
      </c>
      <c r="D194" s="132">
        <v>0.0023924869155203944</v>
      </c>
      <c r="E194" s="132">
        <v>1.473413973260984</v>
      </c>
      <c r="F194" s="87" t="s">
        <v>2551</v>
      </c>
      <c r="G194" s="87" t="b">
        <v>0</v>
      </c>
      <c r="H194" s="87" t="b">
        <v>0</v>
      </c>
      <c r="I194" s="87" t="b">
        <v>0</v>
      </c>
      <c r="J194" s="87" t="b">
        <v>0</v>
      </c>
      <c r="K194" s="87" t="b">
        <v>0</v>
      </c>
      <c r="L194" s="87" t="b">
        <v>0</v>
      </c>
    </row>
    <row r="195" spans="1:12" ht="15">
      <c r="A195" s="87" t="s">
        <v>1972</v>
      </c>
      <c r="B195" s="87" t="s">
        <v>2306</v>
      </c>
      <c r="C195" s="87">
        <v>3</v>
      </c>
      <c r="D195" s="132">
        <v>0.0023924869155203944</v>
      </c>
      <c r="E195" s="132">
        <v>1.7921727358853967</v>
      </c>
      <c r="F195" s="87" t="s">
        <v>2551</v>
      </c>
      <c r="G195" s="87" t="b">
        <v>0</v>
      </c>
      <c r="H195" s="87" t="b">
        <v>0</v>
      </c>
      <c r="I195" s="87" t="b">
        <v>0</v>
      </c>
      <c r="J195" s="87" t="b">
        <v>0</v>
      </c>
      <c r="K195" s="87" t="b">
        <v>0</v>
      </c>
      <c r="L195" s="87" t="b">
        <v>0</v>
      </c>
    </row>
    <row r="196" spans="1:12" ht="15">
      <c r="A196" s="87" t="s">
        <v>2307</v>
      </c>
      <c r="B196" s="87" t="s">
        <v>2416</v>
      </c>
      <c r="C196" s="87">
        <v>3</v>
      </c>
      <c r="D196" s="132">
        <v>0.0023924869155203944</v>
      </c>
      <c r="E196" s="132">
        <v>2.519171463821659</v>
      </c>
      <c r="F196" s="87" t="s">
        <v>2551</v>
      </c>
      <c r="G196" s="87" t="b">
        <v>0</v>
      </c>
      <c r="H196" s="87" t="b">
        <v>0</v>
      </c>
      <c r="I196" s="87" t="b">
        <v>0</v>
      </c>
      <c r="J196" s="87" t="b">
        <v>0</v>
      </c>
      <c r="K196" s="87" t="b">
        <v>0</v>
      </c>
      <c r="L196" s="87" t="b">
        <v>0</v>
      </c>
    </row>
    <row r="197" spans="1:12" ht="15">
      <c r="A197" s="87" t="s">
        <v>2416</v>
      </c>
      <c r="B197" s="87" t="s">
        <v>2275</v>
      </c>
      <c r="C197" s="87">
        <v>3</v>
      </c>
      <c r="D197" s="132">
        <v>0.0023924869155203944</v>
      </c>
      <c r="E197" s="132">
        <v>2.343080204765978</v>
      </c>
      <c r="F197" s="87" t="s">
        <v>2551</v>
      </c>
      <c r="G197" s="87" t="b">
        <v>0</v>
      </c>
      <c r="H197" s="87" t="b">
        <v>0</v>
      </c>
      <c r="I197" s="87" t="b">
        <v>0</v>
      </c>
      <c r="J197" s="87" t="b">
        <v>0</v>
      </c>
      <c r="K197" s="87" t="b">
        <v>0</v>
      </c>
      <c r="L197" s="87" t="b">
        <v>0</v>
      </c>
    </row>
    <row r="198" spans="1:12" ht="15">
      <c r="A198" s="87" t="s">
        <v>2275</v>
      </c>
      <c r="B198" s="87" t="s">
        <v>2296</v>
      </c>
      <c r="C198" s="87">
        <v>3</v>
      </c>
      <c r="D198" s="132">
        <v>0.0023924869155203944</v>
      </c>
      <c r="E198" s="132">
        <v>2.0420502091019967</v>
      </c>
      <c r="F198" s="87" t="s">
        <v>2551</v>
      </c>
      <c r="G198" s="87" t="b">
        <v>0</v>
      </c>
      <c r="H198" s="87" t="b">
        <v>0</v>
      </c>
      <c r="I198" s="87" t="b">
        <v>0</v>
      </c>
      <c r="J198" s="87" t="b">
        <v>0</v>
      </c>
      <c r="K198" s="87" t="b">
        <v>0</v>
      </c>
      <c r="L198" s="87" t="b">
        <v>0</v>
      </c>
    </row>
    <row r="199" spans="1:12" ht="15">
      <c r="A199" s="87" t="s">
        <v>2296</v>
      </c>
      <c r="B199" s="87" t="s">
        <v>2315</v>
      </c>
      <c r="C199" s="87">
        <v>3</v>
      </c>
      <c r="D199" s="132">
        <v>0.0023924869155203944</v>
      </c>
      <c r="E199" s="132">
        <v>2.2973227142053028</v>
      </c>
      <c r="F199" s="87" t="s">
        <v>2551</v>
      </c>
      <c r="G199" s="87" t="b">
        <v>0</v>
      </c>
      <c r="H199" s="87" t="b">
        <v>0</v>
      </c>
      <c r="I199" s="87" t="b">
        <v>0</v>
      </c>
      <c r="J199" s="87" t="b">
        <v>0</v>
      </c>
      <c r="K199" s="87" t="b">
        <v>0</v>
      </c>
      <c r="L199" s="87" t="b">
        <v>0</v>
      </c>
    </row>
    <row r="200" spans="1:12" ht="15">
      <c r="A200" s="87" t="s">
        <v>2315</v>
      </c>
      <c r="B200" s="87" t="s">
        <v>2417</v>
      </c>
      <c r="C200" s="87">
        <v>3</v>
      </c>
      <c r="D200" s="132">
        <v>0.0023924869155203944</v>
      </c>
      <c r="E200" s="132">
        <v>2.598352709869284</v>
      </c>
      <c r="F200" s="87" t="s">
        <v>2551</v>
      </c>
      <c r="G200" s="87" t="b">
        <v>0</v>
      </c>
      <c r="H200" s="87" t="b">
        <v>0</v>
      </c>
      <c r="I200" s="87" t="b">
        <v>0</v>
      </c>
      <c r="J200" s="87" t="b">
        <v>0</v>
      </c>
      <c r="K200" s="87" t="b">
        <v>1</v>
      </c>
      <c r="L200" s="87" t="b">
        <v>0</v>
      </c>
    </row>
    <row r="201" spans="1:12" ht="15">
      <c r="A201" s="87" t="s">
        <v>2417</v>
      </c>
      <c r="B201" s="87" t="s">
        <v>2266</v>
      </c>
      <c r="C201" s="87">
        <v>3</v>
      </c>
      <c r="D201" s="132">
        <v>0.0023924869155203944</v>
      </c>
      <c r="E201" s="132">
        <v>2.2181414681576777</v>
      </c>
      <c r="F201" s="87" t="s">
        <v>2551</v>
      </c>
      <c r="G201" s="87" t="b">
        <v>0</v>
      </c>
      <c r="H201" s="87" t="b">
        <v>1</v>
      </c>
      <c r="I201" s="87" t="b">
        <v>0</v>
      </c>
      <c r="J201" s="87" t="b">
        <v>0</v>
      </c>
      <c r="K201" s="87" t="b">
        <v>0</v>
      </c>
      <c r="L201" s="87" t="b">
        <v>0</v>
      </c>
    </row>
    <row r="202" spans="1:12" ht="15">
      <c r="A202" s="87" t="s">
        <v>264</v>
      </c>
      <c r="B202" s="87" t="s">
        <v>2418</v>
      </c>
      <c r="C202" s="87">
        <v>3</v>
      </c>
      <c r="D202" s="132">
        <v>0.0023924869155203944</v>
      </c>
      <c r="E202" s="132">
        <v>2.0932027315493777</v>
      </c>
      <c r="F202" s="87" t="s">
        <v>2551</v>
      </c>
      <c r="G202" s="87" t="b">
        <v>0</v>
      </c>
      <c r="H202" s="87" t="b">
        <v>0</v>
      </c>
      <c r="I202" s="87" t="b">
        <v>0</v>
      </c>
      <c r="J202" s="87" t="b">
        <v>1</v>
      </c>
      <c r="K202" s="87" t="b">
        <v>0</v>
      </c>
      <c r="L202" s="87" t="b">
        <v>0</v>
      </c>
    </row>
    <row r="203" spans="1:12" ht="15">
      <c r="A203" s="87" t="s">
        <v>2418</v>
      </c>
      <c r="B203" s="87" t="s">
        <v>267</v>
      </c>
      <c r="C203" s="87">
        <v>3</v>
      </c>
      <c r="D203" s="132">
        <v>0.0023924869155203944</v>
      </c>
      <c r="E203" s="132">
        <v>2.598352709869284</v>
      </c>
      <c r="F203" s="87" t="s">
        <v>2551</v>
      </c>
      <c r="G203" s="87" t="b">
        <v>1</v>
      </c>
      <c r="H203" s="87" t="b">
        <v>0</v>
      </c>
      <c r="I203" s="87" t="b">
        <v>0</v>
      </c>
      <c r="J203" s="87" t="b">
        <v>0</v>
      </c>
      <c r="K203" s="87" t="b">
        <v>0</v>
      </c>
      <c r="L203" s="87" t="b">
        <v>0</v>
      </c>
    </row>
    <row r="204" spans="1:12" ht="15">
      <c r="A204" s="87" t="s">
        <v>267</v>
      </c>
      <c r="B204" s="87" t="s">
        <v>2298</v>
      </c>
      <c r="C204" s="87">
        <v>3</v>
      </c>
      <c r="D204" s="132">
        <v>0.0023924869155203944</v>
      </c>
      <c r="E204" s="132">
        <v>2.2973227142053028</v>
      </c>
      <c r="F204" s="87" t="s">
        <v>2551</v>
      </c>
      <c r="G204" s="87" t="b">
        <v>0</v>
      </c>
      <c r="H204" s="87" t="b">
        <v>0</v>
      </c>
      <c r="I204" s="87" t="b">
        <v>0</v>
      </c>
      <c r="J204" s="87" t="b">
        <v>0</v>
      </c>
      <c r="K204" s="87" t="b">
        <v>0</v>
      </c>
      <c r="L204" s="87" t="b">
        <v>0</v>
      </c>
    </row>
    <row r="205" spans="1:12" ht="15">
      <c r="A205" s="87" t="s">
        <v>2298</v>
      </c>
      <c r="B205" s="87" t="s">
        <v>2419</v>
      </c>
      <c r="C205" s="87">
        <v>3</v>
      </c>
      <c r="D205" s="132">
        <v>0.0023924869155203944</v>
      </c>
      <c r="E205" s="132">
        <v>2.519171463821659</v>
      </c>
      <c r="F205" s="87" t="s">
        <v>2551</v>
      </c>
      <c r="G205" s="87" t="b">
        <v>0</v>
      </c>
      <c r="H205" s="87" t="b">
        <v>0</v>
      </c>
      <c r="I205" s="87" t="b">
        <v>0</v>
      </c>
      <c r="J205" s="87" t="b">
        <v>0</v>
      </c>
      <c r="K205" s="87" t="b">
        <v>0</v>
      </c>
      <c r="L205" s="87" t="b">
        <v>0</v>
      </c>
    </row>
    <row r="206" spans="1:12" ht="15">
      <c r="A206" s="87" t="s">
        <v>2419</v>
      </c>
      <c r="B206" s="87" t="s">
        <v>2420</v>
      </c>
      <c r="C206" s="87">
        <v>3</v>
      </c>
      <c r="D206" s="132">
        <v>0.0023924869155203944</v>
      </c>
      <c r="E206" s="132">
        <v>2.82020145948564</v>
      </c>
      <c r="F206" s="87" t="s">
        <v>2551</v>
      </c>
      <c r="G206" s="87" t="b">
        <v>0</v>
      </c>
      <c r="H206" s="87" t="b">
        <v>0</v>
      </c>
      <c r="I206" s="87" t="b">
        <v>0</v>
      </c>
      <c r="J206" s="87" t="b">
        <v>0</v>
      </c>
      <c r="K206" s="87" t="b">
        <v>0</v>
      </c>
      <c r="L206" s="87" t="b">
        <v>0</v>
      </c>
    </row>
    <row r="207" spans="1:12" ht="15">
      <c r="A207" s="87" t="s">
        <v>2420</v>
      </c>
      <c r="B207" s="87" t="s">
        <v>2322</v>
      </c>
      <c r="C207" s="87">
        <v>3</v>
      </c>
      <c r="D207" s="132">
        <v>0.0023924869155203944</v>
      </c>
      <c r="E207" s="132">
        <v>2.598352709869284</v>
      </c>
      <c r="F207" s="87" t="s">
        <v>2551</v>
      </c>
      <c r="G207" s="87" t="b">
        <v>0</v>
      </c>
      <c r="H207" s="87" t="b">
        <v>0</v>
      </c>
      <c r="I207" s="87" t="b">
        <v>0</v>
      </c>
      <c r="J207" s="87" t="b">
        <v>0</v>
      </c>
      <c r="K207" s="87" t="b">
        <v>0</v>
      </c>
      <c r="L207" s="87" t="b">
        <v>0</v>
      </c>
    </row>
    <row r="208" spans="1:12" ht="15">
      <c r="A208" s="87" t="s">
        <v>2322</v>
      </c>
      <c r="B208" s="87" t="s">
        <v>2313</v>
      </c>
      <c r="C208" s="87">
        <v>3</v>
      </c>
      <c r="D208" s="132">
        <v>0.0023924869155203944</v>
      </c>
      <c r="E208" s="132">
        <v>2.598352709869284</v>
      </c>
      <c r="F208" s="87" t="s">
        <v>2551</v>
      </c>
      <c r="G208" s="87" t="b">
        <v>0</v>
      </c>
      <c r="H208" s="87" t="b">
        <v>0</v>
      </c>
      <c r="I208" s="87" t="b">
        <v>0</v>
      </c>
      <c r="J208" s="87" t="b">
        <v>0</v>
      </c>
      <c r="K208" s="87" t="b">
        <v>0</v>
      </c>
      <c r="L208" s="87" t="b">
        <v>0</v>
      </c>
    </row>
    <row r="209" spans="1:12" ht="15">
      <c r="A209" s="87" t="s">
        <v>2313</v>
      </c>
      <c r="B209" s="87" t="s">
        <v>2350</v>
      </c>
      <c r="C209" s="87">
        <v>3</v>
      </c>
      <c r="D209" s="132">
        <v>0.0023924869155203944</v>
      </c>
      <c r="E209" s="132">
        <v>2.473413973260984</v>
      </c>
      <c r="F209" s="87" t="s">
        <v>2551</v>
      </c>
      <c r="G209" s="87" t="b">
        <v>0</v>
      </c>
      <c r="H209" s="87" t="b">
        <v>0</v>
      </c>
      <c r="I209" s="87" t="b">
        <v>0</v>
      </c>
      <c r="J209" s="87" t="b">
        <v>0</v>
      </c>
      <c r="K209" s="87" t="b">
        <v>0</v>
      </c>
      <c r="L209" s="87" t="b">
        <v>0</v>
      </c>
    </row>
    <row r="210" spans="1:12" ht="15">
      <c r="A210" s="87" t="s">
        <v>2350</v>
      </c>
      <c r="B210" s="87" t="s">
        <v>2421</v>
      </c>
      <c r="C210" s="87">
        <v>3</v>
      </c>
      <c r="D210" s="132">
        <v>0.0023924869155203944</v>
      </c>
      <c r="E210" s="132">
        <v>2.6952627228773403</v>
      </c>
      <c r="F210" s="87" t="s">
        <v>2551</v>
      </c>
      <c r="G210" s="87" t="b">
        <v>0</v>
      </c>
      <c r="H210" s="87" t="b">
        <v>0</v>
      </c>
      <c r="I210" s="87" t="b">
        <v>0</v>
      </c>
      <c r="J210" s="87" t="b">
        <v>0</v>
      </c>
      <c r="K210" s="87" t="b">
        <v>0</v>
      </c>
      <c r="L210" s="87" t="b">
        <v>0</v>
      </c>
    </row>
    <row r="211" spans="1:12" ht="15">
      <c r="A211" s="87" t="s">
        <v>2421</v>
      </c>
      <c r="B211" s="87" t="s">
        <v>2422</v>
      </c>
      <c r="C211" s="87">
        <v>3</v>
      </c>
      <c r="D211" s="132">
        <v>0.0023924869155203944</v>
      </c>
      <c r="E211" s="132">
        <v>2.82020145948564</v>
      </c>
      <c r="F211" s="87" t="s">
        <v>2551</v>
      </c>
      <c r="G211" s="87" t="b">
        <v>0</v>
      </c>
      <c r="H211" s="87" t="b">
        <v>0</v>
      </c>
      <c r="I211" s="87" t="b">
        <v>0</v>
      </c>
      <c r="J211" s="87" t="b">
        <v>0</v>
      </c>
      <c r="K211" s="87" t="b">
        <v>0</v>
      </c>
      <c r="L211" s="87" t="b">
        <v>0</v>
      </c>
    </row>
    <row r="212" spans="1:12" ht="15">
      <c r="A212" s="87" t="s">
        <v>2327</v>
      </c>
      <c r="B212" s="87" t="s">
        <v>2370</v>
      </c>
      <c r="C212" s="87">
        <v>2</v>
      </c>
      <c r="D212" s="132">
        <v>0.0017600252592588456</v>
      </c>
      <c r="E212" s="132">
        <v>2.519171463821659</v>
      </c>
      <c r="F212" s="87" t="s">
        <v>2551</v>
      </c>
      <c r="G212" s="87" t="b">
        <v>1</v>
      </c>
      <c r="H212" s="87" t="b">
        <v>0</v>
      </c>
      <c r="I212" s="87" t="b">
        <v>0</v>
      </c>
      <c r="J212" s="87" t="b">
        <v>0</v>
      </c>
      <c r="K212" s="87" t="b">
        <v>0</v>
      </c>
      <c r="L212" s="87" t="b">
        <v>0</v>
      </c>
    </row>
    <row r="213" spans="1:12" ht="15">
      <c r="A213" s="87" t="s">
        <v>2370</v>
      </c>
      <c r="B213" s="87" t="s">
        <v>2268</v>
      </c>
      <c r="C213" s="87">
        <v>2</v>
      </c>
      <c r="D213" s="132">
        <v>0.0017600252592588456</v>
      </c>
      <c r="E213" s="132">
        <v>2.2761334151353645</v>
      </c>
      <c r="F213" s="87" t="s">
        <v>2551</v>
      </c>
      <c r="G213" s="87" t="b">
        <v>0</v>
      </c>
      <c r="H213" s="87" t="b">
        <v>0</v>
      </c>
      <c r="I213" s="87" t="b">
        <v>0</v>
      </c>
      <c r="J213" s="87" t="b">
        <v>0</v>
      </c>
      <c r="K213" s="87" t="b">
        <v>0</v>
      </c>
      <c r="L213" s="87" t="b">
        <v>0</v>
      </c>
    </row>
    <row r="214" spans="1:12" ht="15">
      <c r="A214" s="87" t="s">
        <v>2268</v>
      </c>
      <c r="B214" s="87" t="s">
        <v>293</v>
      </c>
      <c r="C214" s="87">
        <v>2</v>
      </c>
      <c r="D214" s="132">
        <v>0.0017600252592588456</v>
      </c>
      <c r="E214" s="132">
        <v>1.5569600247110589</v>
      </c>
      <c r="F214" s="87" t="s">
        <v>2551</v>
      </c>
      <c r="G214" s="87" t="b">
        <v>0</v>
      </c>
      <c r="H214" s="87" t="b">
        <v>0</v>
      </c>
      <c r="I214" s="87" t="b">
        <v>0</v>
      </c>
      <c r="J214" s="87" t="b">
        <v>0</v>
      </c>
      <c r="K214" s="87" t="b">
        <v>0</v>
      </c>
      <c r="L214" s="87" t="b">
        <v>0</v>
      </c>
    </row>
    <row r="215" spans="1:12" ht="15">
      <c r="A215" s="87" t="s">
        <v>286</v>
      </c>
      <c r="B215" s="87" t="s">
        <v>2423</v>
      </c>
      <c r="C215" s="87">
        <v>2</v>
      </c>
      <c r="D215" s="132">
        <v>0.0017600252592588456</v>
      </c>
      <c r="E215" s="132">
        <v>1.5119928791945356</v>
      </c>
      <c r="F215" s="87" t="s">
        <v>2551</v>
      </c>
      <c r="G215" s="87" t="b">
        <v>0</v>
      </c>
      <c r="H215" s="87" t="b">
        <v>0</v>
      </c>
      <c r="I215" s="87" t="b">
        <v>0</v>
      </c>
      <c r="J215" s="87" t="b">
        <v>0</v>
      </c>
      <c r="K215" s="87" t="b">
        <v>0</v>
      </c>
      <c r="L215" s="87" t="b">
        <v>0</v>
      </c>
    </row>
    <row r="216" spans="1:12" ht="15">
      <c r="A216" s="87" t="s">
        <v>2423</v>
      </c>
      <c r="B216" s="87" t="s">
        <v>2254</v>
      </c>
      <c r="C216" s="87">
        <v>2</v>
      </c>
      <c r="D216" s="132">
        <v>0.0017600252592588456</v>
      </c>
      <c r="E216" s="132">
        <v>2.1212314551496214</v>
      </c>
      <c r="F216" s="87" t="s">
        <v>2551</v>
      </c>
      <c r="G216" s="87" t="b">
        <v>0</v>
      </c>
      <c r="H216" s="87" t="b">
        <v>0</v>
      </c>
      <c r="I216" s="87" t="b">
        <v>0</v>
      </c>
      <c r="J216" s="87" t="b">
        <v>0</v>
      </c>
      <c r="K216" s="87" t="b">
        <v>0</v>
      </c>
      <c r="L216" s="87" t="b">
        <v>0</v>
      </c>
    </row>
    <row r="217" spans="1:12" ht="15">
      <c r="A217" s="87" t="s">
        <v>2010</v>
      </c>
      <c r="B217" s="87" t="s">
        <v>2000</v>
      </c>
      <c r="C217" s="87">
        <v>2</v>
      </c>
      <c r="D217" s="132">
        <v>0.0017600252592588456</v>
      </c>
      <c r="E217" s="132">
        <v>1.519171463821659</v>
      </c>
      <c r="F217" s="87" t="s">
        <v>2551</v>
      </c>
      <c r="G217" s="87" t="b">
        <v>0</v>
      </c>
      <c r="H217" s="87" t="b">
        <v>0</v>
      </c>
      <c r="I217" s="87" t="b">
        <v>0</v>
      </c>
      <c r="J217" s="87" t="b">
        <v>0</v>
      </c>
      <c r="K217" s="87" t="b">
        <v>0</v>
      </c>
      <c r="L217" s="87" t="b">
        <v>0</v>
      </c>
    </row>
    <row r="218" spans="1:12" ht="15">
      <c r="A218" s="87" t="s">
        <v>1972</v>
      </c>
      <c r="B218" s="87" t="s">
        <v>286</v>
      </c>
      <c r="C218" s="87">
        <v>2</v>
      </c>
      <c r="D218" s="132">
        <v>0.0017600252592588456</v>
      </c>
      <c r="E218" s="132">
        <v>0.6618389673903906</v>
      </c>
      <c r="F218" s="87" t="s">
        <v>2551</v>
      </c>
      <c r="G218" s="87" t="b">
        <v>0</v>
      </c>
      <c r="H218" s="87" t="b">
        <v>0</v>
      </c>
      <c r="I218" s="87" t="b">
        <v>0</v>
      </c>
      <c r="J218" s="87" t="b">
        <v>0</v>
      </c>
      <c r="K218" s="87" t="b">
        <v>0</v>
      </c>
      <c r="L218" s="87" t="b">
        <v>0</v>
      </c>
    </row>
    <row r="219" spans="1:12" ht="15">
      <c r="A219" s="87" t="s">
        <v>286</v>
      </c>
      <c r="B219" s="87" t="s">
        <v>353</v>
      </c>
      <c r="C219" s="87">
        <v>2</v>
      </c>
      <c r="D219" s="132">
        <v>0.0017600252592588456</v>
      </c>
      <c r="E219" s="132">
        <v>1.5119928791945356</v>
      </c>
      <c r="F219" s="87" t="s">
        <v>2551</v>
      </c>
      <c r="G219" s="87" t="b">
        <v>0</v>
      </c>
      <c r="H219" s="87" t="b">
        <v>0</v>
      </c>
      <c r="I219" s="87" t="b">
        <v>0</v>
      </c>
      <c r="J219" s="87" t="b">
        <v>0</v>
      </c>
      <c r="K219" s="87" t="b">
        <v>0</v>
      </c>
      <c r="L219" s="87" t="b">
        <v>0</v>
      </c>
    </row>
    <row r="220" spans="1:12" ht="15">
      <c r="A220" s="87" t="s">
        <v>353</v>
      </c>
      <c r="B220" s="87" t="s">
        <v>320</v>
      </c>
      <c r="C220" s="87">
        <v>2</v>
      </c>
      <c r="D220" s="132">
        <v>0.0017600252592588456</v>
      </c>
      <c r="E220" s="132">
        <v>2.82020145948564</v>
      </c>
      <c r="F220" s="87" t="s">
        <v>2551</v>
      </c>
      <c r="G220" s="87" t="b">
        <v>0</v>
      </c>
      <c r="H220" s="87" t="b">
        <v>0</v>
      </c>
      <c r="I220" s="87" t="b">
        <v>0</v>
      </c>
      <c r="J220" s="87" t="b">
        <v>0</v>
      </c>
      <c r="K220" s="87" t="b">
        <v>0</v>
      </c>
      <c r="L220" s="87" t="b">
        <v>0</v>
      </c>
    </row>
    <row r="221" spans="1:12" ht="15">
      <c r="A221" s="87" t="s">
        <v>320</v>
      </c>
      <c r="B221" s="87" t="s">
        <v>352</v>
      </c>
      <c r="C221" s="87">
        <v>2</v>
      </c>
      <c r="D221" s="132">
        <v>0.0017600252592588456</v>
      </c>
      <c r="E221" s="132">
        <v>2.82020145948564</v>
      </c>
      <c r="F221" s="87" t="s">
        <v>2551</v>
      </c>
      <c r="G221" s="87" t="b">
        <v>0</v>
      </c>
      <c r="H221" s="87" t="b">
        <v>0</v>
      </c>
      <c r="I221" s="87" t="b">
        <v>0</v>
      </c>
      <c r="J221" s="87" t="b">
        <v>0</v>
      </c>
      <c r="K221" s="87" t="b">
        <v>0</v>
      </c>
      <c r="L221" s="87" t="b">
        <v>0</v>
      </c>
    </row>
    <row r="222" spans="1:12" ht="15">
      <c r="A222" s="87" t="s">
        <v>352</v>
      </c>
      <c r="B222" s="87" t="s">
        <v>264</v>
      </c>
      <c r="C222" s="87">
        <v>2</v>
      </c>
      <c r="D222" s="132">
        <v>0.0017600252592588456</v>
      </c>
      <c r="E222" s="132">
        <v>2.255930029047078</v>
      </c>
      <c r="F222" s="87" t="s">
        <v>2551</v>
      </c>
      <c r="G222" s="87" t="b">
        <v>0</v>
      </c>
      <c r="H222" s="87" t="b">
        <v>0</v>
      </c>
      <c r="I222" s="87" t="b">
        <v>0</v>
      </c>
      <c r="J222" s="87" t="b">
        <v>0</v>
      </c>
      <c r="K222" s="87" t="b">
        <v>0</v>
      </c>
      <c r="L222" s="87" t="b">
        <v>0</v>
      </c>
    </row>
    <row r="223" spans="1:12" ht="15">
      <c r="A223" s="87" t="s">
        <v>264</v>
      </c>
      <c r="B223" s="87" t="s">
        <v>2296</v>
      </c>
      <c r="C223" s="87">
        <v>2</v>
      </c>
      <c r="D223" s="132">
        <v>0.0017600252592588456</v>
      </c>
      <c r="E223" s="132">
        <v>1.6160814768297154</v>
      </c>
      <c r="F223" s="87" t="s">
        <v>2551</v>
      </c>
      <c r="G223" s="87" t="b">
        <v>0</v>
      </c>
      <c r="H223" s="87" t="b">
        <v>0</v>
      </c>
      <c r="I223" s="87" t="b">
        <v>0</v>
      </c>
      <c r="J223" s="87" t="b">
        <v>0</v>
      </c>
      <c r="K223" s="87" t="b">
        <v>0</v>
      </c>
      <c r="L223" s="87" t="b">
        <v>0</v>
      </c>
    </row>
    <row r="224" spans="1:12" ht="15">
      <c r="A224" s="87" t="s">
        <v>2296</v>
      </c>
      <c r="B224" s="87" t="s">
        <v>1999</v>
      </c>
      <c r="C224" s="87">
        <v>2</v>
      </c>
      <c r="D224" s="132">
        <v>0.0017600252592588456</v>
      </c>
      <c r="E224" s="132">
        <v>1.2519997354186452</v>
      </c>
      <c r="F224" s="87" t="s">
        <v>2551</v>
      </c>
      <c r="G224" s="87" t="b">
        <v>0</v>
      </c>
      <c r="H224" s="87" t="b">
        <v>0</v>
      </c>
      <c r="I224" s="87" t="b">
        <v>0</v>
      </c>
      <c r="J224" s="87" t="b">
        <v>0</v>
      </c>
      <c r="K224" s="87" t="b">
        <v>0</v>
      </c>
      <c r="L224" s="87" t="b">
        <v>0</v>
      </c>
    </row>
    <row r="225" spans="1:12" ht="15">
      <c r="A225" s="87" t="s">
        <v>1999</v>
      </c>
      <c r="B225" s="87" t="s">
        <v>2424</v>
      </c>
      <c r="C225" s="87">
        <v>2</v>
      </c>
      <c r="D225" s="132">
        <v>0.0017600252592588456</v>
      </c>
      <c r="E225" s="132">
        <v>1.7291209901383078</v>
      </c>
      <c r="F225" s="87" t="s">
        <v>2551</v>
      </c>
      <c r="G225" s="87" t="b">
        <v>0</v>
      </c>
      <c r="H225" s="87" t="b">
        <v>0</v>
      </c>
      <c r="I225" s="87" t="b">
        <v>0</v>
      </c>
      <c r="J225" s="87" t="b">
        <v>0</v>
      </c>
      <c r="K225" s="87" t="b">
        <v>0</v>
      </c>
      <c r="L225" s="87" t="b">
        <v>0</v>
      </c>
    </row>
    <row r="226" spans="1:12" ht="15">
      <c r="A226" s="87" t="s">
        <v>2424</v>
      </c>
      <c r="B226" s="87" t="s">
        <v>2425</v>
      </c>
      <c r="C226" s="87">
        <v>2</v>
      </c>
      <c r="D226" s="132">
        <v>0.0017600252592588456</v>
      </c>
      <c r="E226" s="132">
        <v>2.9962927185413215</v>
      </c>
      <c r="F226" s="87" t="s">
        <v>2551</v>
      </c>
      <c r="G226" s="87" t="b">
        <v>0</v>
      </c>
      <c r="H226" s="87" t="b">
        <v>0</v>
      </c>
      <c r="I226" s="87" t="b">
        <v>0</v>
      </c>
      <c r="J226" s="87" t="b">
        <v>0</v>
      </c>
      <c r="K226" s="87" t="b">
        <v>0</v>
      </c>
      <c r="L226" s="87" t="b">
        <v>0</v>
      </c>
    </row>
    <row r="227" spans="1:12" ht="15">
      <c r="A227" s="87" t="s">
        <v>2425</v>
      </c>
      <c r="B227" s="87" t="s">
        <v>2276</v>
      </c>
      <c r="C227" s="87">
        <v>2</v>
      </c>
      <c r="D227" s="132">
        <v>0.0017600252592588456</v>
      </c>
      <c r="E227" s="132">
        <v>2.452224674191046</v>
      </c>
      <c r="F227" s="87" t="s">
        <v>2551</v>
      </c>
      <c r="G227" s="87" t="b">
        <v>0</v>
      </c>
      <c r="H227" s="87" t="b">
        <v>0</v>
      </c>
      <c r="I227" s="87" t="b">
        <v>0</v>
      </c>
      <c r="J227" s="87" t="b">
        <v>0</v>
      </c>
      <c r="K227" s="87" t="b">
        <v>0</v>
      </c>
      <c r="L227" s="87" t="b">
        <v>0</v>
      </c>
    </row>
    <row r="228" spans="1:12" ht="15">
      <c r="A228" s="87" t="s">
        <v>2276</v>
      </c>
      <c r="B228" s="87" t="s">
        <v>290</v>
      </c>
      <c r="C228" s="87">
        <v>2</v>
      </c>
      <c r="D228" s="132">
        <v>0.0017600252592588456</v>
      </c>
      <c r="E228" s="132">
        <v>2.452224674191046</v>
      </c>
      <c r="F228" s="87" t="s">
        <v>2551</v>
      </c>
      <c r="G228" s="87" t="b">
        <v>0</v>
      </c>
      <c r="H228" s="87" t="b">
        <v>0</v>
      </c>
      <c r="I228" s="87" t="b">
        <v>0</v>
      </c>
      <c r="J228" s="87" t="b">
        <v>0</v>
      </c>
      <c r="K228" s="87" t="b">
        <v>0</v>
      </c>
      <c r="L228" s="87" t="b">
        <v>0</v>
      </c>
    </row>
    <row r="229" spans="1:12" ht="15">
      <c r="A229" s="87" t="s">
        <v>291</v>
      </c>
      <c r="B229" s="87" t="s">
        <v>2359</v>
      </c>
      <c r="C229" s="87">
        <v>2</v>
      </c>
      <c r="D229" s="132">
        <v>0.0017600252592588456</v>
      </c>
      <c r="E229" s="132">
        <v>2.4222614508136027</v>
      </c>
      <c r="F229" s="87" t="s">
        <v>2551</v>
      </c>
      <c r="G229" s="87" t="b">
        <v>0</v>
      </c>
      <c r="H229" s="87" t="b">
        <v>0</v>
      </c>
      <c r="I229" s="87" t="b">
        <v>0</v>
      </c>
      <c r="J229" s="87" t="b">
        <v>0</v>
      </c>
      <c r="K229" s="87" t="b">
        <v>0</v>
      </c>
      <c r="L229" s="87" t="b">
        <v>0</v>
      </c>
    </row>
    <row r="230" spans="1:12" ht="15">
      <c r="A230" s="87" t="s">
        <v>2359</v>
      </c>
      <c r="B230" s="87" t="s">
        <v>2426</v>
      </c>
      <c r="C230" s="87">
        <v>2</v>
      </c>
      <c r="D230" s="132">
        <v>0.0017600252592588456</v>
      </c>
      <c r="E230" s="132">
        <v>2.82020145948564</v>
      </c>
      <c r="F230" s="87" t="s">
        <v>2551</v>
      </c>
      <c r="G230" s="87" t="b">
        <v>0</v>
      </c>
      <c r="H230" s="87" t="b">
        <v>0</v>
      </c>
      <c r="I230" s="87" t="b">
        <v>0</v>
      </c>
      <c r="J230" s="87" t="b">
        <v>0</v>
      </c>
      <c r="K230" s="87" t="b">
        <v>0</v>
      </c>
      <c r="L230" s="87" t="b">
        <v>0</v>
      </c>
    </row>
    <row r="231" spans="1:12" ht="15">
      <c r="A231" s="87" t="s">
        <v>2426</v>
      </c>
      <c r="B231" s="87" t="s">
        <v>2277</v>
      </c>
      <c r="C231" s="87">
        <v>2</v>
      </c>
      <c r="D231" s="132">
        <v>0.0017600252592588456</v>
      </c>
      <c r="E231" s="132">
        <v>2.394232727213359</v>
      </c>
      <c r="F231" s="87" t="s">
        <v>2551</v>
      </c>
      <c r="G231" s="87" t="b">
        <v>0</v>
      </c>
      <c r="H231" s="87" t="b">
        <v>0</v>
      </c>
      <c r="I231" s="87" t="b">
        <v>0</v>
      </c>
      <c r="J231" s="87" t="b">
        <v>0</v>
      </c>
      <c r="K231" s="87" t="b">
        <v>0</v>
      </c>
      <c r="L231" s="87" t="b">
        <v>0</v>
      </c>
    </row>
    <row r="232" spans="1:12" ht="15">
      <c r="A232" s="87" t="s">
        <v>2277</v>
      </c>
      <c r="B232" s="87" t="s">
        <v>2427</v>
      </c>
      <c r="C232" s="87">
        <v>2</v>
      </c>
      <c r="D232" s="132">
        <v>0.0017600252592588456</v>
      </c>
      <c r="E232" s="132">
        <v>2.394232727213359</v>
      </c>
      <c r="F232" s="87" t="s">
        <v>2551</v>
      </c>
      <c r="G232" s="87" t="b">
        <v>0</v>
      </c>
      <c r="H232" s="87" t="b">
        <v>0</v>
      </c>
      <c r="I232" s="87" t="b">
        <v>0</v>
      </c>
      <c r="J232" s="87" t="b">
        <v>0</v>
      </c>
      <c r="K232" s="87" t="b">
        <v>0</v>
      </c>
      <c r="L232" s="87" t="b">
        <v>0</v>
      </c>
    </row>
    <row r="233" spans="1:12" ht="15">
      <c r="A233" s="87" t="s">
        <v>2427</v>
      </c>
      <c r="B233" s="87" t="s">
        <v>1972</v>
      </c>
      <c r="C233" s="87">
        <v>2</v>
      </c>
      <c r="D233" s="132">
        <v>0.0017600252592588456</v>
      </c>
      <c r="E233" s="132">
        <v>1.9962927185413215</v>
      </c>
      <c r="F233" s="87" t="s">
        <v>2551</v>
      </c>
      <c r="G233" s="87" t="b">
        <v>0</v>
      </c>
      <c r="H233" s="87" t="b">
        <v>0</v>
      </c>
      <c r="I233" s="87" t="b">
        <v>0</v>
      </c>
      <c r="J233" s="87" t="b">
        <v>0</v>
      </c>
      <c r="K233" s="87" t="b">
        <v>0</v>
      </c>
      <c r="L233" s="87" t="b">
        <v>0</v>
      </c>
    </row>
    <row r="234" spans="1:12" ht="15">
      <c r="A234" s="87" t="s">
        <v>1972</v>
      </c>
      <c r="B234" s="87" t="s">
        <v>2428</v>
      </c>
      <c r="C234" s="87">
        <v>2</v>
      </c>
      <c r="D234" s="132">
        <v>0.0017600252592588456</v>
      </c>
      <c r="E234" s="132">
        <v>2.0932027315493777</v>
      </c>
      <c r="F234" s="87" t="s">
        <v>2551</v>
      </c>
      <c r="G234" s="87" t="b">
        <v>0</v>
      </c>
      <c r="H234" s="87" t="b">
        <v>0</v>
      </c>
      <c r="I234" s="87" t="b">
        <v>0</v>
      </c>
      <c r="J234" s="87" t="b">
        <v>0</v>
      </c>
      <c r="K234" s="87" t="b">
        <v>0</v>
      </c>
      <c r="L234" s="87" t="b">
        <v>0</v>
      </c>
    </row>
    <row r="235" spans="1:12" ht="15">
      <c r="A235" s="87" t="s">
        <v>2428</v>
      </c>
      <c r="B235" s="87" t="s">
        <v>2278</v>
      </c>
      <c r="C235" s="87">
        <v>2</v>
      </c>
      <c r="D235" s="132">
        <v>0.0017600252592588456</v>
      </c>
      <c r="E235" s="132">
        <v>2.519171463821659</v>
      </c>
      <c r="F235" s="87" t="s">
        <v>2551</v>
      </c>
      <c r="G235" s="87" t="b">
        <v>0</v>
      </c>
      <c r="H235" s="87" t="b">
        <v>0</v>
      </c>
      <c r="I235" s="87" t="b">
        <v>0</v>
      </c>
      <c r="J235" s="87" t="b">
        <v>0</v>
      </c>
      <c r="K235" s="87" t="b">
        <v>0</v>
      </c>
      <c r="L235" s="87" t="b">
        <v>0</v>
      </c>
    </row>
    <row r="236" spans="1:12" ht="15">
      <c r="A236" s="87" t="s">
        <v>2278</v>
      </c>
      <c r="B236" s="87" t="s">
        <v>2429</v>
      </c>
      <c r="C236" s="87">
        <v>2</v>
      </c>
      <c r="D236" s="132">
        <v>0.0017600252592588456</v>
      </c>
      <c r="E236" s="132">
        <v>2.452224674191046</v>
      </c>
      <c r="F236" s="87" t="s">
        <v>2551</v>
      </c>
      <c r="G236" s="87" t="b">
        <v>0</v>
      </c>
      <c r="H236" s="87" t="b">
        <v>0</v>
      </c>
      <c r="I236" s="87" t="b">
        <v>0</v>
      </c>
      <c r="J236" s="87" t="b">
        <v>0</v>
      </c>
      <c r="K236" s="87" t="b">
        <v>0</v>
      </c>
      <c r="L236" s="87" t="b">
        <v>0</v>
      </c>
    </row>
    <row r="237" spans="1:12" ht="15">
      <c r="A237" s="87" t="s">
        <v>2429</v>
      </c>
      <c r="B237" s="87" t="s">
        <v>2328</v>
      </c>
      <c r="C237" s="87">
        <v>2</v>
      </c>
      <c r="D237" s="132">
        <v>0.0017600252592588456</v>
      </c>
      <c r="E237" s="132">
        <v>2.6952627228773403</v>
      </c>
      <c r="F237" s="87" t="s">
        <v>2551</v>
      </c>
      <c r="G237" s="87" t="b">
        <v>0</v>
      </c>
      <c r="H237" s="87" t="b">
        <v>0</v>
      </c>
      <c r="I237" s="87" t="b">
        <v>0</v>
      </c>
      <c r="J237" s="87" t="b">
        <v>0</v>
      </c>
      <c r="K237" s="87" t="b">
        <v>0</v>
      </c>
      <c r="L237" s="87" t="b">
        <v>0</v>
      </c>
    </row>
    <row r="238" spans="1:12" ht="15">
      <c r="A238" s="87" t="s">
        <v>2328</v>
      </c>
      <c r="B238" s="87" t="s">
        <v>2430</v>
      </c>
      <c r="C238" s="87">
        <v>2</v>
      </c>
      <c r="D238" s="132">
        <v>0.0017600252592588456</v>
      </c>
      <c r="E238" s="132">
        <v>2.6952627228773403</v>
      </c>
      <c r="F238" s="87" t="s">
        <v>2551</v>
      </c>
      <c r="G238" s="87" t="b">
        <v>0</v>
      </c>
      <c r="H238" s="87" t="b">
        <v>0</v>
      </c>
      <c r="I238" s="87" t="b">
        <v>0</v>
      </c>
      <c r="J238" s="87" t="b">
        <v>0</v>
      </c>
      <c r="K238" s="87" t="b">
        <v>0</v>
      </c>
      <c r="L238" s="87" t="b">
        <v>0</v>
      </c>
    </row>
    <row r="239" spans="1:12" ht="15">
      <c r="A239" s="87" t="s">
        <v>2430</v>
      </c>
      <c r="B239" s="87" t="s">
        <v>2431</v>
      </c>
      <c r="C239" s="87">
        <v>2</v>
      </c>
      <c r="D239" s="132">
        <v>0.0017600252592588456</v>
      </c>
      <c r="E239" s="132">
        <v>2.9962927185413215</v>
      </c>
      <c r="F239" s="87" t="s">
        <v>2551</v>
      </c>
      <c r="G239" s="87" t="b">
        <v>0</v>
      </c>
      <c r="H239" s="87" t="b">
        <v>0</v>
      </c>
      <c r="I239" s="87" t="b">
        <v>0</v>
      </c>
      <c r="J239" s="87" t="b">
        <v>0</v>
      </c>
      <c r="K239" s="87" t="b">
        <v>0</v>
      </c>
      <c r="L239" s="87" t="b">
        <v>0</v>
      </c>
    </row>
    <row r="240" spans="1:12" ht="15">
      <c r="A240" s="87" t="s">
        <v>2431</v>
      </c>
      <c r="B240" s="87" t="s">
        <v>2432</v>
      </c>
      <c r="C240" s="87">
        <v>2</v>
      </c>
      <c r="D240" s="132">
        <v>0.0017600252592588456</v>
      </c>
      <c r="E240" s="132">
        <v>2.9962927185413215</v>
      </c>
      <c r="F240" s="87" t="s">
        <v>2551</v>
      </c>
      <c r="G240" s="87" t="b">
        <v>0</v>
      </c>
      <c r="H240" s="87" t="b">
        <v>0</v>
      </c>
      <c r="I240" s="87" t="b">
        <v>0</v>
      </c>
      <c r="J240" s="87" t="b">
        <v>0</v>
      </c>
      <c r="K240" s="87" t="b">
        <v>0</v>
      </c>
      <c r="L240" s="87" t="b">
        <v>0</v>
      </c>
    </row>
    <row r="241" spans="1:12" ht="15">
      <c r="A241" s="87" t="s">
        <v>2432</v>
      </c>
      <c r="B241" s="87" t="s">
        <v>2433</v>
      </c>
      <c r="C241" s="87">
        <v>2</v>
      </c>
      <c r="D241" s="132">
        <v>0.0017600252592588456</v>
      </c>
      <c r="E241" s="132">
        <v>2.9962927185413215</v>
      </c>
      <c r="F241" s="87" t="s">
        <v>2551</v>
      </c>
      <c r="G241" s="87" t="b">
        <v>0</v>
      </c>
      <c r="H241" s="87" t="b">
        <v>0</v>
      </c>
      <c r="I241" s="87" t="b">
        <v>0</v>
      </c>
      <c r="J241" s="87" t="b">
        <v>0</v>
      </c>
      <c r="K241" s="87" t="b">
        <v>0</v>
      </c>
      <c r="L241" s="87" t="b">
        <v>0</v>
      </c>
    </row>
    <row r="242" spans="1:12" ht="15">
      <c r="A242" s="87" t="s">
        <v>2434</v>
      </c>
      <c r="B242" s="87" t="s">
        <v>2371</v>
      </c>
      <c r="C242" s="87">
        <v>2</v>
      </c>
      <c r="D242" s="132">
        <v>0.0017600252592588456</v>
      </c>
      <c r="E242" s="132">
        <v>2.82020145948564</v>
      </c>
      <c r="F242" s="87" t="s">
        <v>2551</v>
      </c>
      <c r="G242" s="87" t="b">
        <v>1</v>
      </c>
      <c r="H242" s="87" t="b">
        <v>0</v>
      </c>
      <c r="I242" s="87" t="b">
        <v>0</v>
      </c>
      <c r="J242" s="87" t="b">
        <v>0</v>
      </c>
      <c r="K242" s="87" t="b">
        <v>0</v>
      </c>
      <c r="L242" s="87" t="b">
        <v>0</v>
      </c>
    </row>
    <row r="243" spans="1:12" ht="15">
      <c r="A243" s="87" t="s">
        <v>2371</v>
      </c>
      <c r="B243" s="87" t="s">
        <v>291</v>
      </c>
      <c r="C243" s="87">
        <v>2</v>
      </c>
      <c r="D243" s="132">
        <v>0.0017600252592588456</v>
      </c>
      <c r="E243" s="132">
        <v>2.82020145948564</v>
      </c>
      <c r="F243" s="87" t="s">
        <v>2551</v>
      </c>
      <c r="G243" s="87" t="b">
        <v>0</v>
      </c>
      <c r="H243" s="87" t="b">
        <v>0</v>
      </c>
      <c r="I243" s="87" t="b">
        <v>0</v>
      </c>
      <c r="J243" s="87" t="b">
        <v>0</v>
      </c>
      <c r="K243" s="87" t="b">
        <v>0</v>
      </c>
      <c r="L243" s="87" t="b">
        <v>0</v>
      </c>
    </row>
    <row r="244" spans="1:12" ht="15">
      <c r="A244" s="87" t="s">
        <v>291</v>
      </c>
      <c r="B244" s="87" t="s">
        <v>2252</v>
      </c>
      <c r="C244" s="87">
        <v>2</v>
      </c>
      <c r="D244" s="132">
        <v>0.0017600252592588456</v>
      </c>
      <c r="E244" s="132">
        <v>1.8202014594856404</v>
      </c>
      <c r="F244" s="87" t="s">
        <v>2551</v>
      </c>
      <c r="G244" s="87" t="b">
        <v>0</v>
      </c>
      <c r="H244" s="87" t="b">
        <v>0</v>
      </c>
      <c r="I244" s="87" t="b">
        <v>0</v>
      </c>
      <c r="J244" s="87" t="b">
        <v>0</v>
      </c>
      <c r="K244" s="87" t="b">
        <v>0</v>
      </c>
      <c r="L244" s="87" t="b">
        <v>0</v>
      </c>
    </row>
    <row r="245" spans="1:12" ht="15">
      <c r="A245" s="87" t="s">
        <v>2252</v>
      </c>
      <c r="B245" s="87" t="s">
        <v>2435</v>
      </c>
      <c r="C245" s="87">
        <v>2</v>
      </c>
      <c r="D245" s="132">
        <v>0.0017600252592588456</v>
      </c>
      <c r="E245" s="132">
        <v>2.0668737928270287</v>
      </c>
      <c r="F245" s="87" t="s">
        <v>2551</v>
      </c>
      <c r="G245" s="87" t="b">
        <v>0</v>
      </c>
      <c r="H245" s="87" t="b">
        <v>0</v>
      </c>
      <c r="I245" s="87" t="b">
        <v>0</v>
      </c>
      <c r="J245" s="87" t="b">
        <v>0</v>
      </c>
      <c r="K245" s="87" t="b">
        <v>0</v>
      </c>
      <c r="L245" s="87" t="b">
        <v>0</v>
      </c>
    </row>
    <row r="246" spans="1:12" ht="15">
      <c r="A246" s="87" t="s">
        <v>2435</v>
      </c>
      <c r="B246" s="87" t="s">
        <v>2436</v>
      </c>
      <c r="C246" s="87">
        <v>2</v>
      </c>
      <c r="D246" s="132">
        <v>0.0017600252592588456</v>
      </c>
      <c r="E246" s="132">
        <v>2.9962927185413215</v>
      </c>
      <c r="F246" s="87" t="s">
        <v>2551</v>
      </c>
      <c r="G246" s="87" t="b">
        <v>0</v>
      </c>
      <c r="H246" s="87" t="b">
        <v>0</v>
      </c>
      <c r="I246" s="87" t="b">
        <v>0</v>
      </c>
      <c r="J246" s="87" t="b">
        <v>0</v>
      </c>
      <c r="K246" s="87" t="b">
        <v>0</v>
      </c>
      <c r="L246" s="87" t="b">
        <v>0</v>
      </c>
    </row>
    <row r="247" spans="1:12" ht="15">
      <c r="A247" s="87" t="s">
        <v>2436</v>
      </c>
      <c r="B247" s="87" t="s">
        <v>2437</v>
      </c>
      <c r="C247" s="87">
        <v>2</v>
      </c>
      <c r="D247" s="132">
        <v>0.0017600252592588456</v>
      </c>
      <c r="E247" s="132">
        <v>2.9962927185413215</v>
      </c>
      <c r="F247" s="87" t="s">
        <v>2551</v>
      </c>
      <c r="G247" s="87" t="b">
        <v>0</v>
      </c>
      <c r="H247" s="87" t="b">
        <v>0</v>
      </c>
      <c r="I247" s="87" t="b">
        <v>0</v>
      </c>
      <c r="J247" s="87" t="b">
        <v>0</v>
      </c>
      <c r="K247" s="87" t="b">
        <v>0</v>
      </c>
      <c r="L247" s="87" t="b">
        <v>0</v>
      </c>
    </row>
    <row r="248" spans="1:12" ht="15">
      <c r="A248" s="87" t="s">
        <v>2437</v>
      </c>
      <c r="B248" s="87" t="s">
        <v>1972</v>
      </c>
      <c r="C248" s="87">
        <v>2</v>
      </c>
      <c r="D248" s="132">
        <v>0.0017600252592588456</v>
      </c>
      <c r="E248" s="132">
        <v>1.9962927185413215</v>
      </c>
      <c r="F248" s="87" t="s">
        <v>2551</v>
      </c>
      <c r="G248" s="87" t="b">
        <v>0</v>
      </c>
      <c r="H248" s="87" t="b">
        <v>0</v>
      </c>
      <c r="I248" s="87" t="b">
        <v>0</v>
      </c>
      <c r="J248" s="87" t="b">
        <v>0</v>
      </c>
      <c r="K248" s="87" t="b">
        <v>0</v>
      </c>
      <c r="L248" s="87" t="b">
        <v>0</v>
      </c>
    </row>
    <row r="249" spans="1:12" ht="15">
      <c r="A249" s="87" t="s">
        <v>2271</v>
      </c>
      <c r="B249" s="87" t="s">
        <v>293</v>
      </c>
      <c r="C249" s="87">
        <v>2</v>
      </c>
      <c r="D249" s="132">
        <v>0.0017600252592588456</v>
      </c>
      <c r="E249" s="132">
        <v>1.598352709869284</v>
      </c>
      <c r="F249" s="87" t="s">
        <v>2551</v>
      </c>
      <c r="G249" s="87" t="b">
        <v>1</v>
      </c>
      <c r="H249" s="87" t="b">
        <v>0</v>
      </c>
      <c r="I249" s="87" t="b">
        <v>0</v>
      </c>
      <c r="J249" s="87" t="b">
        <v>0</v>
      </c>
      <c r="K249" s="87" t="b">
        <v>0</v>
      </c>
      <c r="L249" s="87" t="b">
        <v>0</v>
      </c>
    </row>
    <row r="250" spans="1:12" ht="15">
      <c r="A250" s="87" t="s">
        <v>286</v>
      </c>
      <c r="B250" s="87" t="s">
        <v>2372</v>
      </c>
      <c r="C250" s="87">
        <v>2</v>
      </c>
      <c r="D250" s="132">
        <v>0.0017600252592588456</v>
      </c>
      <c r="E250" s="132">
        <v>1.3359016201388545</v>
      </c>
      <c r="F250" s="87" t="s">
        <v>2551</v>
      </c>
      <c r="G250" s="87" t="b">
        <v>0</v>
      </c>
      <c r="H250" s="87" t="b">
        <v>0</v>
      </c>
      <c r="I250" s="87" t="b">
        <v>0</v>
      </c>
      <c r="J250" s="87" t="b">
        <v>0</v>
      </c>
      <c r="K250" s="87" t="b">
        <v>0</v>
      </c>
      <c r="L250" s="87" t="b">
        <v>0</v>
      </c>
    </row>
    <row r="251" spans="1:12" ht="15">
      <c r="A251" s="87" t="s">
        <v>2372</v>
      </c>
      <c r="B251" s="87" t="s">
        <v>2313</v>
      </c>
      <c r="C251" s="87">
        <v>2</v>
      </c>
      <c r="D251" s="132">
        <v>0.0017600252592588456</v>
      </c>
      <c r="E251" s="132">
        <v>2.4222614508136027</v>
      </c>
      <c r="F251" s="87" t="s">
        <v>2551</v>
      </c>
      <c r="G251" s="87" t="b">
        <v>0</v>
      </c>
      <c r="H251" s="87" t="b">
        <v>0</v>
      </c>
      <c r="I251" s="87" t="b">
        <v>0</v>
      </c>
      <c r="J251" s="87" t="b">
        <v>0</v>
      </c>
      <c r="K251" s="87" t="b">
        <v>0</v>
      </c>
      <c r="L251" s="87" t="b">
        <v>0</v>
      </c>
    </row>
    <row r="252" spans="1:12" ht="15">
      <c r="A252" s="87" t="s">
        <v>2313</v>
      </c>
      <c r="B252" s="87" t="s">
        <v>2373</v>
      </c>
      <c r="C252" s="87">
        <v>2</v>
      </c>
      <c r="D252" s="132">
        <v>0.0017600252592588456</v>
      </c>
      <c r="E252" s="132">
        <v>2.4222614508136027</v>
      </c>
      <c r="F252" s="87" t="s">
        <v>2551</v>
      </c>
      <c r="G252" s="87" t="b">
        <v>0</v>
      </c>
      <c r="H252" s="87" t="b">
        <v>0</v>
      </c>
      <c r="I252" s="87" t="b">
        <v>0</v>
      </c>
      <c r="J252" s="87" t="b">
        <v>1</v>
      </c>
      <c r="K252" s="87" t="b">
        <v>0</v>
      </c>
      <c r="L252" s="87" t="b">
        <v>0</v>
      </c>
    </row>
    <row r="253" spans="1:12" ht="15">
      <c r="A253" s="87" t="s">
        <v>2373</v>
      </c>
      <c r="B253" s="87" t="s">
        <v>1999</v>
      </c>
      <c r="C253" s="87">
        <v>2</v>
      </c>
      <c r="D253" s="132">
        <v>0.0017600252592588456</v>
      </c>
      <c r="E253" s="132">
        <v>1.5530297310826264</v>
      </c>
      <c r="F253" s="87" t="s">
        <v>2551</v>
      </c>
      <c r="G253" s="87" t="b">
        <v>1</v>
      </c>
      <c r="H253" s="87" t="b">
        <v>0</v>
      </c>
      <c r="I253" s="87" t="b">
        <v>0</v>
      </c>
      <c r="J253" s="87" t="b">
        <v>0</v>
      </c>
      <c r="K253" s="87" t="b">
        <v>0</v>
      </c>
      <c r="L253" s="87" t="b">
        <v>0</v>
      </c>
    </row>
    <row r="254" spans="1:12" ht="15">
      <c r="A254" s="87" t="s">
        <v>1999</v>
      </c>
      <c r="B254" s="87" t="s">
        <v>2327</v>
      </c>
      <c r="C254" s="87">
        <v>2</v>
      </c>
      <c r="D254" s="132">
        <v>0.0017600252592588456</v>
      </c>
      <c r="E254" s="132">
        <v>1.7291209901383078</v>
      </c>
      <c r="F254" s="87" t="s">
        <v>2551</v>
      </c>
      <c r="G254" s="87" t="b">
        <v>0</v>
      </c>
      <c r="H254" s="87" t="b">
        <v>0</v>
      </c>
      <c r="I254" s="87" t="b">
        <v>0</v>
      </c>
      <c r="J254" s="87" t="b">
        <v>1</v>
      </c>
      <c r="K254" s="87" t="b">
        <v>0</v>
      </c>
      <c r="L254" s="87" t="b">
        <v>0</v>
      </c>
    </row>
    <row r="255" spans="1:12" ht="15">
      <c r="A255" s="87" t="s">
        <v>2327</v>
      </c>
      <c r="B255" s="87" t="s">
        <v>2438</v>
      </c>
      <c r="C255" s="87">
        <v>2</v>
      </c>
      <c r="D255" s="132">
        <v>0.0017600252592588456</v>
      </c>
      <c r="E255" s="132">
        <v>2.6952627228773403</v>
      </c>
      <c r="F255" s="87" t="s">
        <v>2551</v>
      </c>
      <c r="G255" s="87" t="b">
        <v>1</v>
      </c>
      <c r="H255" s="87" t="b">
        <v>0</v>
      </c>
      <c r="I255" s="87" t="b">
        <v>0</v>
      </c>
      <c r="J255" s="87" t="b">
        <v>0</v>
      </c>
      <c r="K255" s="87" t="b">
        <v>0</v>
      </c>
      <c r="L255" s="87" t="b">
        <v>0</v>
      </c>
    </row>
    <row r="256" spans="1:12" ht="15">
      <c r="A256" s="87" t="s">
        <v>2438</v>
      </c>
      <c r="B256" s="87" t="s">
        <v>2439</v>
      </c>
      <c r="C256" s="87">
        <v>2</v>
      </c>
      <c r="D256" s="132">
        <v>0.0017600252592588456</v>
      </c>
      <c r="E256" s="132">
        <v>2.9962927185413215</v>
      </c>
      <c r="F256" s="87" t="s">
        <v>2551</v>
      </c>
      <c r="G256" s="87" t="b">
        <v>0</v>
      </c>
      <c r="H256" s="87" t="b">
        <v>0</v>
      </c>
      <c r="I256" s="87" t="b">
        <v>0</v>
      </c>
      <c r="J256" s="87" t="b">
        <v>0</v>
      </c>
      <c r="K256" s="87" t="b">
        <v>0</v>
      </c>
      <c r="L256" s="87" t="b">
        <v>0</v>
      </c>
    </row>
    <row r="257" spans="1:12" ht="15">
      <c r="A257" s="87" t="s">
        <v>2439</v>
      </c>
      <c r="B257" s="87" t="s">
        <v>2264</v>
      </c>
      <c r="C257" s="87">
        <v>2</v>
      </c>
      <c r="D257" s="132">
        <v>0.0017600252592588456</v>
      </c>
      <c r="E257" s="132">
        <v>2.2181414681576777</v>
      </c>
      <c r="F257" s="87" t="s">
        <v>2551</v>
      </c>
      <c r="G257" s="87" t="b">
        <v>0</v>
      </c>
      <c r="H257" s="87" t="b">
        <v>0</v>
      </c>
      <c r="I257" s="87" t="b">
        <v>0</v>
      </c>
      <c r="J257" s="87" t="b">
        <v>0</v>
      </c>
      <c r="K257" s="87" t="b">
        <v>0</v>
      </c>
      <c r="L257" s="87" t="b">
        <v>0</v>
      </c>
    </row>
    <row r="258" spans="1:12" ht="15">
      <c r="A258" s="87" t="s">
        <v>2264</v>
      </c>
      <c r="B258" s="87" t="s">
        <v>2329</v>
      </c>
      <c r="C258" s="87">
        <v>2</v>
      </c>
      <c r="D258" s="132">
        <v>0.0017600252592588456</v>
      </c>
      <c r="E258" s="132">
        <v>1.9171114724936966</v>
      </c>
      <c r="F258" s="87" t="s">
        <v>2551</v>
      </c>
      <c r="G258" s="87" t="b">
        <v>0</v>
      </c>
      <c r="H258" s="87" t="b">
        <v>0</v>
      </c>
      <c r="I258" s="87" t="b">
        <v>0</v>
      </c>
      <c r="J258" s="87" t="b">
        <v>0</v>
      </c>
      <c r="K258" s="87" t="b">
        <v>0</v>
      </c>
      <c r="L258" s="87" t="b">
        <v>0</v>
      </c>
    </row>
    <row r="259" spans="1:12" ht="15">
      <c r="A259" s="87" t="s">
        <v>2329</v>
      </c>
      <c r="B259" s="87" t="s">
        <v>2440</v>
      </c>
      <c r="C259" s="87">
        <v>2</v>
      </c>
      <c r="D259" s="132">
        <v>0.0017600252592588456</v>
      </c>
      <c r="E259" s="132">
        <v>2.6952627228773403</v>
      </c>
      <c r="F259" s="87" t="s">
        <v>2551</v>
      </c>
      <c r="G259" s="87" t="b">
        <v>0</v>
      </c>
      <c r="H259" s="87" t="b">
        <v>0</v>
      </c>
      <c r="I259" s="87" t="b">
        <v>0</v>
      </c>
      <c r="J259" s="87" t="b">
        <v>0</v>
      </c>
      <c r="K259" s="87" t="b">
        <v>0</v>
      </c>
      <c r="L259" s="87" t="b">
        <v>0</v>
      </c>
    </row>
    <row r="260" spans="1:12" ht="15">
      <c r="A260" s="87" t="s">
        <v>1999</v>
      </c>
      <c r="B260" s="87" t="s">
        <v>2374</v>
      </c>
      <c r="C260" s="87">
        <v>2</v>
      </c>
      <c r="D260" s="132">
        <v>0.0017600252592588456</v>
      </c>
      <c r="E260" s="132">
        <v>1.5530297310826264</v>
      </c>
      <c r="F260" s="87" t="s">
        <v>2551</v>
      </c>
      <c r="G260" s="87" t="b">
        <v>0</v>
      </c>
      <c r="H260" s="87" t="b">
        <v>0</v>
      </c>
      <c r="I260" s="87" t="b">
        <v>0</v>
      </c>
      <c r="J260" s="87" t="b">
        <v>0</v>
      </c>
      <c r="K260" s="87" t="b">
        <v>0</v>
      </c>
      <c r="L260" s="87" t="b">
        <v>0</v>
      </c>
    </row>
    <row r="261" spans="1:12" ht="15">
      <c r="A261" s="87" t="s">
        <v>2000</v>
      </c>
      <c r="B261" s="87" t="s">
        <v>2442</v>
      </c>
      <c r="C261" s="87">
        <v>2</v>
      </c>
      <c r="D261" s="132">
        <v>0.0017600252592588456</v>
      </c>
      <c r="E261" s="132">
        <v>1.80596102037103</v>
      </c>
      <c r="F261" s="87" t="s">
        <v>2551</v>
      </c>
      <c r="G261" s="87" t="b">
        <v>0</v>
      </c>
      <c r="H261" s="87" t="b">
        <v>0</v>
      </c>
      <c r="I261" s="87" t="b">
        <v>0</v>
      </c>
      <c r="J261" s="87" t="b">
        <v>0</v>
      </c>
      <c r="K261" s="87" t="b">
        <v>0</v>
      </c>
      <c r="L261" s="87" t="b">
        <v>0</v>
      </c>
    </row>
    <row r="262" spans="1:12" ht="15">
      <c r="A262" s="87" t="s">
        <v>2329</v>
      </c>
      <c r="B262" s="87" t="s">
        <v>286</v>
      </c>
      <c r="C262" s="87">
        <v>2</v>
      </c>
      <c r="D262" s="132">
        <v>0.0017600252592588456</v>
      </c>
      <c r="E262" s="132">
        <v>1.2638989587183531</v>
      </c>
      <c r="F262" s="87" t="s">
        <v>2551</v>
      </c>
      <c r="G262" s="87" t="b">
        <v>0</v>
      </c>
      <c r="H262" s="87" t="b">
        <v>0</v>
      </c>
      <c r="I262" s="87" t="b">
        <v>0</v>
      </c>
      <c r="J262" s="87" t="b">
        <v>0</v>
      </c>
      <c r="K262" s="87" t="b">
        <v>0</v>
      </c>
      <c r="L262" s="87" t="b">
        <v>0</v>
      </c>
    </row>
    <row r="263" spans="1:12" ht="15">
      <c r="A263" s="87" t="s">
        <v>2011</v>
      </c>
      <c r="B263" s="87" t="s">
        <v>2443</v>
      </c>
      <c r="C263" s="87">
        <v>2</v>
      </c>
      <c r="D263" s="132">
        <v>0.0017600252592588456</v>
      </c>
      <c r="E263" s="132">
        <v>2.2973227142053028</v>
      </c>
      <c r="F263" s="87" t="s">
        <v>2551</v>
      </c>
      <c r="G263" s="87" t="b">
        <v>0</v>
      </c>
      <c r="H263" s="87" t="b">
        <v>0</v>
      </c>
      <c r="I263" s="87" t="b">
        <v>0</v>
      </c>
      <c r="J263" s="87" t="b">
        <v>0</v>
      </c>
      <c r="K263" s="87" t="b">
        <v>0</v>
      </c>
      <c r="L263" s="87" t="b">
        <v>0</v>
      </c>
    </row>
    <row r="264" spans="1:12" ht="15">
      <c r="A264" s="87" t="s">
        <v>2443</v>
      </c>
      <c r="B264" s="87" t="s">
        <v>2444</v>
      </c>
      <c r="C264" s="87">
        <v>2</v>
      </c>
      <c r="D264" s="132">
        <v>0.0017600252592588456</v>
      </c>
      <c r="E264" s="132">
        <v>2.9962927185413215</v>
      </c>
      <c r="F264" s="87" t="s">
        <v>2551</v>
      </c>
      <c r="G264" s="87" t="b">
        <v>0</v>
      </c>
      <c r="H264" s="87" t="b">
        <v>0</v>
      </c>
      <c r="I264" s="87" t="b">
        <v>0</v>
      </c>
      <c r="J264" s="87" t="b">
        <v>0</v>
      </c>
      <c r="K264" s="87" t="b">
        <v>0</v>
      </c>
      <c r="L264" s="87" t="b">
        <v>0</v>
      </c>
    </row>
    <row r="265" spans="1:12" ht="15">
      <c r="A265" s="87" t="s">
        <v>2444</v>
      </c>
      <c r="B265" s="87" t="s">
        <v>284</v>
      </c>
      <c r="C265" s="87">
        <v>2</v>
      </c>
      <c r="D265" s="132">
        <v>0.0017600252592588456</v>
      </c>
      <c r="E265" s="132">
        <v>2.82020145948564</v>
      </c>
      <c r="F265" s="87" t="s">
        <v>2551</v>
      </c>
      <c r="G265" s="87" t="b">
        <v>0</v>
      </c>
      <c r="H265" s="87" t="b">
        <v>0</v>
      </c>
      <c r="I265" s="87" t="b">
        <v>0</v>
      </c>
      <c r="J265" s="87" t="b">
        <v>0</v>
      </c>
      <c r="K265" s="87" t="b">
        <v>0</v>
      </c>
      <c r="L265" s="87" t="b">
        <v>0</v>
      </c>
    </row>
    <row r="266" spans="1:12" ht="15">
      <c r="A266" s="87" t="s">
        <v>284</v>
      </c>
      <c r="B266" s="87" t="s">
        <v>2281</v>
      </c>
      <c r="C266" s="87">
        <v>2</v>
      </c>
      <c r="D266" s="132">
        <v>0.0017600252592588456</v>
      </c>
      <c r="E266" s="132">
        <v>1.799012160415702</v>
      </c>
      <c r="F266" s="87" t="s">
        <v>2551</v>
      </c>
      <c r="G266" s="87" t="b">
        <v>0</v>
      </c>
      <c r="H266" s="87" t="b">
        <v>0</v>
      </c>
      <c r="I266" s="87" t="b">
        <v>0</v>
      </c>
      <c r="J266" s="87" t="b">
        <v>0</v>
      </c>
      <c r="K266" s="87" t="b">
        <v>0</v>
      </c>
      <c r="L266" s="87" t="b">
        <v>0</v>
      </c>
    </row>
    <row r="267" spans="1:12" ht="15">
      <c r="A267" s="87" t="s">
        <v>2281</v>
      </c>
      <c r="B267" s="87" t="s">
        <v>2265</v>
      </c>
      <c r="C267" s="87">
        <v>2</v>
      </c>
      <c r="D267" s="132">
        <v>0.0017600252592588456</v>
      </c>
      <c r="E267" s="132">
        <v>1.6740734238074022</v>
      </c>
      <c r="F267" s="87" t="s">
        <v>2551</v>
      </c>
      <c r="G267" s="87" t="b">
        <v>0</v>
      </c>
      <c r="H267" s="87" t="b">
        <v>0</v>
      </c>
      <c r="I267" s="87" t="b">
        <v>0</v>
      </c>
      <c r="J267" s="87" t="b">
        <v>0</v>
      </c>
      <c r="K267" s="87" t="b">
        <v>0</v>
      </c>
      <c r="L267" s="87" t="b">
        <v>0</v>
      </c>
    </row>
    <row r="268" spans="1:12" ht="15">
      <c r="A268" s="87" t="s">
        <v>2265</v>
      </c>
      <c r="B268" s="87" t="s">
        <v>2384</v>
      </c>
      <c r="C268" s="87">
        <v>2</v>
      </c>
      <c r="D268" s="132">
        <v>0.0017600252592588456</v>
      </c>
      <c r="E268" s="132">
        <v>2.0420502091019967</v>
      </c>
      <c r="F268" s="87" t="s">
        <v>2551</v>
      </c>
      <c r="G268" s="87" t="b">
        <v>0</v>
      </c>
      <c r="H268" s="87" t="b">
        <v>0</v>
      </c>
      <c r="I268" s="87" t="b">
        <v>0</v>
      </c>
      <c r="J268" s="87" t="b">
        <v>0</v>
      </c>
      <c r="K268" s="87" t="b">
        <v>0</v>
      </c>
      <c r="L268" s="87" t="b">
        <v>0</v>
      </c>
    </row>
    <row r="269" spans="1:12" ht="15">
      <c r="A269" s="87" t="s">
        <v>2384</v>
      </c>
      <c r="B269" s="87" t="s">
        <v>2015</v>
      </c>
      <c r="C269" s="87">
        <v>2</v>
      </c>
      <c r="D269" s="132">
        <v>0.0017600252592588456</v>
      </c>
      <c r="E269" s="132">
        <v>2.2181414681576777</v>
      </c>
      <c r="F269" s="87" t="s">
        <v>2551</v>
      </c>
      <c r="G269" s="87" t="b">
        <v>0</v>
      </c>
      <c r="H269" s="87" t="b">
        <v>0</v>
      </c>
      <c r="I269" s="87" t="b">
        <v>0</v>
      </c>
      <c r="J269" s="87" t="b">
        <v>0</v>
      </c>
      <c r="K269" s="87" t="b">
        <v>0</v>
      </c>
      <c r="L269" s="87" t="b">
        <v>0</v>
      </c>
    </row>
    <row r="270" spans="1:12" ht="15">
      <c r="A270" s="87" t="s">
        <v>2015</v>
      </c>
      <c r="B270" s="87" t="s">
        <v>2001</v>
      </c>
      <c r="C270" s="87">
        <v>2</v>
      </c>
      <c r="D270" s="132">
        <v>0.0017600252592588456</v>
      </c>
      <c r="E270" s="132">
        <v>1.0945620268121028</v>
      </c>
      <c r="F270" s="87" t="s">
        <v>2551</v>
      </c>
      <c r="G270" s="87" t="b">
        <v>0</v>
      </c>
      <c r="H270" s="87" t="b">
        <v>0</v>
      </c>
      <c r="I270" s="87" t="b">
        <v>0</v>
      </c>
      <c r="J270" s="87" t="b">
        <v>0</v>
      </c>
      <c r="K270" s="87" t="b">
        <v>0</v>
      </c>
      <c r="L270" s="87" t="b">
        <v>0</v>
      </c>
    </row>
    <row r="271" spans="1:12" ht="15">
      <c r="A271" s="87" t="s">
        <v>2282</v>
      </c>
      <c r="B271" s="87" t="s">
        <v>2385</v>
      </c>
      <c r="C271" s="87">
        <v>2</v>
      </c>
      <c r="D271" s="132">
        <v>0.0017600252592588456</v>
      </c>
      <c r="E271" s="132">
        <v>2.2181414681576777</v>
      </c>
      <c r="F271" s="87" t="s">
        <v>2551</v>
      </c>
      <c r="G271" s="87" t="b">
        <v>0</v>
      </c>
      <c r="H271" s="87" t="b">
        <v>0</v>
      </c>
      <c r="I271" s="87" t="b">
        <v>0</v>
      </c>
      <c r="J271" s="87" t="b">
        <v>0</v>
      </c>
      <c r="K271" s="87" t="b">
        <v>0</v>
      </c>
      <c r="L271" s="87" t="b">
        <v>0</v>
      </c>
    </row>
    <row r="272" spans="1:12" ht="15">
      <c r="A272" s="87" t="s">
        <v>2385</v>
      </c>
      <c r="B272" s="87" t="s">
        <v>2283</v>
      </c>
      <c r="C272" s="87">
        <v>2</v>
      </c>
      <c r="D272" s="132">
        <v>0.0017600252592588456</v>
      </c>
      <c r="E272" s="132">
        <v>2.2181414681576777</v>
      </c>
      <c r="F272" s="87" t="s">
        <v>2551</v>
      </c>
      <c r="G272" s="87" t="b">
        <v>0</v>
      </c>
      <c r="H272" s="87" t="b">
        <v>0</v>
      </c>
      <c r="I272" s="87" t="b">
        <v>0</v>
      </c>
      <c r="J272" s="87" t="b">
        <v>0</v>
      </c>
      <c r="K272" s="87" t="b">
        <v>0</v>
      </c>
      <c r="L272" s="87" t="b">
        <v>0</v>
      </c>
    </row>
    <row r="273" spans="1:12" ht="15">
      <c r="A273" s="87" t="s">
        <v>2283</v>
      </c>
      <c r="B273" s="87" t="s">
        <v>2445</v>
      </c>
      <c r="C273" s="87">
        <v>2</v>
      </c>
      <c r="D273" s="132">
        <v>0.0017600252592588456</v>
      </c>
      <c r="E273" s="132">
        <v>2.6952627228773403</v>
      </c>
      <c r="F273" s="87" t="s">
        <v>2551</v>
      </c>
      <c r="G273" s="87" t="b">
        <v>0</v>
      </c>
      <c r="H273" s="87" t="b">
        <v>0</v>
      </c>
      <c r="I273" s="87" t="b">
        <v>0</v>
      </c>
      <c r="J273" s="87" t="b">
        <v>0</v>
      </c>
      <c r="K273" s="87" t="b">
        <v>0</v>
      </c>
      <c r="L273" s="87" t="b">
        <v>0</v>
      </c>
    </row>
    <row r="274" spans="1:12" ht="15">
      <c r="A274" s="87" t="s">
        <v>2445</v>
      </c>
      <c r="B274" s="87" t="s">
        <v>2446</v>
      </c>
      <c r="C274" s="87">
        <v>2</v>
      </c>
      <c r="D274" s="132">
        <v>0.0017600252592588456</v>
      </c>
      <c r="E274" s="132">
        <v>2.9962927185413215</v>
      </c>
      <c r="F274" s="87" t="s">
        <v>2551</v>
      </c>
      <c r="G274" s="87" t="b">
        <v>0</v>
      </c>
      <c r="H274" s="87" t="b">
        <v>0</v>
      </c>
      <c r="I274" s="87" t="b">
        <v>0</v>
      </c>
      <c r="J274" s="87" t="b">
        <v>1</v>
      </c>
      <c r="K274" s="87" t="b">
        <v>0</v>
      </c>
      <c r="L274" s="87" t="b">
        <v>0</v>
      </c>
    </row>
    <row r="275" spans="1:12" ht="15">
      <c r="A275" s="87" t="s">
        <v>2446</v>
      </c>
      <c r="B275" s="87" t="s">
        <v>2280</v>
      </c>
      <c r="C275" s="87">
        <v>2</v>
      </c>
      <c r="D275" s="132">
        <v>0.0017600252592588456</v>
      </c>
      <c r="E275" s="132">
        <v>2.394232727213359</v>
      </c>
      <c r="F275" s="87" t="s">
        <v>2551</v>
      </c>
      <c r="G275" s="87" t="b">
        <v>1</v>
      </c>
      <c r="H275" s="87" t="b">
        <v>0</v>
      </c>
      <c r="I275" s="87" t="b">
        <v>0</v>
      </c>
      <c r="J275" s="87" t="b">
        <v>0</v>
      </c>
      <c r="K275" s="87" t="b">
        <v>0</v>
      </c>
      <c r="L275" s="87" t="b">
        <v>0</v>
      </c>
    </row>
    <row r="276" spans="1:12" ht="15">
      <c r="A276" s="87" t="s">
        <v>2280</v>
      </c>
      <c r="B276" s="87" t="s">
        <v>351</v>
      </c>
      <c r="C276" s="87">
        <v>2</v>
      </c>
      <c r="D276" s="132">
        <v>0.0017600252592588456</v>
      </c>
      <c r="E276" s="132">
        <v>2.0932027315493777</v>
      </c>
      <c r="F276" s="87" t="s">
        <v>2551</v>
      </c>
      <c r="G276" s="87" t="b">
        <v>0</v>
      </c>
      <c r="H276" s="87" t="b">
        <v>0</v>
      </c>
      <c r="I276" s="87" t="b">
        <v>0</v>
      </c>
      <c r="J276" s="87" t="b">
        <v>0</v>
      </c>
      <c r="K276" s="87" t="b">
        <v>0</v>
      </c>
      <c r="L276" s="87" t="b">
        <v>0</v>
      </c>
    </row>
    <row r="277" spans="1:12" ht="15">
      <c r="A277" s="87" t="s">
        <v>351</v>
      </c>
      <c r="B277" s="87" t="s">
        <v>2447</v>
      </c>
      <c r="C277" s="87">
        <v>2</v>
      </c>
      <c r="D277" s="132">
        <v>0.0017600252592588456</v>
      </c>
      <c r="E277" s="132">
        <v>2.82020145948564</v>
      </c>
      <c r="F277" s="87" t="s">
        <v>2551</v>
      </c>
      <c r="G277" s="87" t="b">
        <v>0</v>
      </c>
      <c r="H277" s="87" t="b">
        <v>0</v>
      </c>
      <c r="I277" s="87" t="b">
        <v>0</v>
      </c>
      <c r="J277" s="87" t="b">
        <v>0</v>
      </c>
      <c r="K277" s="87" t="b">
        <v>0</v>
      </c>
      <c r="L277" s="87" t="b">
        <v>0</v>
      </c>
    </row>
    <row r="278" spans="1:12" ht="15">
      <c r="A278" s="87" t="s">
        <v>2447</v>
      </c>
      <c r="B278" s="87" t="s">
        <v>2448</v>
      </c>
      <c r="C278" s="87">
        <v>2</v>
      </c>
      <c r="D278" s="132">
        <v>0.0017600252592588456</v>
      </c>
      <c r="E278" s="132">
        <v>2.9962927185413215</v>
      </c>
      <c r="F278" s="87" t="s">
        <v>2551</v>
      </c>
      <c r="G278" s="87" t="b">
        <v>0</v>
      </c>
      <c r="H278" s="87" t="b">
        <v>0</v>
      </c>
      <c r="I278" s="87" t="b">
        <v>0</v>
      </c>
      <c r="J278" s="87" t="b">
        <v>1</v>
      </c>
      <c r="K278" s="87" t="b">
        <v>0</v>
      </c>
      <c r="L278" s="87" t="b">
        <v>0</v>
      </c>
    </row>
    <row r="279" spans="1:12" ht="15">
      <c r="A279" s="87" t="s">
        <v>2448</v>
      </c>
      <c r="B279" s="87" t="s">
        <v>2449</v>
      </c>
      <c r="C279" s="87">
        <v>2</v>
      </c>
      <c r="D279" s="132">
        <v>0.0017600252592588456</v>
      </c>
      <c r="E279" s="132">
        <v>2.9962927185413215</v>
      </c>
      <c r="F279" s="87" t="s">
        <v>2551</v>
      </c>
      <c r="G279" s="87" t="b">
        <v>1</v>
      </c>
      <c r="H279" s="87" t="b">
        <v>0</v>
      </c>
      <c r="I279" s="87" t="b">
        <v>0</v>
      </c>
      <c r="J279" s="87" t="b">
        <v>0</v>
      </c>
      <c r="K279" s="87" t="b">
        <v>0</v>
      </c>
      <c r="L279" s="87" t="b">
        <v>0</v>
      </c>
    </row>
    <row r="280" spans="1:12" ht="15">
      <c r="A280" s="87" t="s">
        <v>2449</v>
      </c>
      <c r="B280" s="87" t="s">
        <v>2338</v>
      </c>
      <c r="C280" s="87">
        <v>2</v>
      </c>
      <c r="D280" s="132">
        <v>0.0017600252592588456</v>
      </c>
      <c r="E280" s="132">
        <v>2.6952627228773403</v>
      </c>
      <c r="F280" s="87" t="s">
        <v>2551</v>
      </c>
      <c r="G280" s="87" t="b">
        <v>0</v>
      </c>
      <c r="H280" s="87" t="b">
        <v>0</v>
      </c>
      <c r="I280" s="87" t="b">
        <v>0</v>
      </c>
      <c r="J280" s="87" t="b">
        <v>0</v>
      </c>
      <c r="K280" s="87" t="b">
        <v>0</v>
      </c>
      <c r="L280" s="87" t="b">
        <v>0</v>
      </c>
    </row>
    <row r="281" spans="1:12" ht="15">
      <c r="A281" s="87" t="s">
        <v>2338</v>
      </c>
      <c r="B281" s="87" t="s">
        <v>2000</v>
      </c>
      <c r="C281" s="87">
        <v>2</v>
      </c>
      <c r="D281" s="132">
        <v>0.0017600252592588456</v>
      </c>
      <c r="E281" s="132">
        <v>1.519171463821659</v>
      </c>
      <c r="F281" s="87" t="s">
        <v>2551</v>
      </c>
      <c r="G281" s="87" t="b">
        <v>0</v>
      </c>
      <c r="H281" s="87" t="b">
        <v>0</v>
      </c>
      <c r="I281" s="87" t="b">
        <v>0</v>
      </c>
      <c r="J281" s="87" t="b">
        <v>0</v>
      </c>
      <c r="K281" s="87" t="b">
        <v>0</v>
      </c>
      <c r="L281" s="87" t="b">
        <v>0</v>
      </c>
    </row>
    <row r="282" spans="1:12" ht="15">
      <c r="A282" s="87" t="s">
        <v>2000</v>
      </c>
      <c r="B282" s="87" t="s">
        <v>2339</v>
      </c>
      <c r="C282" s="87">
        <v>2</v>
      </c>
      <c r="D282" s="132">
        <v>0.0017600252592588456</v>
      </c>
      <c r="E282" s="132">
        <v>1.5049310247070489</v>
      </c>
      <c r="F282" s="87" t="s">
        <v>2551</v>
      </c>
      <c r="G282" s="87" t="b">
        <v>0</v>
      </c>
      <c r="H282" s="87" t="b">
        <v>0</v>
      </c>
      <c r="I282" s="87" t="b">
        <v>0</v>
      </c>
      <c r="J282" s="87" t="b">
        <v>0</v>
      </c>
      <c r="K282" s="87" t="b">
        <v>0</v>
      </c>
      <c r="L282" s="87" t="b">
        <v>0</v>
      </c>
    </row>
    <row r="283" spans="1:12" ht="15">
      <c r="A283" s="87" t="s">
        <v>2339</v>
      </c>
      <c r="B283" s="87" t="s">
        <v>2450</v>
      </c>
      <c r="C283" s="87">
        <v>2</v>
      </c>
      <c r="D283" s="132">
        <v>0.0017600252592588456</v>
      </c>
      <c r="E283" s="132">
        <v>2.6952627228773403</v>
      </c>
      <c r="F283" s="87" t="s">
        <v>2551</v>
      </c>
      <c r="G283" s="87" t="b">
        <v>0</v>
      </c>
      <c r="H283" s="87" t="b">
        <v>0</v>
      </c>
      <c r="I283" s="87" t="b">
        <v>0</v>
      </c>
      <c r="J283" s="87" t="b">
        <v>0</v>
      </c>
      <c r="K283" s="87" t="b">
        <v>0</v>
      </c>
      <c r="L283" s="87" t="b">
        <v>0</v>
      </c>
    </row>
    <row r="284" spans="1:12" ht="15">
      <c r="A284" s="87" t="s">
        <v>2450</v>
      </c>
      <c r="B284" s="87" t="s">
        <v>2451</v>
      </c>
      <c r="C284" s="87">
        <v>2</v>
      </c>
      <c r="D284" s="132">
        <v>0.0017600252592588456</v>
      </c>
      <c r="E284" s="132">
        <v>2.9962927185413215</v>
      </c>
      <c r="F284" s="87" t="s">
        <v>2551</v>
      </c>
      <c r="G284" s="87" t="b">
        <v>0</v>
      </c>
      <c r="H284" s="87" t="b">
        <v>0</v>
      </c>
      <c r="I284" s="87" t="b">
        <v>0</v>
      </c>
      <c r="J284" s="87" t="b">
        <v>0</v>
      </c>
      <c r="K284" s="87" t="b">
        <v>0</v>
      </c>
      <c r="L284" s="87" t="b">
        <v>0</v>
      </c>
    </row>
    <row r="285" spans="1:12" ht="15">
      <c r="A285" s="87" t="s">
        <v>347</v>
      </c>
      <c r="B285" s="87" t="s">
        <v>346</v>
      </c>
      <c r="C285" s="87">
        <v>2</v>
      </c>
      <c r="D285" s="132">
        <v>0.0017600252592588456</v>
      </c>
      <c r="E285" s="132">
        <v>2.9962927185413215</v>
      </c>
      <c r="F285" s="87" t="s">
        <v>2551</v>
      </c>
      <c r="G285" s="87" t="b">
        <v>0</v>
      </c>
      <c r="H285" s="87" t="b">
        <v>0</v>
      </c>
      <c r="I285" s="87" t="b">
        <v>0</v>
      </c>
      <c r="J285" s="87" t="b">
        <v>0</v>
      </c>
      <c r="K285" s="87" t="b">
        <v>0</v>
      </c>
      <c r="L285" s="87" t="b">
        <v>0</v>
      </c>
    </row>
    <row r="286" spans="1:12" ht="15">
      <c r="A286" s="87" t="s">
        <v>346</v>
      </c>
      <c r="B286" s="87" t="s">
        <v>345</v>
      </c>
      <c r="C286" s="87">
        <v>2</v>
      </c>
      <c r="D286" s="132">
        <v>0.0017600252592588456</v>
      </c>
      <c r="E286" s="132">
        <v>2.9962927185413215</v>
      </c>
      <c r="F286" s="87" t="s">
        <v>2551</v>
      </c>
      <c r="G286" s="87" t="b">
        <v>0</v>
      </c>
      <c r="H286" s="87" t="b">
        <v>0</v>
      </c>
      <c r="I286" s="87" t="b">
        <v>0</v>
      </c>
      <c r="J286" s="87" t="b">
        <v>0</v>
      </c>
      <c r="K286" s="87" t="b">
        <v>0</v>
      </c>
      <c r="L286" s="87" t="b">
        <v>0</v>
      </c>
    </row>
    <row r="287" spans="1:12" ht="15">
      <c r="A287" s="87" t="s">
        <v>345</v>
      </c>
      <c r="B287" s="87" t="s">
        <v>351</v>
      </c>
      <c r="C287" s="87">
        <v>2</v>
      </c>
      <c r="D287" s="132">
        <v>0.0017600252592588456</v>
      </c>
      <c r="E287" s="132">
        <v>2.6952627228773403</v>
      </c>
      <c r="F287" s="87" t="s">
        <v>2551</v>
      </c>
      <c r="G287" s="87" t="b">
        <v>0</v>
      </c>
      <c r="H287" s="87" t="b">
        <v>0</v>
      </c>
      <c r="I287" s="87" t="b">
        <v>0</v>
      </c>
      <c r="J287" s="87" t="b">
        <v>0</v>
      </c>
      <c r="K287" s="87" t="b">
        <v>0</v>
      </c>
      <c r="L287" s="87" t="b">
        <v>0</v>
      </c>
    </row>
    <row r="288" spans="1:12" ht="15">
      <c r="A288" s="87" t="s">
        <v>2299</v>
      </c>
      <c r="B288" s="87" t="s">
        <v>2453</v>
      </c>
      <c r="C288" s="87">
        <v>2</v>
      </c>
      <c r="D288" s="132">
        <v>0.0017600252592588456</v>
      </c>
      <c r="E288" s="132">
        <v>2.519171463821659</v>
      </c>
      <c r="F288" s="87" t="s">
        <v>2551</v>
      </c>
      <c r="G288" s="87" t="b">
        <v>0</v>
      </c>
      <c r="H288" s="87" t="b">
        <v>0</v>
      </c>
      <c r="I288" s="87" t="b">
        <v>0</v>
      </c>
      <c r="J288" s="87" t="b">
        <v>0</v>
      </c>
      <c r="K288" s="87" t="b">
        <v>0</v>
      </c>
      <c r="L288" s="87" t="b">
        <v>0</v>
      </c>
    </row>
    <row r="289" spans="1:12" ht="15">
      <c r="A289" s="87" t="s">
        <v>2453</v>
      </c>
      <c r="B289" s="87" t="s">
        <v>2454</v>
      </c>
      <c r="C289" s="87">
        <v>2</v>
      </c>
      <c r="D289" s="132">
        <v>0.0017600252592588456</v>
      </c>
      <c r="E289" s="132">
        <v>2.9962927185413215</v>
      </c>
      <c r="F289" s="87" t="s">
        <v>2551</v>
      </c>
      <c r="G289" s="87" t="b">
        <v>0</v>
      </c>
      <c r="H289" s="87" t="b">
        <v>0</v>
      </c>
      <c r="I289" s="87" t="b">
        <v>0</v>
      </c>
      <c r="J289" s="87" t="b">
        <v>0</v>
      </c>
      <c r="K289" s="87" t="b">
        <v>0</v>
      </c>
      <c r="L289" s="87" t="b">
        <v>0</v>
      </c>
    </row>
    <row r="290" spans="1:12" ht="15">
      <c r="A290" s="87" t="s">
        <v>2454</v>
      </c>
      <c r="B290" s="87" t="s">
        <v>285</v>
      </c>
      <c r="C290" s="87">
        <v>2</v>
      </c>
      <c r="D290" s="132">
        <v>0.0017600252592588456</v>
      </c>
      <c r="E290" s="132">
        <v>2.9962927185413215</v>
      </c>
      <c r="F290" s="87" t="s">
        <v>2551</v>
      </c>
      <c r="G290" s="87" t="b">
        <v>0</v>
      </c>
      <c r="H290" s="87" t="b">
        <v>0</v>
      </c>
      <c r="I290" s="87" t="b">
        <v>0</v>
      </c>
      <c r="J290" s="87" t="b">
        <v>0</v>
      </c>
      <c r="K290" s="87" t="b">
        <v>0</v>
      </c>
      <c r="L290" s="87" t="b">
        <v>0</v>
      </c>
    </row>
    <row r="291" spans="1:12" ht="15">
      <c r="A291" s="87" t="s">
        <v>285</v>
      </c>
      <c r="B291" s="87" t="s">
        <v>2455</v>
      </c>
      <c r="C291" s="87">
        <v>2</v>
      </c>
      <c r="D291" s="132">
        <v>0.0017600252592588456</v>
      </c>
      <c r="E291" s="132">
        <v>2.9962927185413215</v>
      </c>
      <c r="F291" s="87" t="s">
        <v>2551</v>
      </c>
      <c r="G291" s="87" t="b">
        <v>0</v>
      </c>
      <c r="H291" s="87" t="b">
        <v>0</v>
      </c>
      <c r="I291" s="87" t="b">
        <v>0</v>
      </c>
      <c r="J291" s="87" t="b">
        <v>0</v>
      </c>
      <c r="K291" s="87" t="b">
        <v>0</v>
      </c>
      <c r="L291" s="87" t="b">
        <v>0</v>
      </c>
    </row>
    <row r="292" spans="1:12" ht="15">
      <c r="A292" s="87" t="s">
        <v>2455</v>
      </c>
      <c r="B292" s="87" t="s">
        <v>2456</v>
      </c>
      <c r="C292" s="87">
        <v>2</v>
      </c>
      <c r="D292" s="132">
        <v>0.0017600252592588456</v>
      </c>
      <c r="E292" s="132">
        <v>2.9962927185413215</v>
      </c>
      <c r="F292" s="87" t="s">
        <v>2551</v>
      </c>
      <c r="G292" s="87" t="b">
        <v>0</v>
      </c>
      <c r="H292" s="87" t="b">
        <v>0</v>
      </c>
      <c r="I292" s="87" t="b">
        <v>0</v>
      </c>
      <c r="J292" s="87" t="b">
        <v>0</v>
      </c>
      <c r="K292" s="87" t="b">
        <v>0</v>
      </c>
      <c r="L292" s="87" t="b">
        <v>0</v>
      </c>
    </row>
    <row r="293" spans="1:12" ht="15">
      <c r="A293" s="87" t="s">
        <v>2456</v>
      </c>
      <c r="B293" s="87" t="s">
        <v>2000</v>
      </c>
      <c r="C293" s="87">
        <v>2</v>
      </c>
      <c r="D293" s="132">
        <v>0.0017600252592588456</v>
      </c>
      <c r="E293" s="132">
        <v>1.8202014594856402</v>
      </c>
      <c r="F293" s="87" t="s">
        <v>2551</v>
      </c>
      <c r="G293" s="87" t="b">
        <v>0</v>
      </c>
      <c r="H293" s="87" t="b">
        <v>0</v>
      </c>
      <c r="I293" s="87" t="b">
        <v>0</v>
      </c>
      <c r="J293" s="87" t="b">
        <v>0</v>
      </c>
      <c r="K293" s="87" t="b">
        <v>0</v>
      </c>
      <c r="L293" s="87" t="b">
        <v>0</v>
      </c>
    </row>
    <row r="294" spans="1:12" ht="15">
      <c r="A294" s="87" t="s">
        <v>2000</v>
      </c>
      <c r="B294" s="87" t="s">
        <v>2300</v>
      </c>
      <c r="C294" s="87">
        <v>2</v>
      </c>
      <c r="D294" s="132">
        <v>0.0017600252592588456</v>
      </c>
      <c r="E294" s="132">
        <v>1.3288397656513675</v>
      </c>
      <c r="F294" s="87" t="s">
        <v>2551</v>
      </c>
      <c r="G294" s="87" t="b">
        <v>0</v>
      </c>
      <c r="H294" s="87" t="b">
        <v>0</v>
      </c>
      <c r="I294" s="87" t="b">
        <v>0</v>
      </c>
      <c r="J294" s="87" t="b">
        <v>0</v>
      </c>
      <c r="K294" s="87" t="b">
        <v>0</v>
      </c>
      <c r="L294" s="87" t="b">
        <v>0</v>
      </c>
    </row>
    <row r="295" spans="1:12" ht="15">
      <c r="A295" s="87" t="s">
        <v>2300</v>
      </c>
      <c r="B295" s="87" t="s">
        <v>1999</v>
      </c>
      <c r="C295" s="87">
        <v>2</v>
      </c>
      <c r="D295" s="132">
        <v>0.0017600252592588456</v>
      </c>
      <c r="E295" s="132">
        <v>1.2519997354186452</v>
      </c>
      <c r="F295" s="87" t="s">
        <v>2551</v>
      </c>
      <c r="G295" s="87" t="b">
        <v>0</v>
      </c>
      <c r="H295" s="87" t="b">
        <v>0</v>
      </c>
      <c r="I295" s="87" t="b">
        <v>0</v>
      </c>
      <c r="J295" s="87" t="b">
        <v>0</v>
      </c>
      <c r="K295" s="87" t="b">
        <v>0</v>
      </c>
      <c r="L295" s="87" t="b">
        <v>0</v>
      </c>
    </row>
    <row r="296" spans="1:12" ht="15">
      <c r="A296" s="87" t="s">
        <v>1999</v>
      </c>
      <c r="B296" s="87" t="s">
        <v>2457</v>
      </c>
      <c r="C296" s="87">
        <v>2</v>
      </c>
      <c r="D296" s="132">
        <v>0.0017600252592588456</v>
      </c>
      <c r="E296" s="132">
        <v>1.7291209901383078</v>
      </c>
      <c r="F296" s="87" t="s">
        <v>2551</v>
      </c>
      <c r="G296" s="87" t="b">
        <v>0</v>
      </c>
      <c r="H296" s="87" t="b">
        <v>0</v>
      </c>
      <c r="I296" s="87" t="b">
        <v>0</v>
      </c>
      <c r="J296" s="87" t="b">
        <v>0</v>
      </c>
      <c r="K296" s="87" t="b">
        <v>0</v>
      </c>
      <c r="L296" s="87" t="b">
        <v>0</v>
      </c>
    </row>
    <row r="297" spans="1:12" ht="15">
      <c r="A297" s="87" t="s">
        <v>2457</v>
      </c>
      <c r="B297" s="87" t="s">
        <v>2458</v>
      </c>
      <c r="C297" s="87">
        <v>2</v>
      </c>
      <c r="D297" s="132">
        <v>0.0017600252592588456</v>
      </c>
      <c r="E297" s="132">
        <v>2.9962927185413215</v>
      </c>
      <c r="F297" s="87" t="s">
        <v>2551</v>
      </c>
      <c r="G297" s="87" t="b">
        <v>0</v>
      </c>
      <c r="H297" s="87" t="b">
        <v>0</v>
      </c>
      <c r="I297" s="87" t="b">
        <v>0</v>
      </c>
      <c r="J297" s="87" t="b">
        <v>0</v>
      </c>
      <c r="K297" s="87" t="b">
        <v>0</v>
      </c>
      <c r="L297" s="87" t="b">
        <v>0</v>
      </c>
    </row>
    <row r="298" spans="1:12" ht="15">
      <c r="A298" s="87" t="s">
        <v>2458</v>
      </c>
      <c r="B298" s="87" t="s">
        <v>2006</v>
      </c>
      <c r="C298" s="87">
        <v>2</v>
      </c>
      <c r="D298" s="132">
        <v>0.0017600252592588456</v>
      </c>
      <c r="E298" s="132">
        <v>1.9751034194713835</v>
      </c>
      <c r="F298" s="87" t="s">
        <v>2551</v>
      </c>
      <c r="G298" s="87" t="b">
        <v>0</v>
      </c>
      <c r="H298" s="87" t="b">
        <v>0</v>
      </c>
      <c r="I298" s="87" t="b">
        <v>0</v>
      </c>
      <c r="J298" s="87" t="b">
        <v>0</v>
      </c>
      <c r="K298" s="87" t="b">
        <v>0</v>
      </c>
      <c r="L298" s="87" t="b">
        <v>0</v>
      </c>
    </row>
    <row r="299" spans="1:12" ht="15">
      <c r="A299" s="87" t="s">
        <v>2009</v>
      </c>
      <c r="B299" s="87" t="s">
        <v>2386</v>
      </c>
      <c r="C299" s="87">
        <v>2</v>
      </c>
      <c r="D299" s="132">
        <v>0.0017600252592588456</v>
      </c>
      <c r="E299" s="132">
        <v>2.1669889457102967</v>
      </c>
      <c r="F299" s="87" t="s">
        <v>2551</v>
      </c>
      <c r="G299" s="87" t="b">
        <v>1</v>
      </c>
      <c r="H299" s="87" t="b">
        <v>0</v>
      </c>
      <c r="I299" s="87" t="b">
        <v>0</v>
      </c>
      <c r="J299" s="87" t="b">
        <v>0</v>
      </c>
      <c r="K299" s="87" t="b">
        <v>0</v>
      </c>
      <c r="L299" s="87" t="b">
        <v>0</v>
      </c>
    </row>
    <row r="300" spans="1:12" ht="15">
      <c r="A300" s="87" t="s">
        <v>278</v>
      </c>
      <c r="B300" s="87" t="s">
        <v>334</v>
      </c>
      <c r="C300" s="87">
        <v>2</v>
      </c>
      <c r="D300" s="132">
        <v>0.0017600252592588456</v>
      </c>
      <c r="E300" s="132">
        <v>2.519171463821659</v>
      </c>
      <c r="F300" s="87" t="s">
        <v>2551</v>
      </c>
      <c r="G300" s="87" t="b">
        <v>0</v>
      </c>
      <c r="H300" s="87" t="b">
        <v>0</v>
      </c>
      <c r="I300" s="87" t="b">
        <v>0</v>
      </c>
      <c r="J300" s="87" t="b">
        <v>0</v>
      </c>
      <c r="K300" s="87" t="b">
        <v>0</v>
      </c>
      <c r="L300" s="87" t="b">
        <v>0</v>
      </c>
    </row>
    <row r="301" spans="1:12" ht="15">
      <c r="A301" s="87" t="s">
        <v>2001</v>
      </c>
      <c r="B301" s="87" t="s">
        <v>2461</v>
      </c>
      <c r="C301" s="87">
        <v>2</v>
      </c>
      <c r="D301" s="132">
        <v>0.0017600252592588456</v>
      </c>
      <c r="E301" s="132">
        <v>1.80596102037103</v>
      </c>
      <c r="F301" s="87" t="s">
        <v>2551</v>
      </c>
      <c r="G301" s="87" t="b">
        <v>0</v>
      </c>
      <c r="H301" s="87" t="b">
        <v>0</v>
      </c>
      <c r="I301" s="87" t="b">
        <v>0</v>
      </c>
      <c r="J301" s="87" t="b">
        <v>0</v>
      </c>
      <c r="K301" s="87" t="b">
        <v>0</v>
      </c>
      <c r="L301" s="87" t="b">
        <v>0</v>
      </c>
    </row>
    <row r="302" spans="1:12" ht="15">
      <c r="A302" s="87" t="s">
        <v>2461</v>
      </c>
      <c r="B302" s="87" t="s">
        <v>2285</v>
      </c>
      <c r="C302" s="87">
        <v>2</v>
      </c>
      <c r="D302" s="132">
        <v>0.0017600252592588456</v>
      </c>
      <c r="E302" s="132">
        <v>2.394232727213359</v>
      </c>
      <c r="F302" s="87" t="s">
        <v>2551</v>
      </c>
      <c r="G302" s="87" t="b">
        <v>0</v>
      </c>
      <c r="H302" s="87" t="b">
        <v>0</v>
      </c>
      <c r="I302" s="87" t="b">
        <v>0</v>
      </c>
      <c r="J302" s="87" t="b">
        <v>0</v>
      </c>
      <c r="K302" s="87" t="b">
        <v>0</v>
      </c>
      <c r="L302" s="87" t="b">
        <v>0</v>
      </c>
    </row>
    <row r="303" spans="1:12" ht="15">
      <c r="A303" s="87" t="s">
        <v>2464</v>
      </c>
      <c r="B303" s="87" t="s">
        <v>2302</v>
      </c>
      <c r="C303" s="87">
        <v>2</v>
      </c>
      <c r="D303" s="132">
        <v>0.0017600252592588456</v>
      </c>
      <c r="E303" s="132">
        <v>2.9962927185413215</v>
      </c>
      <c r="F303" s="87" t="s">
        <v>2551</v>
      </c>
      <c r="G303" s="87" t="b">
        <v>0</v>
      </c>
      <c r="H303" s="87" t="b">
        <v>0</v>
      </c>
      <c r="I303" s="87" t="b">
        <v>0</v>
      </c>
      <c r="J303" s="87" t="b">
        <v>0</v>
      </c>
      <c r="K303" s="87" t="b">
        <v>0</v>
      </c>
      <c r="L303" s="87" t="b">
        <v>0</v>
      </c>
    </row>
    <row r="304" spans="1:12" ht="15">
      <c r="A304" s="87" t="s">
        <v>2302</v>
      </c>
      <c r="B304" s="87" t="s">
        <v>2465</v>
      </c>
      <c r="C304" s="87">
        <v>2</v>
      </c>
      <c r="D304" s="132">
        <v>0.0017600252592588456</v>
      </c>
      <c r="E304" s="132">
        <v>2.519171463821659</v>
      </c>
      <c r="F304" s="87" t="s">
        <v>2551</v>
      </c>
      <c r="G304" s="87" t="b">
        <v>0</v>
      </c>
      <c r="H304" s="87" t="b">
        <v>0</v>
      </c>
      <c r="I304" s="87" t="b">
        <v>0</v>
      </c>
      <c r="J304" s="87" t="b">
        <v>0</v>
      </c>
      <c r="K304" s="87" t="b">
        <v>0</v>
      </c>
      <c r="L304" s="87" t="b">
        <v>0</v>
      </c>
    </row>
    <row r="305" spans="1:12" ht="15">
      <c r="A305" s="87" t="s">
        <v>2465</v>
      </c>
      <c r="B305" s="87" t="s">
        <v>2318</v>
      </c>
      <c r="C305" s="87">
        <v>2</v>
      </c>
      <c r="D305" s="132">
        <v>0.0017600252592588456</v>
      </c>
      <c r="E305" s="132">
        <v>2.598352709869284</v>
      </c>
      <c r="F305" s="87" t="s">
        <v>2551</v>
      </c>
      <c r="G305" s="87" t="b">
        <v>0</v>
      </c>
      <c r="H305" s="87" t="b">
        <v>0</v>
      </c>
      <c r="I305" s="87" t="b">
        <v>0</v>
      </c>
      <c r="J305" s="87" t="b">
        <v>0</v>
      </c>
      <c r="K305" s="87" t="b">
        <v>0</v>
      </c>
      <c r="L305" s="87" t="b">
        <v>0</v>
      </c>
    </row>
    <row r="306" spans="1:12" ht="15">
      <c r="A306" s="87" t="s">
        <v>2318</v>
      </c>
      <c r="B306" s="87" t="s">
        <v>2466</v>
      </c>
      <c r="C306" s="87">
        <v>2</v>
      </c>
      <c r="D306" s="132">
        <v>0.0017600252592588456</v>
      </c>
      <c r="E306" s="132">
        <v>2.598352709869284</v>
      </c>
      <c r="F306" s="87" t="s">
        <v>2551</v>
      </c>
      <c r="G306" s="87" t="b">
        <v>0</v>
      </c>
      <c r="H306" s="87" t="b">
        <v>0</v>
      </c>
      <c r="I306" s="87" t="b">
        <v>0</v>
      </c>
      <c r="J306" s="87" t="b">
        <v>0</v>
      </c>
      <c r="K306" s="87" t="b">
        <v>0</v>
      </c>
      <c r="L306" s="87" t="b">
        <v>0</v>
      </c>
    </row>
    <row r="307" spans="1:12" ht="15">
      <c r="A307" s="87" t="s">
        <v>2466</v>
      </c>
      <c r="B307" s="87" t="s">
        <v>2467</v>
      </c>
      <c r="C307" s="87">
        <v>2</v>
      </c>
      <c r="D307" s="132">
        <v>0.0017600252592588456</v>
      </c>
      <c r="E307" s="132">
        <v>2.9962927185413215</v>
      </c>
      <c r="F307" s="87" t="s">
        <v>2551</v>
      </c>
      <c r="G307" s="87" t="b">
        <v>0</v>
      </c>
      <c r="H307" s="87" t="b">
        <v>0</v>
      </c>
      <c r="I307" s="87" t="b">
        <v>0</v>
      </c>
      <c r="J307" s="87" t="b">
        <v>0</v>
      </c>
      <c r="K307" s="87" t="b">
        <v>0</v>
      </c>
      <c r="L307" s="87" t="b">
        <v>0</v>
      </c>
    </row>
    <row r="308" spans="1:12" ht="15">
      <c r="A308" s="87" t="s">
        <v>2467</v>
      </c>
      <c r="B308" s="87" t="s">
        <v>2468</v>
      </c>
      <c r="C308" s="87">
        <v>2</v>
      </c>
      <c r="D308" s="132">
        <v>0.0017600252592588456</v>
      </c>
      <c r="E308" s="132">
        <v>2.9962927185413215</v>
      </c>
      <c r="F308" s="87" t="s">
        <v>2551</v>
      </c>
      <c r="G308" s="87" t="b">
        <v>0</v>
      </c>
      <c r="H308" s="87" t="b">
        <v>0</v>
      </c>
      <c r="I308" s="87" t="b">
        <v>0</v>
      </c>
      <c r="J308" s="87" t="b">
        <v>0</v>
      </c>
      <c r="K308" s="87" t="b">
        <v>0</v>
      </c>
      <c r="L308" s="87" t="b">
        <v>0</v>
      </c>
    </row>
    <row r="309" spans="1:12" ht="15">
      <c r="A309" s="87" t="s">
        <v>2468</v>
      </c>
      <c r="B309" s="87" t="s">
        <v>2345</v>
      </c>
      <c r="C309" s="87">
        <v>2</v>
      </c>
      <c r="D309" s="132">
        <v>0.0017600252592588456</v>
      </c>
      <c r="E309" s="132">
        <v>2.6952627228773403</v>
      </c>
      <c r="F309" s="87" t="s">
        <v>2551</v>
      </c>
      <c r="G309" s="87" t="b">
        <v>0</v>
      </c>
      <c r="H309" s="87" t="b">
        <v>0</v>
      </c>
      <c r="I309" s="87" t="b">
        <v>0</v>
      </c>
      <c r="J309" s="87" t="b">
        <v>0</v>
      </c>
      <c r="K309" s="87" t="b">
        <v>0</v>
      </c>
      <c r="L309" s="87" t="b">
        <v>0</v>
      </c>
    </row>
    <row r="310" spans="1:12" ht="15">
      <c r="A310" s="87" t="s">
        <v>2345</v>
      </c>
      <c r="B310" s="87" t="s">
        <v>2469</v>
      </c>
      <c r="C310" s="87">
        <v>2</v>
      </c>
      <c r="D310" s="132">
        <v>0.0017600252592588456</v>
      </c>
      <c r="E310" s="132">
        <v>2.6952627228773403</v>
      </c>
      <c r="F310" s="87" t="s">
        <v>2551</v>
      </c>
      <c r="G310" s="87" t="b">
        <v>0</v>
      </c>
      <c r="H310" s="87" t="b">
        <v>0</v>
      </c>
      <c r="I310" s="87" t="b">
        <v>0</v>
      </c>
      <c r="J310" s="87" t="b">
        <v>0</v>
      </c>
      <c r="K310" s="87" t="b">
        <v>0</v>
      </c>
      <c r="L310" s="87" t="b">
        <v>0</v>
      </c>
    </row>
    <row r="311" spans="1:12" ht="15">
      <c r="A311" s="87" t="s">
        <v>2469</v>
      </c>
      <c r="B311" s="87" t="s">
        <v>2470</v>
      </c>
      <c r="C311" s="87">
        <v>2</v>
      </c>
      <c r="D311" s="132">
        <v>0.0017600252592588456</v>
      </c>
      <c r="E311" s="132">
        <v>2.9962927185413215</v>
      </c>
      <c r="F311" s="87" t="s">
        <v>2551</v>
      </c>
      <c r="G311" s="87" t="b">
        <v>0</v>
      </c>
      <c r="H311" s="87" t="b">
        <v>0</v>
      </c>
      <c r="I311" s="87" t="b">
        <v>0</v>
      </c>
      <c r="J311" s="87" t="b">
        <v>0</v>
      </c>
      <c r="K311" s="87" t="b">
        <v>0</v>
      </c>
      <c r="L311" s="87" t="b">
        <v>0</v>
      </c>
    </row>
    <row r="312" spans="1:12" ht="15">
      <c r="A312" s="87" t="s">
        <v>2470</v>
      </c>
      <c r="B312" s="87" t="s">
        <v>2471</v>
      </c>
      <c r="C312" s="87">
        <v>2</v>
      </c>
      <c r="D312" s="132">
        <v>0.0017600252592588456</v>
      </c>
      <c r="E312" s="132">
        <v>2.9962927185413215</v>
      </c>
      <c r="F312" s="87" t="s">
        <v>2551</v>
      </c>
      <c r="G312" s="87" t="b">
        <v>0</v>
      </c>
      <c r="H312" s="87" t="b">
        <v>0</v>
      </c>
      <c r="I312" s="87" t="b">
        <v>0</v>
      </c>
      <c r="J312" s="87" t="b">
        <v>0</v>
      </c>
      <c r="K312" s="87" t="b">
        <v>0</v>
      </c>
      <c r="L312" s="87" t="b">
        <v>0</v>
      </c>
    </row>
    <row r="313" spans="1:12" ht="15">
      <c r="A313" s="87" t="s">
        <v>2471</v>
      </c>
      <c r="B313" s="87" t="s">
        <v>2000</v>
      </c>
      <c r="C313" s="87">
        <v>2</v>
      </c>
      <c r="D313" s="132">
        <v>0.0017600252592588456</v>
      </c>
      <c r="E313" s="132">
        <v>1.8202014594856402</v>
      </c>
      <c r="F313" s="87" t="s">
        <v>2551</v>
      </c>
      <c r="G313" s="87" t="b">
        <v>0</v>
      </c>
      <c r="H313" s="87" t="b">
        <v>0</v>
      </c>
      <c r="I313" s="87" t="b">
        <v>0</v>
      </c>
      <c r="J313" s="87" t="b">
        <v>0</v>
      </c>
      <c r="K313" s="87" t="b">
        <v>0</v>
      </c>
      <c r="L313" s="87" t="b">
        <v>0</v>
      </c>
    </row>
    <row r="314" spans="1:12" ht="15">
      <c r="A314" s="87" t="s">
        <v>2000</v>
      </c>
      <c r="B314" s="87" t="s">
        <v>2286</v>
      </c>
      <c r="C314" s="87">
        <v>2</v>
      </c>
      <c r="D314" s="132">
        <v>0.0017600252592588456</v>
      </c>
      <c r="E314" s="132">
        <v>1.2039010290430676</v>
      </c>
      <c r="F314" s="87" t="s">
        <v>2551</v>
      </c>
      <c r="G314" s="87" t="b">
        <v>0</v>
      </c>
      <c r="H314" s="87" t="b">
        <v>0</v>
      </c>
      <c r="I314" s="87" t="b">
        <v>0</v>
      </c>
      <c r="J314" s="87" t="b">
        <v>0</v>
      </c>
      <c r="K314" s="87" t="b">
        <v>0</v>
      </c>
      <c r="L314" s="87" t="b">
        <v>0</v>
      </c>
    </row>
    <row r="315" spans="1:12" ht="15">
      <c r="A315" s="87" t="s">
        <v>2286</v>
      </c>
      <c r="B315" s="87" t="s">
        <v>2472</v>
      </c>
      <c r="C315" s="87">
        <v>2</v>
      </c>
      <c r="D315" s="132">
        <v>0.0017600252592588456</v>
      </c>
      <c r="E315" s="132">
        <v>2.394232727213359</v>
      </c>
      <c r="F315" s="87" t="s">
        <v>2551</v>
      </c>
      <c r="G315" s="87" t="b">
        <v>0</v>
      </c>
      <c r="H315" s="87" t="b">
        <v>0</v>
      </c>
      <c r="I315" s="87" t="b">
        <v>0</v>
      </c>
      <c r="J315" s="87" t="b">
        <v>0</v>
      </c>
      <c r="K315" s="87" t="b">
        <v>0</v>
      </c>
      <c r="L315" s="87" t="b">
        <v>0</v>
      </c>
    </row>
    <row r="316" spans="1:12" ht="15">
      <c r="A316" s="87" t="s">
        <v>2472</v>
      </c>
      <c r="B316" s="87" t="s">
        <v>2473</v>
      </c>
      <c r="C316" s="87">
        <v>2</v>
      </c>
      <c r="D316" s="132">
        <v>0.0017600252592588456</v>
      </c>
      <c r="E316" s="132">
        <v>2.9962927185413215</v>
      </c>
      <c r="F316" s="87" t="s">
        <v>2551</v>
      </c>
      <c r="G316" s="87" t="b">
        <v>0</v>
      </c>
      <c r="H316" s="87" t="b">
        <v>0</v>
      </c>
      <c r="I316" s="87" t="b">
        <v>0</v>
      </c>
      <c r="J316" s="87" t="b">
        <v>0</v>
      </c>
      <c r="K316" s="87" t="b">
        <v>0</v>
      </c>
      <c r="L316" s="87" t="b">
        <v>0</v>
      </c>
    </row>
    <row r="317" spans="1:12" ht="15">
      <c r="A317" s="87" t="s">
        <v>2473</v>
      </c>
      <c r="B317" s="87" t="s">
        <v>2474</v>
      </c>
      <c r="C317" s="87">
        <v>2</v>
      </c>
      <c r="D317" s="132">
        <v>0.0017600252592588456</v>
      </c>
      <c r="E317" s="132">
        <v>2.9962927185413215</v>
      </c>
      <c r="F317" s="87" t="s">
        <v>2551</v>
      </c>
      <c r="G317" s="87" t="b">
        <v>0</v>
      </c>
      <c r="H317" s="87" t="b">
        <v>0</v>
      </c>
      <c r="I317" s="87" t="b">
        <v>0</v>
      </c>
      <c r="J317" s="87" t="b">
        <v>0</v>
      </c>
      <c r="K317" s="87" t="b">
        <v>0</v>
      </c>
      <c r="L317" s="87" t="b">
        <v>0</v>
      </c>
    </row>
    <row r="318" spans="1:12" ht="15">
      <c r="A318" s="87" t="s">
        <v>2474</v>
      </c>
      <c r="B318" s="87" t="s">
        <v>2475</v>
      </c>
      <c r="C318" s="87">
        <v>2</v>
      </c>
      <c r="D318" s="132">
        <v>0.0017600252592588456</v>
      </c>
      <c r="E318" s="132">
        <v>2.9962927185413215</v>
      </c>
      <c r="F318" s="87" t="s">
        <v>2551</v>
      </c>
      <c r="G318" s="87" t="b">
        <v>0</v>
      </c>
      <c r="H318" s="87" t="b">
        <v>0</v>
      </c>
      <c r="I318" s="87" t="b">
        <v>0</v>
      </c>
      <c r="J318" s="87" t="b">
        <v>0</v>
      </c>
      <c r="K318" s="87" t="b">
        <v>0</v>
      </c>
      <c r="L318" s="87" t="b">
        <v>0</v>
      </c>
    </row>
    <row r="319" spans="1:12" ht="15">
      <c r="A319" s="87" t="s">
        <v>2475</v>
      </c>
      <c r="B319" s="87" t="s">
        <v>2476</v>
      </c>
      <c r="C319" s="87">
        <v>2</v>
      </c>
      <c r="D319" s="132">
        <v>0.0017600252592588456</v>
      </c>
      <c r="E319" s="132">
        <v>2.9962927185413215</v>
      </c>
      <c r="F319" s="87" t="s">
        <v>2551</v>
      </c>
      <c r="G319" s="87" t="b">
        <v>0</v>
      </c>
      <c r="H319" s="87" t="b">
        <v>0</v>
      </c>
      <c r="I319" s="87" t="b">
        <v>0</v>
      </c>
      <c r="J319" s="87" t="b">
        <v>0</v>
      </c>
      <c r="K319" s="87" t="b">
        <v>0</v>
      </c>
      <c r="L319" s="87" t="b">
        <v>0</v>
      </c>
    </row>
    <row r="320" spans="1:12" ht="15">
      <c r="A320" s="87" t="s">
        <v>2476</v>
      </c>
      <c r="B320" s="87" t="s">
        <v>2318</v>
      </c>
      <c r="C320" s="87">
        <v>2</v>
      </c>
      <c r="D320" s="132">
        <v>0.0017600252592588456</v>
      </c>
      <c r="E320" s="132">
        <v>2.598352709869284</v>
      </c>
      <c r="F320" s="87" t="s">
        <v>2551</v>
      </c>
      <c r="G320" s="87" t="b">
        <v>0</v>
      </c>
      <c r="H320" s="87" t="b">
        <v>0</v>
      </c>
      <c r="I320" s="87" t="b">
        <v>0</v>
      </c>
      <c r="J320" s="87" t="b">
        <v>0</v>
      </c>
      <c r="K320" s="87" t="b">
        <v>0</v>
      </c>
      <c r="L320" s="87" t="b">
        <v>0</v>
      </c>
    </row>
    <row r="321" spans="1:12" ht="15">
      <c r="A321" s="87" t="s">
        <v>2318</v>
      </c>
      <c r="B321" s="87" t="s">
        <v>2477</v>
      </c>
      <c r="C321" s="87">
        <v>2</v>
      </c>
      <c r="D321" s="132">
        <v>0.0017600252592588456</v>
      </c>
      <c r="E321" s="132">
        <v>2.598352709869284</v>
      </c>
      <c r="F321" s="87" t="s">
        <v>2551</v>
      </c>
      <c r="G321" s="87" t="b">
        <v>0</v>
      </c>
      <c r="H321" s="87" t="b">
        <v>0</v>
      </c>
      <c r="I321" s="87" t="b">
        <v>0</v>
      </c>
      <c r="J321" s="87" t="b">
        <v>0</v>
      </c>
      <c r="K321" s="87" t="b">
        <v>0</v>
      </c>
      <c r="L321" s="87" t="b">
        <v>0</v>
      </c>
    </row>
    <row r="322" spans="1:12" ht="15">
      <c r="A322" s="87" t="s">
        <v>2477</v>
      </c>
      <c r="B322" s="87" t="s">
        <v>2006</v>
      </c>
      <c r="C322" s="87">
        <v>2</v>
      </c>
      <c r="D322" s="132">
        <v>0.0017600252592588456</v>
      </c>
      <c r="E322" s="132">
        <v>1.9751034194713835</v>
      </c>
      <c r="F322" s="87" t="s">
        <v>2551</v>
      </c>
      <c r="G322" s="87" t="b">
        <v>0</v>
      </c>
      <c r="H322" s="87" t="b">
        <v>0</v>
      </c>
      <c r="I322" s="87" t="b">
        <v>0</v>
      </c>
      <c r="J322" s="87" t="b">
        <v>0</v>
      </c>
      <c r="K322" s="87" t="b">
        <v>0</v>
      </c>
      <c r="L322" s="87" t="b">
        <v>0</v>
      </c>
    </row>
    <row r="323" spans="1:12" ht="15">
      <c r="A323" s="87" t="s">
        <v>2006</v>
      </c>
      <c r="B323" s="87" t="s">
        <v>2278</v>
      </c>
      <c r="C323" s="87">
        <v>2</v>
      </c>
      <c r="D323" s="132">
        <v>0.0017600252592588456</v>
      </c>
      <c r="E323" s="132">
        <v>1.5414478585328113</v>
      </c>
      <c r="F323" s="87" t="s">
        <v>2551</v>
      </c>
      <c r="G323" s="87" t="b">
        <v>0</v>
      </c>
      <c r="H323" s="87" t="b">
        <v>0</v>
      </c>
      <c r="I323" s="87" t="b">
        <v>0</v>
      </c>
      <c r="J323" s="87" t="b">
        <v>0</v>
      </c>
      <c r="K323" s="87" t="b">
        <v>0</v>
      </c>
      <c r="L323" s="87" t="b">
        <v>0</v>
      </c>
    </row>
    <row r="324" spans="1:12" ht="15">
      <c r="A324" s="87" t="s">
        <v>2278</v>
      </c>
      <c r="B324" s="87" t="s">
        <v>2478</v>
      </c>
      <c r="C324" s="87">
        <v>2</v>
      </c>
      <c r="D324" s="132">
        <v>0.0017600252592588456</v>
      </c>
      <c r="E324" s="132">
        <v>2.452224674191046</v>
      </c>
      <c r="F324" s="87" t="s">
        <v>2551</v>
      </c>
      <c r="G324" s="87" t="b">
        <v>0</v>
      </c>
      <c r="H324" s="87" t="b">
        <v>0</v>
      </c>
      <c r="I324" s="87" t="b">
        <v>0</v>
      </c>
      <c r="J324" s="87" t="b">
        <v>0</v>
      </c>
      <c r="K324" s="87" t="b">
        <v>0</v>
      </c>
      <c r="L324" s="87" t="b">
        <v>0</v>
      </c>
    </row>
    <row r="325" spans="1:12" ht="15">
      <c r="A325" s="87" t="s">
        <v>2478</v>
      </c>
      <c r="B325" s="87" t="s">
        <v>2317</v>
      </c>
      <c r="C325" s="87">
        <v>2</v>
      </c>
      <c r="D325" s="132">
        <v>0.0017600252592588456</v>
      </c>
      <c r="E325" s="132">
        <v>2.598352709869284</v>
      </c>
      <c r="F325" s="87" t="s">
        <v>2551</v>
      </c>
      <c r="G325" s="87" t="b">
        <v>0</v>
      </c>
      <c r="H325" s="87" t="b">
        <v>0</v>
      </c>
      <c r="I325" s="87" t="b">
        <v>0</v>
      </c>
      <c r="J325" s="87" t="b">
        <v>0</v>
      </c>
      <c r="K325" s="87" t="b">
        <v>0</v>
      </c>
      <c r="L325" s="87" t="b">
        <v>0</v>
      </c>
    </row>
    <row r="326" spans="1:12" ht="15">
      <c r="A326" s="87" t="s">
        <v>2317</v>
      </c>
      <c r="B326" s="87" t="s">
        <v>2479</v>
      </c>
      <c r="C326" s="87">
        <v>2</v>
      </c>
      <c r="D326" s="132">
        <v>0.0017600252592588456</v>
      </c>
      <c r="E326" s="132">
        <v>2.598352709869284</v>
      </c>
      <c r="F326" s="87" t="s">
        <v>2551</v>
      </c>
      <c r="G326" s="87" t="b">
        <v>0</v>
      </c>
      <c r="H326" s="87" t="b">
        <v>0</v>
      </c>
      <c r="I326" s="87" t="b">
        <v>0</v>
      </c>
      <c r="J326" s="87" t="b">
        <v>0</v>
      </c>
      <c r="K326" s="87" t="b">
        <v>0</v>
      </c>
      <c r="L326" s="87" t="b">
        <v>0</v>
      </c>
    </row>
    <row r="327" spans="1:12" ht="15">
      <c r="A327" s="87" t="s">
        <v>2479</v>
      </c>
      <c r="B327" s="87" t="s">
        <v>2480</v>
      </c>
      <c r="C327" s="87">
        <v>2</v>
      </c>
      <c r="D327" s="132">
        <v>0.0017600252592588456</v>
      </c>
      <c r="E327" s="132">
        <v>2.9962927185413215</v>
      </c>
      <c r="F327" s="87" t="s">
        <v>2551</v>
      </c>
      <c r="G327" s="87" t="b">
        <v>0</v>
      </c>
      <c r="H327" s="87" t="b">
        <v>0</v>
      </c>
      <c r="I327" s="87" t="b">
        <v>0</v>
      </c>
      <c r="J327" s="87" t="b">
        <v>1</v>
      </c>
      <c r="K327" s="87" t="b">
        <v>0</v>
      </c>
      <c r="L327" s="87" t="b">
        <v>0</v>
      </c>
    </row>
    <row r="328" spans="1:12" ht="15">
      <c r="A328" s="87" t="s">
        <v>2346</v>
      </c>
      <c r="B328" s="87" t="s">
        <v>2481</v>
      </c>
      <c r="C328" s="87">
        <v>2</v>
      </c>
      <c r="D328" s="132">
        <v>0.0017600252592588456</v>
      </c>
      <c r="E328" s="132">
        <v>2.6952627228773403</v>
      </c>
      <c r="F328" s="87" t="s">
        <v>2551</v>
      </c>
      <c r="G328" s="87" t="b">
        <v>0</v>
      </c>
      <c r="H328" s="87" t="b">
        <v>0</v>
      </c>
      <c r="I328" s="87" t="b">
        <v>0</v>
      </c>
      <c r="J328" s="87" t="b">
        <v>0</v>
      </c>
      <c r="K328" s="87" t="b">
        <v>0</v>
      </c>
      <c r="L328" s="87" t="b">
        <v>0</v>
      </c>
    </row>
    <row r="329" spans="1:12" ht="15">
      <c r="A329" s="87" t="s">
        <v>2481</v>
      </c>
      <c r="B329" s="87" t="s">
        <v>2482</v>
      </c>
      <c r="C329" s="87">
        <v>2</v>
      </c>
      <c r="D329" s="132">
        <v>0.0017600252592588456</v>
      </c>
      <c r="E329" s="132">
        <v>2.9962927185413215</v>
      </c>
      <c r="F329" s="87" t="s">
        <v>2551</v>
      </c>
      <c r="G329" s="87" t="b">
        <v>0</v>
      </c>
      <c r="H329" s="87" t="b">
        <v>0</v>
      </c>
      <c r="I329" s="87" t="b">
        <v>0</v>
      </c>
      <c r="J329" s="87" t="b">
        <v>0</v>
      </c>
      <c r="K329" s="87" t="b">
        <v>0</v>
      </c>
      <c r="L329" s="87" t="b">
        <v>0</v>
      </c>
    </row>
    <row r="330" spans="1:12" ht="15">
      <c r="A330" s="87" t="s">
        <v>2482</v>
      </c>
      <c r="B330" s="87" t="s">
        <v>2391</v>
      </c>
      <c r="C330" s="87">
        <v>2</v>
      </c>
      <c r="D330" s="132">
        <v>0.0017600252592588456</v>
      </c>
      <c r="E330" s="132">
        <v>2.82020145948564</v>
      </c>
      <c r="F330" s="87" t="s">
        <v>2551</v>
      </c>
      <c r="G330" s="87" t="b">
        <v>0</v>
      </c>
      <c r="H330" s="87" t="b">
        <v>0</v>
      </c>
      <c r="I330" s="87" t="b">
        <v>0</v>
      </c>
      <c r="J330" s="87" t="b">
        <v>0</v>
      </c>
      <c r="K330" s="87" t="b">
        <v>0</v>
      </c>
      <c r="L330" s="87" t="b">
        <v>0</v>
      </c>
    </row>
    <row r="331" spans="1:12" ht="15">
      <c r="A331" s="87" t="s">
        <v>2391</v>
      </c>
      <c r="B331" s="87" t="s">
        <v>2483</v>
      </c>
      <c r="C331" s="87">
        <v>2</v>
      </c>
      <c r="D331" s="132">
        <v>0.0017600252592588456</v>
      </c>
      <c r="E331" s="132">
        <v>2.82020145948564</v>
      </c>
      <c r="F331" s="87" t="s">
        <v>2551</v>
      </c>
      <c r="G331" s="87" t="b">
        <v>0</v>
      </c>
      <c r="H331" s="87" t="b">
        <v>0</v>
      </c>
      <c r="I331" s="87" t="b">
        <v>0</v>
      </c>
      <c r="J331" s="87" t="b">
        <v>0</v>
      </c>
      <c r="K331" s="87" t="b">
        <v>0</v>
      </c>
      <c r="L331" s="87" t="b">
        <v>0</v>
      </c>
    </row>
    <row r="332" spans="1:12" ht="15">
      <c r="A332" s="87" t="s">
        <v>2483</v>
      </c>
      <c r="B332" s="87" t="s">
        <v>2484</v>
      </c>
      <c r="C332" s="87">
        <v>2</v>
      </c>
      <c r="D332" s="132">
        <v>0.0017600252592588456</v>
      </c>
      <c r="E332" s="132">
        <v>2.9962927185413215</v>
      </c>
      <c r="F332" s="87" t="s">
        <v>2551</v>
      </c>
      <c r="G332" s="87" t="b">
        <v>0</v>
      </c>
      <c r="H332" s="87" t="b">
        <v>0</v>
      </c>
      <c r="I332" s="87" t="b">
        <v>0</v>
      </c>
      <c r="J332" s="87" t="b">
        <v>0</v>
      </c>
      <c r="K332" s="87" t="b">
        <v>0</v>
      </c>
      <c r="L332" s="87" t="b">
        <v>0</v>
      </c>
    </row>
    <row r="333" spans="1:12" ht="15">
      <c r="A333" s="87" t="s">
        <v>2484</v>
      </c>
      <c r="B333" s="87" t="s">
        <v>2485</v>
      </c>
      <c r="C333" s="87">
        <v>2</v>
      </c>
      <c r="D333" s="132">
        <v>0.0017600252592588456</v>
      </c>
      <c r="E333" s="132">
        <v>2.9962927185413215</v>
      </c>
      <c r="F333" s="87" t="s">
        <v>2551</v>
      </c>
      <c r="G333" s="87" t="b">
        <v>0</v>
      </c>
      <c r="H333" s="87" t="b">
        <v>0</v>
      </c>
      <c r="I333" s="87" t="b">
        <v>0</v>
      </c>
      <c r="J333" s="87" t="b">
        <v>0</v>
      </c>
      <c r="K333" s="87" t="b">
        <v>0</v>
      </c>
      <c r="L333" s="87" t="b">
        <v>0</v>
      </c>
    </row>
    <row r="334" spans="1:12" ht="15">
      <c r="A334" s="87" t="s">
        <v>2485</v>
      </c>
      <c r="B334" s="87" t="s">
        <v>325</v>
      </c>
      <c r="C334" s="87">
        <v>2</v>
      </c>
      <c r="D334" s="132">
        <v>0.0017600252592588456</v>
      </c>
      <c r="E334" s="132">
        <v>2.9962927185413215</v>
      </c>
      <c r="F334" s="87" t="s">
        <v>2551</v>
      </c>
      <c r="G334" s="87" t="b">
        <v>0</v>
      </c>
      <c r="H334" s="87" t="b">
        <v>0</v>
      </c>
      <c r="I334" s="87" t="b">
        <v>0</v>
      </c>
      <c r="J334" s="87" t="b">
        <v>0</v>
      </c>
      <c r="K334" s="87" t="b">
        <v>0</v>
      </c>
      <c r="L334" s="87" t="b">
        <v>0</v>
      </c>
    </row>
    <row r="335" spans="1:12" ht="15">
      <c r="A335" s="87" t="s">
        <v>325</v>
      </c>
      <c r="B335" s="87" t="s">
        <v>2486</v>
      </c>
      <c r="C335" s="87">
        <v>2</v>
      </c>
      <c r="D335" s="132">
        <v>0.0017600252592588456</v>
      </c>
      <c r="E335" s="132">
        <v>2.9962927185413215</v>
      </c>
      <c r="F335" s="87" t="s">
        <v>2551</v>
      </c>
      <c r="G335" s="87" t="b">
        <v>0</v>
      </c>
      <c r="H335" s="87" t="b">
        <v>0</v>
      </c>
      <c r="I335" s="87" t="b">
        <v>0</v>
      </c>
      <c r="J335" s="87" t="b">
        <v>0</v>
      </c>
      <c r="K335" s="87" t="b">
        <v>0</v>
      </c>
      <c r="L335" s="87" t="b">
        <v>0</v>
      </c>
    </row>
    <row r="336" spans="1:12" ht="15">
      <c r="A336" s="87" t="s">
        <v>2486</v>
      </c>
      <c r="B336" s="87" t="s">
        <v>2487</v>
      </c>
      <c r="C336" s="87">
        <v>2</v>
      </c>
      <c r="D336" s="132">
        <v>0.0017600252592588456</v>
      </c>
      <c r="E336" s="132">
        <v>2.9962927185413215</v>
      </c>
      <c r="F336" s="87" t="s">
        <v>2551</v>
      </c>
      <c r="G336" s="87" t="b">
        <v>0</v>
      </c>
      <c r="H336" s="87" t="b">
        <v>0</v>
      </c>
      <c r="I336" s="87" t="b">
        <v>0</v>
      </c>
      <c r="J336" s="87" t="b">
        <v>1</v>
      </c>
      <c r="K336" s="87" t="b">
        <v>0</v>
      </c>
      <c r="L336" s="87" t="b">
        <v>0</v>
      </c>
    </row>
    <row r="337" spans="1:12" ht="15">
      <c r="A337" s="87" t="s">
        <v>2487</v>
      </c>
      <c r="B337" s="87" t="s">
        <v>2287</v>
      </c>
      <c r="C337" s="87">
        <v>2</v>
      </c>
      <c r="D337" s="132">
        <v>0.0017600252592588456</v>
      </c>
      <c r="E337" s="132">
        <v>2.452224674191046</v>
      </c>
      <c r="F337" s="87" t="s">
        <v>2551</v>
      </c>
      <c r="G337" s="87" t="b">
        <v>1</v>
      </c>
      <c r="H337" s="87" t="b">
        <v>0</v>
      </c>
      <c r="I337" s="87" t="b">
        <v>0</v>
      </c>
      <c r="J337" s="87" t="b">
        <v>0</v>
      </c>
      <c r="K337" s="87" t="b">
        <v>0</v>
      </c>
      <c r="L337" s="87" t="b">
        <v>0</v>
      </c>
    </row>
    <row r="338" spans="1:12" ht="15">
      <c r="A338" s="87" t="s">
        <v>2287</v>
      </c>
      <c r="B338" s="87" t="s">
        <v>2488</v>
      </c>
      <c r="C338" s="87">
        <v>2</v>
      </c>
      <c r="D338" s="132">
        <v>0.0017600252592588456</v>
      </c>
      <c r="E338" s="132">
        <v>2.394232727213359</v>
      </c>
      <c r="F338" s="87" t="s">
        <v>2551</v>
      </c>
      <c r="G338" s="87" t="b">
        <v>0</v>
      </c>
      <c r="H338" s="87" t="b">
        <v>0</v>
      </c>
      <c r="I338" s="87" t="b">
        <v>0</v>
      </c>
      <c r="J338" s="87" t="b">
        <v>0</v>
      </c>
      <c r="K338" s="87" t="b">
        <v>0</v>
      </c>
      <c r="L338" s="87" t="b">
        <v>0</v>
      </c>
    </row>
    <row r="339" spans="1:12" ht="15">
      <c r="A339" s="87" t="s">
        <v>2488</v>
      </c>
      <c r="B339" s="87" t="s">
        <v>2489</v>
      </c>
      <c r="C339" s="87">
        <v>2</v>
      </c>
      <c r="D339" s="132">
        <v>0.0017600252592588456</v>
      </c>
      <c r="E339" s="132">
        <v>2.9962927185413215</v>
      </c>
      <c r="F339" s="87" t="s">
        <v>2551</v>
      </c>
      <c r="G339" s="87" t="b">
        <v>0</v>
      </c>
      <c r="H339" s="87" t="b">
        <v>0</v>
      </c>
      <c r="I339" s="87" t="b">
        <v>0</v>
      </c>
      <c r="J339" s="87" t="b">
        <v>0</v>
      </c>
      <c r="K339" s="87" t="b">
        <v>0</v>
      </c>
      <c r="L339" s="87" t="b">
        <v>0</v>
      </c>
    </row>
    <row r="340" spans="1:12" ht="15">
      <c r="A340" s="87" t="s">
        <v>2489</v>
      </c>
      <c r="B340" s="87" t="s">
        <v>2490</v>
      </c>
      <c r="C340" s="87">
        <v>2</v>
      </c>
      <c r="D340" s="132">
        <v>0.0017600252592588456</v>
      </c>
      <c r="E340" s="132">
        <v>2.9962927185413215</v>
      </c>
      <c r="F340" s="87" t="s">
        <v>2551</v>
      </c>
      <c r="G340" s="87" t="b">
        <v>0</v>
      </c>
      <c r="H340" s="87" t="b">
        <v>0</v>
      </c>
      <c r="I340" s="87" t="b">
        <v>0</v>
      </c>
      <c r="J340" s="87" t="b">
        <v>0</v>
      </c>
      <c r="K340" s="87" t="b">
        <v>0</v>
      </c>
      <c r="L340" s="87" t="b">
        <v>0</v>
      </c>
    </row>
    <row r="341" spans="1:12" ht="15">
      <c r="A341" s="87" t="s">
        <v>2490</v>
      </c>
      <c r="B341" s="87" t="s">
        <v>2015</v>
      </c>
      <c r="C341" s="87">
        <v>2</v>
      </c>
      <c r="D341" s="132">
        <v>0.0017600252592588456</v>
      </c>
      <c r="E341" s="132">
        <v>2.2181414681576777</v>
      </c>
      <c r="F341" s="87" t="s">
        <v>2551</v>
      </c>
      <c r="G341" s="87" t="b">
        <v>0</v>
      </c>
      <c r="H341" s="87" t="b">
        <v>0</v>
      </c>
      <c r="I341" s="87" t="b">
        <v>0</v>
      </c>
      <c r="J341" s="87" t="b">
        <v>0</v>
      </c>
      <c r="K341" s="87" t="b">
        <v>0</v>
      </c>
      <c r="L341" s="87" t="b">
        <v>0</v>
      </c>
    </row>
    <row r="342" spans="1:12" ht="15">
      <c r="A342" s="87" t="s">
        <v>2015</v>
      </c>
      <c r="B342" s="87" t="s">
        <v>2491</v>
      </c>
      <c r="C342" s="87">
        <v>2</v>
      </c>
      <c r="D342" s="132">
        <v>0.0017600252592588456</v>
      </c>
      <c r="E342" s="132">
        <v>2.255930029047078</v>
      </c>
      <c r="F342" s="87" t="s">
        <v>2551</v>
      </c>
      <c r="G342" s="87" t="b">
        <v>0</v>
      </c>
      <c r="H342" s="87" t="b">
        <v>0</v>
      </c>
      <c r="I342" s="87" t="b">
        <v>0</v>
      </c>
      <c r="J342" s="87" t="b">
        <v>0</v>
      </c>
      <c r="K342" s="87" t="b">
        <v>0</v>
      </c>
      <c r="L342" s="87" t="b">
        <v>0</v>
      </c>
    </row>
    <row r="343" spans="1:12" ht="15">
      <c r="A343" s="87" t="s">
        <v>2491</v>
      </c>
      <c r="B343" s="87" t="s">
        <v>2492</v>
      </c>
      <c r="C343" s="87">
        <v>2</v>
      </c>
      <c r="D343" s="132">
        <v>0.0017600252592588456</v>
      </c>
      <c r="E343" s="132">
        <v>2.9962927185413215</v>
      </c>
      <c r="F343" s="87" t="s">
        <v>2551</v>
      </c>
      <c r="G343" s="87" t="b">
        <v>0</v>
      </c>
      <c r="H343" s="87" t="b">
        <v>0</v>
      </c>
      <c r="I343" s="87" t="b">
        <v>0</v>
      </c>
      <c r="J343" s="87" t="b">
        <v>0</v>
      </c>
      <c r="K343" s="87" t="b">
        <v>0</v>
      </c>
      <c r="L343" s="87" t="b">
        <v>0</v>
      </c>
    </row>
    <row r="344" spans="1:12" ht="15">
      <c r="A344" s="87" t="s">
        <v>2492</v>
      </c>
      <c r="B344" s="87" t="s">
        <v>2493</v>
      </c>
      <c r="C344" s="87">
        <v>2</v>
      </c>
      <c r="D344" s="132">
        <v>0.0017600252592588456</v>
      </c>
      <c r="E344" s="132">
        <v>2.9962927185413215</v>
      </c>
      <c r="F344" s="87" t="s">
        <v>2551</v>
      </c>
      <c r="G344" s="87" t="b">
        <v>0</v>
      </c>
      <c r="H344" s="87" t="b">
        <v>0</v>
      </c>
      <c r="I344" s="87" t="b">
        <v>0</v>
      </c>
      <c r="J344" s="87" t="b">
        <v>0</v>
      </c>
      <c r="K344" s="87" t="b">
        <v>0</v>
      </c>
      <c r="L344" s="87" t="b">
        <v>0</v>
      </c>
    </row>
    <row r="345" spans="1:12" ht="15">
      <c r="A345" s="87" t="s">
        <v>2493</v>
      </c>
      <c r="B345" s="87" t="s">
        <v>2346</v>
      </c>
      <c r="C345" s="87">
        <v>2</v>
      </c>
      <c r="D345" s="132">
        <v>0.0017600252592588456</v>
      </c>
      <c r="E345" s="132">
        <v>2.9962927185413215</v>
      </c>
      <c r="F345" s="87" t="s">
        <v>2551</v>
      </c>
      <c r="G345" s="87" t="b">
        <v>0</v>
      </c>
      <c r="H345" s="87" t="b">
        <v>0</v>
      </c>
      <c r="I345" s="87" t="b">
        <v>0</v>
      </c>
      <c r="J345" s="87" t="b">
        <v>0</v>
      </c>
      <c r="K345" s="87" t="b">
        <v>0</v>
      </c>
      <c r="L345" s="87" t="b">
        <v>0</v>
      </c>
    </row>
    <row r="346" spans="1:12" ht="15">
      <c r="A346" s="87" t="s">
        <v>2346</v>
      </c>
      <c r="B346" s="87" t="s">
        <v>2494</v>
      </c>
      <c r="C346" s="87">
        <v>2</v>
      </c>
      <c r="D346" s="132">
        <v>0.0017600252592588456</v>
      </c>
      <c r="E346" s="132">
        <v>2.6952627228773403</v>
      </c>
      <c r="F346" s="87" t="s">
        <v>2551</v>
      </c>
      <c r="G346" s="87" t="b">
        <v>0</v>
      </c>
      <c r="H346" s="87" t="b">
        <v>0</v>
      </c>
      <c r="I346" s="87" t="b">
        <v>0</v>
      </c>
      <c r="J346" s="87" t="b">
        <v>0</v>
      </c>
      <c r="K346" s="87" t="b">
        <v>0</v>
      </c>
      <c r="L346" s="87" t="b">
        <v>0</v>
      </c>
    </row>
    <row r="347" spans="1:12" ht="15">
      <c r="A347" s="87" t="s">
        <v>2494</v>
      </c>
      <c r="B347" s="87" t="s">
        <v>2347</v>
      </c>
      <c r="C347" s="87">
        <v>2</v>
      </c>
      <c r="D347" s="132">
        <v>0.0017600252592588456</v>
      </c>
      <c r="E347" s="132">
        <v>2.6952627228773403</v>
      </c>
      <c r="F347" s="87" t="s">
        <v>2551</v>
      </c>
      <c r="G347" s="87" t="b">
        <v>0</v>
      </c>
      <c r="H347" s="87" t="b">
        <v>0</v>
      </c>
      <c r="I347" s="87" t="b">
        <v>0</v>
      </c>
      <c r="J347" s="87" t="b">
        <v>0</v>
      </c>
      <c r="K347" s="87" t="b">
        <v>0</v>
      </c>
      <c r="L347" s="87" t="b">
        <v>0</v>
      </c>
    </row>
    <row r="348" spans="1:12" ht="15">
      <c r="A348" s="87" t="s">
        <v>2347</v>
      </c>
      <c r="B348" s="87" t="s">
        <v>2495</v>
      </c>
      <c r="C348" s="87">
        <v>2</v>
      </c>
      <c r="D348" s="132">
        <v>0.0017600252592588456</v>
      </c>
      <c r="E348" s="132">
        <v>2.6952627228773403</v>
      </c>
      <c r="F348" s="87" t="s">
        <v>2551</v>
      </c>
      <c r="G348" s="87" t="b">
        <v>0</v>
      </c>
      <c r="H348" s="87" t="b">
        <v>0</v>
      </c>
      <c r="I348" s="87" t="b">
        <v>0</v>
      </c>
      <c r="J348" s="87" t="b">
        <v>0</v>
      </c>
      <c r="K348" s="87" t="b">
        <v>0</v>
      </c>
      <c r="L348" s="87" t="b">
        <v>0</v>
      </c>
    </row>
    <row r="349" spans="1:12" ht="15">
      <c r="A349" s="87" t="s">
        <v>2495</v>
      </c>
      <c r="B349" s="87" t="s">
        <v>2496</v>
      </c>
      <c r="C349" s="87">
        <v>2</v>
      </c>
      <c r="D349" s="132">
        <v>0.0017600252592588456</v>
      </c>
      <c r="E349" s="132">
        <v>2.9962927185413215</v>
      </c>
      <c r="F349" s="87" t="s">
        <v>2551</v>
      </c>
      <c r="G349" s="87" t="b">
        <v>0</v>
      </c>
      <c r="H349" s="87" t="b">
        <v>0</v>
      </c>
      <c r="I349" s="87" t="b">
        <v>0</v>
      </c>
      <c r="J349" s="87" t="b">
        <v>0</v>
      </c>
      <c r="K349" s="87" t="b">
        <v>0</v>
      </c>
      <c r="L349" s="87" t="b">
        <v>0</v>
      </c>
    </row>
    <row r="350" spans="1:12" ht="15">
      <c r="A350" s="87" t="s">
        <v>2496</v>
      </c>
      <c r="B350" s="87" t="s">
        <v>2497</v>
      </c>
      <c r="C350" s="87">
        <v>2</v>
      </c>
      <c r="D350" s="132">
        <v>0.0017600252592588456</v>
      </c>
      <c r="E350" s="132">
        <v>2.9962927185413215</v>
      </c>
      <c r="F350" s="87" t="s">
        <v>2551</v>
      </c>
      <c r="G350" s="87" t="b">
        <v>0</v>
      </c>
      <c r="H350" s="87" t="b">
        <v>0</v>
      </c>
      <c r="I350" s="87" t="b">
        <v>0</v>
      </c>
      <c r="J350" s="87" t="b">
        <v>1</v>
      </c>
      <c r="K350" s="87" t="b">
        <v>0</v>
      </c>
      <c r="L350" s="87" t="b">
        <v>0</v>
      </c>
    </row>
    <row r="351" spans="1:12" ht="15">
      <c r="A351" s="87" t="s">
        <v>2497</v>
      </c>
      <c r="B351" s="87" t="s">
        <v>2300</v>
      </c>
      <c r="C351" s="87">
        <v>2</v>
      </c>
      <c r="D351" s="132">
        <v>0.0017600252592588456</v>
      </c>
      <c r="E351" s="132">
        <v>2.519171463821659</v>
      </c>
      <c r="F351" s="87" t="s">
        <v>2551</v>
      </c>
      <c r="G351" s="87" t="b">
        <v>1</v>
      </c>
      <c r="H351" s="87" t="b">
        <v>0</v>
      </c>
      <c r="I351" s="87" t="b">
        <v>0</v>
      </c>
      <c r="J351" s="87" t="b">
        <v>0</v>
      </c>
      <c r="K351" s="87" t="b">
        <v>0</v>
      </c>
      <c r="L351" s="87" t="b">
        <v>0</v>
      </c>
    </row>
    <row r="352" spans="1:12" ht="15">
      <c r="A352" s="87" t="s">
        <v>2300</v>
      </c>
      <c r="B352" s="87" t="s">
        <v>2498</v>
      </c>
      <c r="C352" s="87">
        <v>2</v>
      </c>
      <c r="D352" s="132">
        <v>0.0017600252592588456</v>
      </c>
      <c r="E352" s="132">
        <v>2.519171463821659</v>
      </c>
      <c r="F352" s="87" t="s">
        <v>2551</v>
      </c>
      <c r="G352" s="87" t="b">
        <v>0</v>
      </c>
      <c r="H352" s="87" t="b">
        <v>0</v>
      </c>
      <c r="I352" s="87" t="b">
        <v>0</v>
      </c>
      <c r="J352" s="87" t="b">
        <v>0</v>
      </c>
      <c r="K352" s="87" t="b">
        <v>0</v>
      </c>
      <c r="L352" s="87" t="b">
        <v>0</v>
      </c>
    </row>
    <row r="353" spans="1:12" ht="15">
      <c r="A353" s="87" t="s">
        <v>2348</v>
      </c>
      <c r="B353" s="87" t="s">
        <v>2499</v>
      </c>
      <c r="C353" s="87">
        <v>2</v>
      </c>
      <c r="D353" s="132">
        <v>0.0017600252592588456</v>
      </c>
      <c r="E353" s="132">
        <v>2.6952627228773403</v>
      </c>
      <c r="F353" s="87" t="s">
        <v>2551</v>
      </c>
      <c r="G353" s="87" t="b">
        <v>0</v>
      </c>
      <c r="H353" s="87" t="b">
        <v>0</v>
      </c>
      <c r="I353" s="87" t="b">
        <v>0</v>
      </c>
      <c r="J353" s="87" t="b">
        <v>0</v>
      </c>
      <c r="K353" s="87" t="b">
        <v>0</v>
      </c>
      <c r="L353" s="87" t="b">
        <v>0</v>
      </c>
    </row>
    <row r="354" spans="1:12" ht="15">
      <c r="A354" s="87" t="s">
        <v>2499</v>
      </c>
      <c r="B354" s="87" t="s">
        <v>2287</v>
      </c>
      <c r="C354" s="87">
        <v>2</v>
      </c>
      <c r="D354" s="132">
        <v>0.0017600252592588456</v>
      </c>
      <c r="E354" s="132">
        <v>2.452224674191046</v>
      </c>
      <c r="F354" s="87" t="s">
        <v>2551</v>
      </c>
      <c r="G354" s="87" t="b">
        <v>0</v>
      </c>
      <c r="H354" s="87" t="b">
        <v>0</v>
      </c>
      <c r="I354" s="87" t="b">
        <v>0</v>
      </c>
      <c r="J354" s="87" t="b">
        <v>0</v>
      </c>
      <c r="K354" s="87" t="b">
        <v>0</v>
      </c>
      <c r="L354" s="87" t="b">
        <v>0</v>
      </c>
    </row>
    <row r="355" spans="1:12" ht="15">
      <c r="A355" s="87" t="s">
        <v>2287</v>
      </c>
      <c r="B355" s="87" t="s">
        <v>2500</v>
      </c>
      <c r="C355" s="87">
        <v>2</v>
      </c>
      <c r="D355" s="132">
        <v>0.0017600252592588456</v>
      </c>
      <c r="E355" s="132">
        <v>2.394232727213359</v>
      </c>
      <c r="F355" s="87" t="s">
        <v>2551</v>
      </c>
      <c r="G355" s="87" t="b">
        <v>0</v>
      </c>
      <c r="H355" s="87" t="b">
        <v>0</v>
      </c>
      <c r="I355" s="87" t="b">
        <v>0</v>
      </c>
      <c r="J355" s="87" t="b">
        <v>1</v>
      </c>
      <c r="K355" s="87" t="b">
        <v>0</v>
      </c>
      <c r="L355" s="87" t="b">
        <v>0</v>
      </c>
    </row>
    <row r="356" spans="1:12" ht="15">
      <c r="A356" s="87" t="s">
        <v>2500</v>
      </c>
      <c r="B356" s="87" t="s">
        <v>2328</v>
      </c>
      <c r="C356" s="87">
        <v>2</v>
      </c>
      <c r="D356" s="132">
        <v>0.0017600252592588456</v>
      </c>
      <c r="E356" s="132">
        <v>2.6952627228773403</v>
      </c>
      <c r="F356" s="87" t="s">
        <v>2551</v>
      </c>
      <c r="G356" s="87" t="b">
        <v>1</v>
      </c>
      <c r="H356" s="87" t="b">
        <v>0</v>
      </c>
      <c r="I356" s="87" t="b">
        <v>0</v>
      </c>
      <c r="J356" s="87" t="b">
        <v>0</v>
      </c>
      <c r="K356" s="87" t="b">
        <v>0</v>
      </c>
      <c r="L356" s="87" t="b">
        <v>0</v>
      </c>
    </row>
    <row r="357" spans="1:12" ht="15">
      <c r="A357" s="87" t="s">
        <v>2328</v>
      </c>
      <c r="B357" s="87" t="s">
        <v>2501</v>
      </c>
      <c r="C357" s="87">
        <v>2</v>
      </c>
      <c r="D357" s="132">
        <v>0.0017600252592588456</v>
      </c>
      <c r="E357" s="132">
        <v>2.6952627228773403</v>
      </c>
      <c r="F357" s="87" t="s">
        <v>2551</v>
      </c>
      <c r="G357" s="87" t="b">
        <v>0</v>
      </c>
      <c r="H357" s="87" t="b">
        <v>0</v>
      </c>
      <c r="I357" s="87" t="b">
        <v>0</v>
      </c>
      <c r="J357" s="87" t="b">
        <v>1</v>
      </c>
      <c r="K357" s="87" t="b">
        <v>0</v>
      </c>
      <c r="L357" s="87" t="b">
        <v>0</v>
      </c>
    </row>
    <row r="358" spans="1:12" ht="15">
      <c r="A358" s="87" t="s">
        <v>2501</v>
      </c>
      <c r="B358" s="87" t="s">
        <v>2502</v>
      </c>
      <c r="C358" s="87">
        <v>2</v>
      </c>
      <c r="D358" s="132">
        <v>0.0017600252592588456</v>
      </c>
      <c r="E358" s="132">
        <v>2.9962927185413215</v>
      </c>
      <c r="F358" s="87" t="s">
        <v>2551</v>
      </c>
      <c r="G358" s="87" t="b">
        <v>1</v>
      </c>
      <c r="H358" s="87" t="b">
        <v>0</v>
      </c>
      <c r="I358" s="87" t="b">
        <v>0</v>
      </c>
      <c r="J358" s="87" t="b">
        <v>0</v>
      </c>
      <c r="K358" s="87" t="b">
        <v>0</v>
      </c>
      <c r="L358" s="87" t="b">
        <v>0</v>
      </c>
    </row>
    <row r="359" spans="1:12" ht="15">
      <c r="A359" s="87" t="s">
        <v>2502</v>
      </c>
      <c r="B359" s="87" t="s">
        <v>2503</v>
      </c>
      <c r="C359" s="87">
        <v>2</v>
      </c>
      <c r="D359" s="132">
        <v>0.0017600252592588456</v>
      </c>
      <c r="E359" s="132">
        <v>2.9962927185413215</v>
      </c>
      <c r="F359" s="87" t="s">
        <v>2551</v>
      </c>
      <c r="G359" s="87" t="b">
        <v>0</v>
      </c>
      <c r="H359" s="87" t="b">
        <v>0</v>
      </c>
      <c r="I359" s="87" t="b">
        <v>0</v>
      </c>
      <c r="J359" s="87" t="b">
        <v>0</v>
      </c>
      <c r="K359" s="87" t="b">
        <v>0</v>
      </c>
      <c r="L359" s="87" t="b">
        <v>0</v>
      </c>
    </row>
    <row r="360" spans="1:12" ht="15">
      <c r="A360" s="87" t="s">
        <v>2503</v>
      </c>
      <c r="B360" s="87" t="s">
        <v>2287</v>
      </c>
      <c r="C360" s="87">
        <v>2</v>
      </c>
      <c r="D360" s="132">
        <v>0.0017600252592588456</v>
      </c>
      <c r="E360" s="132">
        <v>2.452224674191046</v>
      </c>
      <c r="F360" s="87" t="s">
        <v>2551</v>
      </c>
      <c r="G360" s="87" t="b">
        <v>0</v>
      </c>
      <c r="H360" s="87" t="b">
        <v>0</v>
      </c>
      <c r="I360" s="87" t="b">
        <v>0</v>
      </c>
      <c r="J360" s="87" t="b">
        <v>0</v>
      </c>
      <c r="K360" s="87" t="b">
        <v>0</v>
      </c>
      <c r="L360" s="87" t="b">
        <v>0</v>
      </c>
    </row>
    <row r="361" spans="1:12" ht="15">
      <c r="A361" s="87" t="s">
        <v>2287</v>
      </c>
      <c r="B361" s="87" t="s">
        <v>2504</v>
      </c>
      <c r="C361" s="87">
        <v>2</v>
      </c>
      <c r="D361" s="132">
        <v>0.0017600252592588456</v>
      </c>
      <c r="E361" s="132">
        <v>2.394232727213359</v>
      </c>
      <c r="F361" s="87" t="s">
        <v>2551</v>
      </c>
      <c r="G361" s="87" t="b">
        <v>0</v>
      </c>
      <c r="H361" s="87" t="b">
        <v>0</v>
      </c>
      <c r="I361" s="87" t="b">
        <v>0</v>
      </c>
      <c r="J361" s="87" t="b">
        <v>0</v>
      </c>
      <c r="K361" s="87" t="b">
        <v>0</v>
      </c>
      <c r="L361" s="87" t="b">
        <v>0</v>
      </c>
    </row>
    <row r="362" spans="1:12" ht="15">
      <c r="A362" s="87" t="s">
        <v>2504</v>
      </c>
      <c r="B362" s="87" t="s">
        <v>2505</v>
      </c>
      <c r="C362" s="87">
        <v>2</v>
      </c>
      <c r="D362" s="132">
        <v>0.0017600252592588456</v>
      </c>
      <c r="E362" s="132">
        <v>2.9962927185413215</v>
      </c>
      <c r="F362" s="87" t="s">
        <v>2551</v>
      </c>
      <c r="G362" s="87" t="b">
        <v>0</v>
      </c>
      <c r="H362" s="87" t="b">
        <v>0</v>
      </c>
      <c r="I362" s="87" t="b">
        <v>0</v>
      </c>
      <c r="J362" s="87" t="b">
        <v>0</v>
      </c>
      <c r="K362" s="87" t="b">
        <v>0</v>
      </c>
      <c r="L362" s="87" t="b">
        <v>0</v>
      </c>
    </row>
    <row r="363" spans="1:12" ht="15">
      <c r="A363" s="87" t="s">
        <v>2505</v>
      </c>
      <c r="B363" s="87" t="s">
        <v>2506</v>
      </c>
      <c r="C363" s="87">
        <v>2</v>
      </c>
      <c r="D363" s="132">
        <v>0.0017600252592588456</v>
      </c>
      <c r="E363" s="132">
        <v>2.9962927185413215</v>
      </c>
      <c r="F363" s="87" t="s">
        <v>2551</v>
      </c>
      <c r="G363" s="87" t="b">
        <v>0</v>
      </c>
      <c r="H363" s="87" t="b">
        <v>0</v>
      </c>
      <c r="I363" s="87" t="b">
        <v>0</v>
      </c>
      <c r="J363" s="87" t="b">
        <v>0</v>
      </c>
      <c r="K363" s="87" t="b">
        <v>0</v>
      </c>
      <c r="L363" s="87" t="b">
        <v>0</v>
      </c>
    </row>
    <row r="364" spans="1:12" ht="15">
      <c r="A364" s="87" t="s">
        <v>2506</v>
      </c>
      <c r="B364" s="87" t="s">
        <v>270</v>
      </c>
      <c r="C364" s="87">
        <v>2</v>
      </c>
      <c r="D364" s="132">
        <v>0.0017600252592588456</v>
      </c>
      <c r="E364" s="132">
        <v>2.9962927185413215</v>
      </c>
      <c r="F364" s="87" t="s">
        <v>2551</v>
      </c>
      <c r="G364" s="87" t="b">
        <v>0</v>
      </c>
      <c r="H364" s="87" t="b">
        <v>0</v>
      </c>
      <c r="I364" s="87" t="b">
        <v>0</v>
      </c>
      <c r="J364" s="87" t="b">
        <v>0</v>
      </c>
      <c r="K364" s="87" t="b">
        <v>0</v>
      </c>
      <c r="L364" s="87" t="b">
        <v>0</v>
      </c>
    </row>
    <row r="365" spans="1:12" ht="15">
      <c r="A365" s="87" t="s">
        <v>270</v>
      </c>
      <c r="B365" s="87" t="s">
        <v>286</v>
      </c>
      <c r="C365" s="87">
        <v>2</v>
      </c>
      <c r="D365" s="132">
        <v>0.0017600252592588456</v>
      </c>
      <c r="E365" s="132">
        <v>1.5649289543823341</v>
      </c>
      <c r="F365" s="87" t="s">
        <v>2551</v>
      </c>
      <c r="G365" s="87" t="b">
        <v>0</v>
      </c>
      <c r="H365" s="87" t="b">
        <v>0</v>
      </c>
      <c r="I365" s="87" t="b">
        <v>0</v>
      </c>
      <c r="J365" s="87" t="b">
        <v>0</v>
      </c>
      <c r="K365" s="87" t="b">
        <v>0</v>
      </c>
      <c r="L365" s="87" t="b">
        <v>0</v>
      </c>
    </row>
    <row r="366" spans="1:12" ht="15">
      <c r="A366" s="87" t="s">
        <v>286</v>
      </c>
      <c r="B366" s="87" t="s">
        <v>2281</v>
      </c>
      <c r="C366" s="87">
        <v>2</v>
      </c>
      <c r="D366" s="132">
        <v>0.0017600252592588456</v>
      </c>
      <c r="E366" s="132">
        <v>0.9679248348442602</v>
      </c>
      <c r="F366" s="87" t="s">
        <v>2551</v>
      </c>
      <c r="G366" s="87" t="b">
        <v>0</v>
      </c>
      <c r="H366" s="87" t="b">
        <v>0</v>
      </c>
      <c r="I366" s="87" t="b">
        <v>0</v>
      </c>
      <c r="J366" s="87" t="b">
        <v>0</v>
      </c>
      <c r="K366" s="87" t="b">
        <v>0</v>
      </c>
      <c r="L366" s="87" t="b">
        <v>0</v>
      </c>
    </row>
    <row r="367" spans="1:12" ht="15">
      <c r="A367" s="87" t="s">
        <v>2387</v>
      </c>
      <c r="B367" s="87" t="s">
        <v>2303</v>
      </c>
      <c r="C367" s="87">
        <v>2</v>
      </c>
      <c r="D367" s="132">
        <v>0.0017600252592588456</v>
      </c>
      <c r="E367" s="132">
        <v>2.343080204765978</v>
      </c>
      <c r="F367" s="87" t="s">
        <v>2551</v>
      </c>
      <c r="G367" s="87" t="b">
        <v>0</v>
      </c>
      <c r="H367" s="87" t="b">
        <v>0</v>
      </c>
      <c r="I367" s="87" t="b">
        <v>0</v>
      </c>
      <c r="J367" s="87" t="b">
        <v>0</v>
      </c>
      <c r="K367" s="87" t="b">
        <v>0</v>
      </c>
      <c r="L367" s="87" t="b">
        <v>0</v>
      </c>
    </row>
    <row r="368" spans="1:12" ht="15">
      <c r="A368" s="87" t="s">
        <v>2303</v>
      </c>
      <c r="B368" s="87" t="s">
        <v>2351</v>
      </c>
      <c r="C368" s="87">
        <v>2</v>
      </c>
      <c r="D368" s="132">
        <v>0.0017600252592588456</v>
      </c>
      <c r="E368" s="132">
        <v>2.519171463821659</v>
      </c>
      <c r="F368" s="87" t="s">
        <v>2551</v>
      </c>
      <c r="G368" s="87" t="b">
        <v>0</v>
      </c>
      <c r="H368" s="87" t="b">
        <v>0</v>
      </c>
      <c r="I368" s="87" t="b">
        <v>0</v>
      </c>
      <c r="J368" s="87" t="b">
        <v>0</v>
      </c>
      <c r="K368" s="87" t="b">
        <v>0</v>
      </c>
      <c r="L368" s="87" t="b">
        <v>0</v>
      </c>
    </row>
    <row r="369" spans="1:12" ht="15">
      <c r="A369" s="87" t="s">
        <v>2351</v>
      </c>
      <c r="B369" s="87" t="s">
        <v>2317</v>
      </c>
      <c r="C369" s="87">
        <v>2</v>
      </c>
      <c r="D369" s="132">
        <v>0.0017600252592588456</v>
      </c>
      <c r="E369" s="132">
        <v>2.2973227142053028</v>
      </c>
      <c r="F369" s="87" t="s">
        <v>2551</v>
      </c>
      <c r="G369" s="87" t="b">
        <v>0</v>
      </c>
      <c r="H369" s="87" t="b">
        <v>0</v>
      </c>
      <c r="I369" s="87" t="b">
        <v>0</v>
      </c>
      <c r="J369" s="87" t="b">
        <v>0</v>
      </c>
      <c r="K369" s="87" t="b">
        <v>0</v>
      </c>
      <c r="L369" s="87" t="b">
        <v>0</v>
      </c>
    </row>
    <row r="370" spans="1:12" ht="15">
      <c r="A370" s="87" t="s">
        <v>2317</v>
      </c>
      <c r="B370" s="87" t="s">
        <v>2514</v>
      </c>
      <c r="C370" s="87">
        <v>2</v>
      </c>
      <c r="D370" s="132">
        <v>0.0017600252592588456</v>
      </c>
      <c r="E370" s="132">
        <v>2.598352709869284</v>
      </c>
      <c r="F370" s="87" t="s">
        <v>2551</v>
      </c>
      <c r="G370" s="87" t="b">
        <v>0</v>
      </c>
      <c r="H370" s="87" t="b">
        <v>0</v>
      </c>
      <c r="I370" s="87" t="b">
        <v>0</v>
      </c>
      <c r="J370" s="87" t="b">
        <v>0</v>
      </c>
      <c r="K370" s="87" t="b">
        <v>0</v>
      </c>
      <c r="L370" s="87" t="b">
        <v>0</v>
      </c>
    </row>
    <row r="371" spans="1:12" ht="15">
      <c r="A371" s="87" t="s">
        <v>2514</v>
      </c>
      <c r="B371" s="87" t="s">
        <v>2515</v>
      </c>
      <c r="C371" s="87">
        <v>2</v>
      </c>
      <c r="D371" s="132">
        <v>0.0017600252592588456</v>
      </c>
      <c r="E371" s="132">
        <v>2.9962927185413215</v>
      </c>
      <c r="F371" s="87" t="s">
        <v>2551</v>
      </c>
      <c r="G371" s="87" t="b">
        <v>0</v>
      </c>
      <c r="H371" s="87" t="b">
        <v>0</v>
      </c>
      <c r="I371" s="87" t="b">
        <v>0</v>
      </c>
      <c r="J371" s="87" t="b">
        <v>0</v>
      </c>
      <c r="K371" s="87" t="b">
        <v>0</v>
      </c>
      <c r="L371" s="87" t="b">
        <v>0</v>
      </c>
    </row>
    <row r="372" spans="1:12" ht="15">
      <c r="A372" s="87" t="s">
        <v>2515</v>
      </c>
      <c r="B372" s="87" t="s">
        <v>2516</v>
      </c>
      <c r="C372" s="87">
        <v>2</v>
      </c>
      <c r="D372" s="132">
        <v>0.0017600252592588456</v>
      </c>
      <c r="E372" s="132">
        <v>2.9962927185413215</v>
      </c>
      <c r="F372" s="87" t="s">
        <v>2551</v>
      </c>
      <c r="G372" s="87" t="b">
        <v>0</v>
      </c>
      <c r="H372" s="87" t="b">
        <v>0</v>
      </c>
      <c r="I372" s="87" t="b">
        <v>0</v>
      </c>
      <c r="J372" s="87" t="b">
        <v>0</v>
      </c>
      <c r="K372" s="87" t="b">
        <v>0</v>
      </c>
      <c r="L372" s="87" t="b">
        <v>0</v>
      </c>
    </row>
    <row r="373" spans="1:12" ht="15">
      <c r="A373" s="87" t="s">
        <v>2516</v>
      </c>
      <c r="B373" s="87" t="s">
        <v>2392</v>
      </c>
      <c r="C373" s="87">
        <v>2</v>
      </c>
      <c r="D373" s="132">
        <v>0.0017600252592588456</v>
      </c>
      <c r="E373" s="132">
        <v>2.82020145948564</v>
      </c>
      <c r="F373" s="87" t="s">
        <v>2551</v>
      </c>
      <c r="G373" s="87" t="b">
        <v>0</v>
      </c>
      <c r="H373" s="87" t="b">
        <v>0</v>
      </c>
      <c r="I373" s="87" t="b">
        <v>0</v>
      </c>
      <c r="J373" s="87" t="b">
        <v>0</v>
      </c>
      <c r="K373" s="87" t="b">
        <v>0</v>
      </c>
      <c r="L373" s="87" t="b">
        <v>0</v>
      </c>
    </row>
    <row r="374" spans="1:12" ht="15">
      <c r="A374" s="87" t="s">
        <v>2392</v>
      </c>
      <c r="B374" s="87" t="s">
        <v>2351</v>
      </c>
      <c r="C374" s="87">
        <v>2</v>
      </c>
      <c r="D374" s="132">
        <v>0.0017600252592588456</v>
      </c>
      <c r="E374" s="132">
        <v>2.519171463821659</v>
      </c>
      <c r="F374" s="87" t="s">
        <v>2551</v>
      </c>
      <c r="G374" s="87" t="b">
        <v>0</v>
      </c>
      <c r="H374" s="87" t="b">
        <v>0</v>
      </c>
      <c r="I374" s="87" t="b">
        <v>0</v>
      </c>
      <c r="J374" s="87" t="b">
        <v>0</v>
      </c>
      <c r="K374" s="87" t="b">
        <v>0</v>
      </c>
      <c r="L374" s="87" t="b">
        <v>0</v>
      </c>
    </row>
    <row r="375" spans="1:12" ht="15">
      <c r="A375" s="87" t="s">
        <v>2351</v>
      </c>
      <c r="B375" s="87" t="s">
        <v>2517</v>
      </c>
      <c r="C375" s="87">
        <v>2</v>
      </c>
      <c r="D375" s="132">
        <v>0.0017600252592588456</v>
      </c>
      <c r="E375" s="132">
        <v>2.6952627228773403</v>
      </c>
      <c r="F375" s="87" t="s">
        <v>2551</v>
      </c>
      <c r="G375" s="87" t="b">
        <v>0</v>
      </c>
      <c r="H375" s="87" t="b">
        <v>0</v>
      </c>
      <c r="I375" s="87" t="b">
        <v>0</v>
      </c>
      <c r="J375" s="87" t="b">
        <v>0</v>
      </c>
      <c r="K375" s="87" t="b">
        <v>0</v>
      </c>
      <c r="L375" s="87" t="b">
        <v>0</v>
      </c>
    </row>
    <row r="376" spans="1:12" ht="15">
      <c r="A376" s="87" t="s">
        <v>2517</v>
      </c>
      <c r="B376" s="87" t="s">
        <v>2316</v>
      </c>
      <c r="C376" s="87">
        <v>2</v>
      </c>
      <c r="D376" s="132">
        <v>0.0017600252592588456</v>
      </c>
      <c r="E376" s="132">
        <v>2.598352709869284</v>
      </c>
      <c r="F376" s="87" t="s">
        <v>2551</v>
      </c>
      <c r="G376" s="87" t="b">
        <v>0</v>
      </c>
      <c r="H376" s="87" t="b">
        <v>0</v>
      </c>
      <c r="I376" s="87" t="b">
        <v>0</v>
      </c>
      <c r="J376" s="87" t="b">
        <v>0</v>
      </c>
      <c r="K376" s="87" t="b">
        <v>0</v>
      </c>
      <c r="L376" s="87" t="b">
        <v>0</v>
      </c>
    </row>
    <row r="377" spans="1:12" ht="15">
      <c r="A377" s="87" t="s">
        <v>2316</v>
      </c>
      <c r="B377" s="87" t="s">
        <v>2518</v>
      </c>
      <c r="C377" s="87">
        <v>2</v>
      </c>
      <c r="D377" s="132">
        <v>0.0017600252592588456</v>
      </c>
      <c r="E377" s="132">
        <v>2.598352709869284</v>
      </c>
      <c r="F377" s="87" t="s">
        <v>2551</v>
      </c>
      <c r="G377" s="87" t="b">
        <v>0</v>
      </c>
      <c r="H377" s="87" t="b">
        <v>0</v>
      </c>
      <c r="I377" s="87" t="b">
        <v>0</v>
      </c>
      <c r="J377" s="87" t="b">
        <v>0</v>
      </c>
      <c r="K377" s="87" t="b">
        <v>0</v>
      </c>
      <c r="L377" s="87" t="b">
        <v>0</v>
      </c>
    </row>
    <row r="378" spans="1:12" ht="15">
      <c r="A378" s="87" t="s">
        <v>2518</v>
      </c>
      <c r="B378" s="87" t="s">
        <v>286</v>
      </c>
      <c r="C378" s="87">
        <v>2</v>
      </c>
      <c r="D378" s="132">
        <v>0.0017600252592588456</v>
      </c>
      <c r="E378" s="132">
        <v>1.5649289543823341</v>
      </c>
      <c r="F378" s="87" t="s">
        <v>2551</v>
      </c>
      <c r="G378" s="87" t="b">
        <v>0</v>
      </c>
      <c r="H378" s="87" t="b">
        <v>0</v>
      </c>
      <c r="I378" s="87" t="b">
        <v>0</v>
      </c>
      <c r="J378" s="87" t="b">
        <v>0</v>
      </c>
      <c r="K378" s="87" t="b">
        <v>0</v>
      </c>
      <c r="L378" s="87" t="b">
        <v>0</v>
      </c>
    </row>
    <row r="379" spans="1:12" ht="15">
      <c r="A379" s="87" t="s">
        <v>2395</v>
      </c>
      <c r="B379" s="87" t="s">
        <v>2521</v>
      </c>
      <c r="C379" s="87">
        <v>2</v>
      </c>
      <c r="D379" s="132">
        <v>0.0017600252592588456</v>
      </c>
      <c r="E379" s="132">
        <v>2.82020145948564</v>
      </c>
      <c r="F379" s="87" t="s">
        <v>2551</v>
      </c>
      <c r="G379" s="87" t="b">
        <v>0</v>
      </c>
      <c r="H379" s="87" t="b">
        <v>0</v>
      </c>
      <c r="I379" s="87" t="b">
        <v>0</v>
      </c>
      <c r="J379" s="87" t="b">
        <v>0</v>
      </c>
      <c r="K379" s="87" t="b">
        <v>0</v>
      </c>
      <c r="L379" s="87" t="b">
        <v>0</v>
      </c>
    </row>
    <row r="380" spans="1:12" ht="15">
      <c r="A380" s="87" t="s">
        <v>2521</v>
      </c>
      <c r="B380" s="87" t="s">
        <v>2522</v>
      </c>
      <c r="C380" s="87">
        <v>2</v>
      </c>
      <c r="D380" s="132">
        <v>0.0017600252592588456</v>
      </c>
      <c r="E380" s="132">
        <v>2.9962927185413215</v>
      </c>
      <c r="F380" s="87" t="s">
        <v>2551</v>
      </c>
      <c r="G380" s="87" t="b">
        <v>0</v>
      </c>
      <c r="H380" s="87" t="b">
        <v>0</v>
      </c>
      <c r="I380" s="87" t="b">
        <v>0</v>
      </c>
      <c r="J380" s="87" t="b">
        <v>1</v>
      </c>
      <c r="K380" s="87" t="b">
        <v>0</v>
      </c>
      <c r="L380" s="87" t="b">
        <v>0</v>
      </c>
    </row>
    <row r="381" spans="1:12" ht="15">
      <c r="A381" s="87" t="s">
        <v>2522</v>
      </c>
      <c r="B381" s="87" t="s">
        <v>321</v>
      </c>
      <c r="C381" s="87">
        <v>2</v>
      </c>
      <c r="D381" s="132">
        <v>0.0017600252592588456</v>
      </c>
      <c r="E381" s="132">
        <v>2.452224674191046</v>
      </c>
      <c r="F381" s="87" t="s">
        <v>2551</v>
      </c>
      <c r="G381" s="87" t="b">
        <v>1</v>
      </c>
      <c r="H381" s="87" t="b">
        <v>0</v>
      </c>
      <c r="I381" s="87" t="b">
        <v>0</v>
      </c>
      <c r="J381" s="87" t="b">
        <v>0</v>
      </c>
      <c r="K381" s="87" t="b">
        <v>0</v>
      </c>
      <c r="L381" s="87" t="b">
        <v>0</v>
      </c>
    </row>
    <row r="382" spans="1:12" ht="15">
      <c r="A382" s="87" t="s">
        <v>321</v>
      </c>
      <c r="B382" s="87" t="s">
        <v>1979</v>
      </c>
      <c r="C382" s="87">
        <v>2</v>
      </c>
      <c r="D382" s="132">
        <v>0.0017600252592588456</v>
      </c>
      <c r="E382" s="132">
        <v>1.4522246741910458</v>
      </c>
      <c r="F382" s="87" t="s">
        <v>2551</v>
      </c>
      <c r="G382" s="87" t="b">
        <v>0</v>
      </c>
      <c r="H382" s="87" t="b">
        <v>0</v>
      </c>
      <c r="I382" s="87" t="b">
        <v>0</v>
      </c>
      <c r="J382" s="87" t="b">
        <v>0</v>
      </c>
      <c r="K382" s="87" t="b">
        <v>0</v>
      </c>
      <c r="L382" s="87" t="b">
        <v>0</v>
      </c>
    </row>
    <row r="383" spans="1:12" ht="15">
      <c r="A383" s="87" t="s">
        <v>1979</v>
      </c>
      <c r="B383" s="87" t="s">
        <v>2339</v>
      </c>
      <c r="C383" s="87">
        <v>2</v>
      </c>
      <c r="D383" s="132">
        <v>0.0017600252592588456</v>
      </c>
      <c r="E383" s="132">
        <v>2.1511946785270646</v>
      </c>
      <c r="F383" s="87" t="s">
        <v>2551</v>
      </c>
      <c r="G383" s="87" t="b">
        <v>0</v>
      </c>
      <c r="H383" s="87" t="b">
        <v>0</v>
      </c>
      <c r="I383" s="87" t="b">
        <v>0</v>
      </c>
      <c r="J383" s="87" t="b">
        <v>0</v>
      </c>
      <c r="K383" s="87" t="b">
        <v>0</v>
      </c>
      <c r="L383" s="87" t="b">
        <v>0</v>
      </c>
    </row>
    <row r="384" spans="1:12" ht="15">
      <c r="A384" s="87" t="s">
        <v>2339</v>
      </c>
      <c r="B384" s="87" t="s">
        <v>1972</v>
      </c>
      <c r="C384" s="87">
        <v>2</v>
      </c>
      <c r="D384" s="132">
        <v>0.0017600252592588456</v>
      </c>
      <c r="E384" s="132">
        <v>1.6952627228773403</v>
      </c>
      <c r="F384" s="87" t="s">
        <v>2551</v>
      </c>
      <c r="G384" s="87" t="b">
        <v>0</v>
      </c>
      <c r="H384" s="87" t="b">
        <v>0</v>
      </c>
      <c r="I384" s="87" t="b">
        <v>0</v>
      </c>
      <c r="J384" s="87" t="b">
        <v>0</v>
      </c>
      <c r="K384" s="87" t="b">
        <v>0</v>
      </c>
      <c r="L384" s="87" t="b">
        <v>0</v>
      </c>
    </row>
    <row r="385" spans="1:12" ht="15">
      <c r="A385" s="87" t="s">
        <v>1972</v>
      </c>
      <c r="B385" s="87" t="s">
        <v>321</v>
      </c>
      <c r="C385" s="87">
        <v>2</v>
      </c>
      <c r="D385" s="132">
        <v>0.0017600252592588456</v>
      </c>
      <c r="E385" s="132">
        <v>1.5491346871991023</v>
      </c>
      <c r="F385" s="87" t="s">
        <v>2551</v>
      </c>
      <c r="G385" s="87" t="b">
        <v>0</v>
      </c>
      <c r="H385" s="87" t="b">
        <v>0</v>
      </c>
      <c r="I385" s="87" t="b">
        <v>0</v>
      </c>
      <c r="J385" s="87" t="b">
        <v>0</v>
      </c>
      <c r="K385" s="87" t="b">
        <v>0</v>
      </c>
      <c r="L385" s="87" t="b">
        <v>0</v>
      </c>
    </row>
    <row r="386" spans="1:12" ht="15">
      <c r="A386" s="87" t="s">
        <v>321</v>
      </c>
      <c r="B386" s="87" t="s">
        <v>2347</v>
      </c>
      <c r="C386" s="87">
        <v>2</v>
      </c>
      <c r="D386" s="132">
        <v>0.0017600252592588456</v>
      </c>
      <c r="E386" s="132">
        <v>2.1511946785270646</v>
      </c>
      <c r="F386" s="87" t="s">
        <v>2551</v>
      </c>
      <c r="G386" s="87" t="b">
        <v>0</v>
      </c>
      <c r="H386" s="87" t="b">
        <v>0</v>
      </c>
      <c r="I386" s="87" t="b">
        <v>0</v>
      </c>
      <c r="J386" s="87" t="b">
        <v>0</v>
      </c>
      <c r="K386" s="87" t="b">
        <v>0</v>
      </c>
      <c r="L386" s="87" t="b">
        <v>0</v>
      </c>
    </row>
    <row r="387" spans="1:12" ht="15">
      <c r="A387" s="87" t="s">
        <v>2347</v>
      </c>
      <c r="B387" s="87" t="s">
        <v>2009</v>
      </c>
      <c r="C387" s="87">
        <v>2</v>
      </c>
      <c r="D387" s="132">
        <v>0.0017600252592588456</v>
      </c>
      <c r="E387" s="132">
        <v>2.0932027315493777</v>
      </c>
      <c r="F387" s="87" t="s">
        <v>2551</v>
      </c>
      <c r="G387" s="87" t="b">
        <v>0</v>
      </c>
      <c r="H387" s="87" t="b">
        <v>0</v>
      </c>
      <c r="I387" s="87" t="b">
        <v>0</v>
      </c>
      <c r="J387" s="87" t="b">
        <v>1</v>
      </c>
      <c r="K387" s="87" t="b">
        <v>0</v>
      </c>
      <c r="L387" s="87" t="b">
        <v>0</v>
      </c>
    </row>
    <row r="388" spans="1:12" ht="15">
      <c r="A388" s="87" t="s">
        <v>2009</v>
      </c>
      <c r="B388" s="87" t="s">
        <v>2523</v>
      </c>
      <c r="C388" s="87">
        <v>2</v>
      </c>
      <c r="D388" s="132">
        <v>0.0017600252592588456</v>
      </c>
      <c r="E388" s="132">
        <v>2.343080204765978</v>
      </c>
      <c r="F388" s="87" t="s">
        <v>2551</v>
      </c>
      <c r="G388" s="87" t="b">
        <v>1</v>
      </c>
      <c r="H388" s="87" t="b">
        <v>0</v>
      </c>
      <c r="I388" s="87" t="b">
        <v>0</v>
      </c>
      <c r="J388" s="87" t="b">
        <v>0</v>
      </c>
      <c r="K388" s="87" t="b">
        <v>0</v>
      </c>
      <c r="L388" s="87" t="b">
        <v>0</v>
      </c>
    </row>
    <row r="389" spans="1:12" ht="15">
      <c r="A389" s="87" t="s">
        <v>2523</v>
      </c>
      <c r="B389" s="87" t="s">
        <v>2294</v>
      </c>
      <c r="C389" s="87">
        <v>2</v>
      </c>
      <c r="D389" s="132">
        <v>0.0017600252592588456</v>
      </c>
      <c r="E389" s="132">
        <v>2.519171463821659</v>
      </c>
      <c r="F389" s="87" t="s">
        <v>2551</v>
      </c>
      <c r="G389" s="87" t="b">
        <v>0</v>
      </c>
      <c r="H389" s="87" t="b">
        <v>0</v>
      </c>
      <c r="I389" s="87" t="b">
        <v>0</v>
      </c>
      <c r="J389" s="87" t="b">
        <v>0</v>
      </c>
      <c r="K389" s="87" t="b">
        <v>0</v>
      </c>
      <c r="L389" s="87" t="b">
        <v>0</v>
      </c>
    </row>
    <row r="390" spans="1:12" ht="15">
      <c r="A390" s="87" t="s">
        <v>2294</v>
      </c>
      <c r="B390" s="87" t="s">
        <v>1979</v>
      </c>
      <c r="C390" s="87">
        <v>2</v>
      </c>
      <c r="D390" s="132">
        <v>0.0017600252592588456</v>
      </c>
      <c r="E390" s="132">
        <v>1.5191714638216591</v>
      </c>
      <c r="F390" s="87" t="s">
        <v>2551</v>
      </c>
      <c r="G390" s="87" t="b">
        <v>0</v>
      </c>
      <c r="H390" s="87" t="b">
        <v>0</v>
      </c>
      <c r="I390" s="87" t="b">
        <v>0</v>
      </c>
      <c r="J390" s="87" t="b">
        <v>0</v>
      </c>
      <c r="K390" s="87" t="b">
        <v>0</v>
      </c>
      <c r="L390" s="87" t="b">
        <v>0</v>
      </c>
    </row>
    <row r="391" spans="1:12" ht="15">
      <c r="A391" s="87" t="s">
        <v>1979</v>
      </c>
      <c r="B391" s="87" t="s">
        <v>1985</v>
      </c>
      <c r="C391" s="87">
        <v>2</v>
      </c>
      <c r="D391" s="132">
        <v>0.0017600252592588456</v>
      </c>
      <c r="E391" s="132">
        <v>2.452224674191046</v>
      </c>
      <c r="F391" s="87" t="s">
        <v>2551</v>
      </c>
      <c r="G391" s="87" t="b">
        <v>0</v>
      </c>
      <c r="H391" s="87" t="b">
        <v>0</v>
      </c>
      <c r="I391" s="87" t="b">
        <v>0</v>
      </c>
      <c r="J391" s="87" t="b">
        <v>0</v>
      </c>
      <c r="K391" s="87" t="b">
        <v>0</v>
      </c>
      <c r="L391" s="87" t="b">
        <v>0</v>
      </c>
    </row>
    <row r="392" spans="1:12" ht="15">
      <c r="A392" s="87" t="s">
        <v>1985</v>
      </c>
      <c r="B392" s="87" t="s">
        <v>2524</v>
      </c>
      <c r="C392" s="87">
        <v>2</v>
      </c>
      <c r="D392" s="132">
        <v>0.0017600252592588456</v>
      </c>
      <c r="E392" s="132">
        <v>2.9962927185413215</v>
      </c>
      <c r="F392" s="87" t="s">
        <v>2551</v>
      </c>
      <c r="G392" s="87" t="b">
        <v>0</v>
      </c>
      <c r="H392" s="87" t="b">
        <v>0</v>
      </c>
      <c r="I392" s="87" t="b">
        <v>0</v>
      </c>
      <c r="J392" s="87" t="b">
        <v>1</v>
      </c>
      <c r="K392" s="87" t="b">
        <v>0</v>
      </c>
      <c r="L392" s="87" t="b">
        <v>0</v>
      </c>
    </row>
    <row r="393" spans="1:12" ht="15">
      <c r="A393" s="87" t="s">
        <v>2524</v>
      </c>
      <c r="B393" s="87" t="s">
        <v>2348</v>
      </c>
      <c r="C393" s="87">
        <v>2</v>
      </c>
      <c r="D393" s="132">
        <v>0.0017600252592588456</v>
      </c>
      <c r="E393" s="132">
        <v>2.9962927185413215</v>
      </c>
      <c r="F393" s="87" t="s">
        <v>2551</v>
      </c>
      <c r="G393" s="87" t="b">
        <v>1</v>
      </c>
      <c r="H393" s="87" t="b">
        <v>0</v>
      </c>
      <c r="I393" s="87" t="b">
        <v>0</v>
      </c>
      <c r="J393" s="87" t="b">
        <v>0</v>
      </c>
      <c r="K393" s="87" t="b">
        <v>0</v>
      </c>
      <c r="L393" s="87" t="b">
        <v>0</v>
      </c>
    </row>
    <row r="394" spans="1:12" ht="15">
      <c r="A394" s="87" t="s">
        <v>2348</v>
      </c>
      <c r="B394" s="87" t="s">
        <v>2000</v>
      </c>
      <c r="C394" s="87">
        <v>2</v>
      </c>
      <c r="D394" s="132">
        <v>0.0017600252592588456</v>
      </c>
      <c r="E394" s="132">
        <v>1.519171463821659</v>
      </c>
      <c r="F394" s="87" t="s">
        <v>2551</v>
      </c>
      <c r="G394" s="87" t="b">
        <v>0</v>
      </c>
      <c r="H394" s="87" t="b">
        <v>0</v>
      </c>
      <c r="I394" s="87" t="b">
        <v>0</v>
      </c>
      <c r="J394" s="87" t="b">
        <v>0</v>
      </c>
      <c r="K394" s="87" t="b">
        <v>0</v>
      </c>
      <c r="L394" s="87" t="b">
        <v>0</v>
      </c>
    </row>
    <row r="395" spans="1:12" ht="15">
      <c r="A395" s="87" t="s">
        <v>319</v>
      </c>
      <c r="B395" s="87" t="s">
        <v>2013</v>
      </c>
      <c r="C395" s="87">
        <v>2</v>
      </c>
      <c r="D395" s="132">
        <v>0.0017600252592588456</v>
      </c>
      <c r="E395" s="132">
        <v>2.200412701197246</v>
      </c>
      <c r="F395" s="87" t="s">
        <v>2551</v>
      </c>
      <c r="G395" s="87" t="b">
        <v>0</v>
      </c>
      <c r="H395" s="87" t="b">
        <v>0</v>
      </c>
      <c r="I395" s="87" t="b">
        <v>0</v>
      </c>
      <c r="J395" s="87" t="b">
        <v>0</v>
      </c>
      <c r="K395" s="87" t="b">
        <v>0</v>
      </c>
      <c r="L395" s="87" t="b">
        <v>0</v>
      </c>
    </row>
    <row r="396" spans="1:12" ht="15">
      <c r="A396" s="87" t="s">
        <v>307</v>
      </c>
      <c r="B396" s="87" t="s">
        <v>2396</v>
      </c>
      <c r="C396" s="87">
        <v>2</v>
      </c>
      <c r="D396" s="132">
        <v>0.0017600252592588456</v>
      </c>
      <c r="E396" s="132">
        <v>2.644110200429959</v>
      </c>
      <c r="F396" s="87" t="s">
        <v>2551</v>
      </c>
      <c r="G396" s="87" t="b">
        <v>0</v>
      </c>
      <c r="H396" s="87" t="b">
        <v>0</v>
      </c>
      <c r="I396" s="87" t="b">
        <v>0</v>
      </c>
      <c r="J396" s="87" t="b">
        <v>0</v>
      </c>
      <c r="K396" s="87" t="b">
        <v>0</v>
      </c>
      <c r="L396" s="87" t="b">
        <v>0</v>
      </c>
    </row>
    <row r="397" spans="1:12" ht="15">
      <c r="A397" s="87" t="s">
        <v>2396</v>
      </c>
      <c r="B397" s="87" t="s">
        <v>2268</v>
      </c>
      <c r="C397" s="87">
        <v>2</v>
      </c>
      <c r="D397" s="132">
        <v>0.0017600252592588456</v>
      </c>
      <c r="E397" s="132">
        <v>2.2761334151353645</v>
      </c>
      <c r="F397" s="87" t="s">
        <v>2551</v>
      </c>
      <c r="G397" s="87" t="b">
        <v>0</v>
      </c>
      <c r="H397" s="87" t="b">
        <v>0</v>
      </c>
      <c r="I397" s="87" t="b">
        <v>0</v>
      </c>
      <c r="J397" s="87" t="b">
        <v>0</v>
      </c>
      <c r="K397" s="87" t="b">
        <v>0</v>
      </c>
      <c r="L397" s="87" t="b">
        <v>0</v>
      </c>
    </row>
    <row r="398" spans="1:12" ht="15">
      <c r="A398" s="87" t="s">
        <v>2268</v>
      </c>
      <c r="B398" s="87" t="s">
        <v>2525</v>
      </c>
      <c r="C398" s="87">
        <v>2</v>
      </c>
      <c r="D398" s="132">
        <v>0.0017600252592588456</v>
      </c>
      <c r="E398" s="132">
        <v>2.255930029047078</v>
      </c>
      <c r="F398" s="87" t="s">
        <v>2551</v>
      </c>
      <c r="G398" s="87" t="b">
        <v>0</v>
      </c>
      <c r="H398" s="87" t="b">
        <v>0</v>
      </c>
      <c r="I398" s="87" t="b">
        <v>0</v>
      </c>
      <c r="J398" s="87" t="b">
        <v>0</v>
      </c>
      <c r="K398" s="87" t="b">
        <v>0</v>
      </c>
      <c r="L398" s="87" t="b">
        <v>0</v>
      </c>
    </row>
    <row r="399" spans="1:12" ht="15">
      <c r="A399" s="87" t="s">
        <v>2525</v>
      </c>
      <c r="B399" s="87" t="s">
        <v>2268</v>
      </c>
      <c r="C399" s="87">
        <v>2</v>
      </c>
      <c r="D399" s="132">
        <v>0.0017600252592588456</v>
      </c>
      <c r="E399" s="132">
        <v>2.452224674191046</v>
      </c>
      <c r="F399" s="87" t="s">
        <v>2551</v>
      </c>
      <c r="G399" s="87" t="b">
        <v>0</v>
      </c>
      <c r="H399" s="87" t="b">
        <v>0</v>
      </c>
      <c r="I399" s="87" t="b">
        <v>0</v>
      </c>
      <c r="J399" s="87" t="b">
        <v>0</v>
      </c>
      <c r="K399" s="87" t="b">
        <v>0</v>
      </c>
      <c r="L399" s="87" t="b">
        <v>0</v>
      </c>
    </row>
    <row r="400" spans="1:12" ht="15">
      <c r="A400" s="87" t="s">
        <v>2268</v>
      </c>
      <c r="B400" s="87" t="s">
        <v>2319</v>
      </c>
      <c r="C400" s="87">
        <v>2</v>
      </c>
      <c r="D400" s="132">
        <v>0.0017600252592588456</v>
      </c>
      <c r="E400" s="132">
        <v>1.8579900203750401</v>
      </c>
      <c r="F400" s="87" t="s">
        <v>2551</v>
      </c>
      <c r="G400" s="87" t="b">
        <v>0</v>
      </c>
      <c r="H400" s="87" t="b">
        <v>0</v>
      </c>
      <c r="I400" s="87" t="b">
        <v>0</v>
      </c>
      <c r="J400" s="87" t="b">
        <v>0</v>
      </c>
      <c r="K400" s="87" t="b">
        <v>0</v>
      </c>
      <c r="L400" s="87" t="b">
        <v>0</v>
      </c>
    </row>
    <row r="401" spans="1:12" ht="15">
      <c r="A401" s="87" t="s">
        <v>2319</v>
      </c>
      <c r="B401" s="87" t="s">
        <v>2526</v>
      </c>
      <c r="C401" s="87">
        <v>2</v>
      </c>
      <c r="D401" s="132">
        <v>0.0017600252592588456</v>
      </c>
      <c r="E401" s="132">
        <v>2.598352709869284</v>
      </c>
      <c r="F401" s="87" t="s">
        <v>2551</v>
      </c>
      <c r="G401" s="87" t="b">
        <v>0</v>
      </c>
      <c r="H401" s="87" t="b">
        <v>0</v>
      </c>
      <c r="I401" s="87" t="b">
        <v>0</v>
      </c>
      <c r="J401" s="87" t="b">
        <v>0</v>
      </c>
      <c r="K401" s="87" t="b">
        <v>0</v>
      </c>
      <c r="L401" s="87" t="b">
        <v>0</v>
      </c>
    </row>
    <row r="402" spans="1:12" ht="15">
      <c r="A402" s="87" t="s">
        <v>2526</v>
      </c>
      <c r="B402" s="87" t="s">
        <v>2527</v>
      </c>
      <c r="C402" s="87">
        <v>2</v>
      </c>
      <c r="D402" s="132">
        <v>0.0017600252592588456</v>
      </c>
      <c r="E402" s="132">
        <v>2.9962927185413215</v>
      </c>
      <c r="F402" s="87" t="s">
        <v>2551</v>
      </c>
      <c r="G402" s="87" t="b">
        <v>0</v>
      </c>
      <c r="H402" s="87" t="b">
        <v>0</v>
      </c>
      <c r="I402" s="87" t="b">
        <v>0</v>
      </c>
      <c r="J402" s="87" t="b">
        <v>0</v>
      </c>
      <c r="K402" s="87" t="b">
        <v>1</v>
      </c>
      <c r="L402" s="87" t="b">
        <v>0</v>
      </c>
    </row>
    <row r="403" spans="1:12" ht="15">
      <c r="A403" s="87" t="s">
        <v>2527</v>
      </c>
      <c r="B403" s="87" t="s">
        <v>2016</v>
      </c>
      <c r="C403" s="87">
        <v>2</v>
      </c>
      <c r="D403" s="132">
        <v>0.0017600252592588456</v>
      </c>
      <c r="E403" s="132">
        <v>2.0932027315493777</v>
      </c>
      <c r="F403" s="87" t="s">
        <v>2551</v>
      </c>
      <c r="G403" s="87" t="b">
        <v>0</v>
      </c>
      <c r="H403" s="87" t="b">
        <v>1</v>
      </c>
      <c r="I403" s="87" t="b">
        <v>0</v>
      </c>
      <c r="J403" s="87" t="b">
        <v>0</v>
      </c>
      <c r="K403" s="87" t="b">
        <v>0</v>
      </c>
      <c r="L403" s="87" t="b">
        <v>0</v>
      </c>
    </row>
    <row r="404" spans="1:12" ht="15">
      <c r="A404" s="87" t="s">
        <v>2016</v>
      </c>
      <c r="B404" s="87" t="s">
        <v>2528</v>
      </c>
      <c r="C404" s="87">
        <v>2</v>
      </c>
      <c r="D404" s="132">
        <v>0.0017600252592588456</v>
      </c>
      <c r="E404" s="132">
        <v>2.1511946785270646</v>
      </c>
      <c r="F404" s="87" t="s">
        <v>2551</v>
      </c>
      <c r="G404" s="87" t="b">
        <v>0</v>
      </c>
      <c r="H404" s="87" t="b">
        <v>0</v>
      </c>
      <c r="I404" s="87" t="b">
        <v>0</v>
      </c>
      <c r="J404" s="87" t="b">
        <v>0</v>
      </c>
      <c r="K404" s="87" t="b">
        <v>0</v>
      </c>
      <c r="L404" s="87" t="b">
        <v>0</v>
      </c>
    </row>
    <row r="405" spans="1:12" ht="15">
      <c r="A405" s="87" t="s">
        <v>2528</v>
      </c>
      <c r="B405" s="87" t="s">
        <v>2529</v>
      </c>
      <c r="C405" s="87">
        <v>2</v>
      </c>
      <c r="D405" s="132">
        <v>0.0017600252592588456</v>
      </c>
      <c r="E405" s="132">
        <v>2.9962927185413215</v>
      </c>
      <c r="F405" s="87" t="s">
        <v>2551</v>
      </c>
      <c r="G405" s="87" t="b">
        <v>0</v>
      </c>
      <c r="H405" s="87" t="b">
        <v>0</v>
      </c>
      <c r="I405" s="87" t="b">
        <v>0</v>
      </c>
      <c r="J405" s="87" t="b">
        <v>0</v>
      </c>
      <c r="K405" s="87" t="b">
        <v>0</v>
      </c>
      <c r="L405" s="87" t="b">
        <v>0</v>
      </c>
    </row>
    <row r="406" spans="1:12" ht="15">
      <c r="A406" s="87" t="s">
        <v>2529</v>
      </c>
      <c r="B406" s="87" t="s">
        <v>2269</v>
      </c>
      <c r="C406" s="87">
        <v>2</v>
      </c>
      <c r="D406" s="132">
        <v>0.0017600252592588456</v>
      </c>
      <c r="E406" s="132">
        <v>2.255930029047078</v>
      </c>
      <c r="F406" s="87" t="s">
        <v>2551</v>
      </c>
      <c r="G406" s="87" t="b">
        <v>0</v>
      </c>
      <c r="H406" s="87" t="b">
        <v>0</v>
      </c>
      <c r="I406" s="87" t="b">
        <v>0</v>
      </c>
      <c r="J406" s="87" t="b">
        <v>0</v>
      </c>
      <c r="K406" s="87" t="b">
        <v>0</v>
      </c>
      <c r="L406" s="87" t="b">
        <v>0</v>
      </c>
    </row>
    <row r="407" spans="1:12" ht="15">
      <c r="A407" s="87" t="s">
        <v>2278</v>
      </c>
      <c r="B407" s="87" t="s">
        <v>2530</v>
      </c>
      <c r="C407" s="87">
        <v>2</v>
      </c>
      <c r="D407" s="132">
        <v>0.0017600252592588456</v>
      </c>
      <c r="E407" s="132">
        <v>2.452224674191046</v>
      </c>
      <c r="F407" s="87" t="s">
        <v>2551</v>
      </c>
      <c r="G407" s="87" t="b">
        <v>0</v>
      </c>
      <c r="H407" s="87" t="b">
        <v>0</v>
      </c>
      <c r="I407" s="87" t="b">
        <v>0</v>
      </c>
      <c r="J407" s="87" t="b">
        <v>0</v>
      </c>
      <c r="K407" s="87" t="b">
        <v>0</v>
      </c>
      <c r="L407" s="87" t="b">
        <v>0</v>
      </c>
    </row>
    <row r="408" spans="1:12" ht="15">
      <c r="A408" s="87" t="s">
        <v>2530</v>
      </c>
      <c r="B408" s="87" t="s">
        <v>2279</v>
      </c>
      <c r="C408" s="87">
        <v>2</v>
      </c>
      <c r="D408" s="132">
        <v>0.0017600252592588456</v>
      </c>
      <c r="E408" s="132">
        <v>2.394232727213359</v>
      </c>
      <c r="F408" s="87" t="s">
        <v>2551</v>
      </c>
      <c r="G408" s="87" t="b">
        <v>0</v>
      </c>
      <c r="H408" s="87" t="b">
        <v>0</v>
      </c>
      <c r="I408" s="87" t="b">
        <v>0</v>
      </c>
      <c r="J408" s="87" t="b">
        <v>0</v>
      </c>
      <c r="K408" s="87" t="b">
        <v>0</v>
      </c>
      <c r="L408" s="87" t="b">
        <v>0</v>
      </c>
    </row>
    <row r="409" spans="1:12" ht="15">
      <c r="A409" s="87" t="s">
        <v>2279</v>
      </c>
      <c r="B409" s="87" t="s">
        <v>2289</v>
      </c>
      <c r="C409" s="87">
        <v>2</v>
      </c>
      <c r="D409" s="132">
        <v>0.0017600252592588456</v>
      </c>
      <c r="E409" s="132">
        <v>1.7921727358853967</v>
      </c>
      <c r="F409" s="87" t="s">
        <v>2551</v>
      </c>
      <c r="G409" s="87" t="b">
        <v>0</v>
      </c>
      <c r="H409" s="87" t="b">
        <v>0</v>
      </c>
      <c r="I409" s="87" t="b">
        <v>0</v>
      </c>
      <c r="J409" s="87" t="b">
        <v>0</v>
      </c>
      <c r="K409" s="87" t="b">
        <v>0</v>
      </c>
      <c r="L409" s="87" t="b">
        <v>0</v>
      </c>
    </row>
    <row r="410" spans="1:12" ht="15">
      <c r="A410" s="87" t="s">
        <v>2289</v>
      </c>
      <c r="B410" s="87" t="s">
        <v>319</v>
      </c>
      <c r="C410" s="87">
        <v>2</v>
      </c>
      <c r="D410" s="132">
        <v>0.0017600252592588456</v>
      </c>
      <c r="E410" s="132">
        <v>1.9962927185413215</v>
      </c>
      <c r="F410" s="87" t="s">
        <v>2551</v>
      </c>
      <c r="G410" s="87" t="b">
        <v>0</v>
      </c>
      <c r="H410" s="87" t="b">
        <v>0</v>
      </c>
      <c r="I410" s="87" t="b">
        <v>0</v>
      </c>
      <c r="J410" s="87" t="b">
        <v>0</v>
      </c>
      <c r="K410" s="87" t="b">
        <v>0</v>
      </c>
      <c r="L410" s="87" t="b">
        <v>0</v>
      </c>
    </row>
    <row r="411" spans="1:12" ht="15">
      <c r="A411" s="87" t="s">
        <v>2533</v>
      </c>
      <c r="B411" s="87" t="s">
        <v>286</v>
      </c>
      <c r="C411" s="87">
        <v>2</v>
      </c>
      <c r="D411" s="132">
        <v>0.0017600252592588456</v>
      </c>
      <c r="E411" s="132">
        <v>1.5649289543823341</v>
      </c>
      <c r="F411" s="87" t="s">
        <v>2551</v>
      </c>
      <c r="G411" s="87" t="b">
        <v>0</v>
      </c>
      <c r="H411" s="87" t="b">
        <v>0</v>
      </c>
      <c r="I411" s="87" t="b">
        <v>0</v>
      </c>
      <c r="J411" s="87" t="b">
        <v>0</v>
      </c>
      <c r="K411" s="87" t="b">
        <v>0</v>
      </c>
      <c r="L411" s="87" t="b">
        <v>0</v>
      </c>
    </row>
    <row r="412" spans="1:12" ht="15">
      <c r="A412" s="87" t="s">
        <v>286</v>
      </c>
      <c r="B412" s="87" t="s">
        <v>265</v>
      </c>
      <c r="C412" s="87">
        <v>2</v>
      </c>
      <c r="D412" s="132">
        <v>0.0017600252592588456</v>
      </c>
      <c r="E412" s="132">
        <v>0.8130228748585169</v>
      </c>
      <c r="F412" s="87" t="s">
        <v>2551</v>
      </c>
      <c r="G412" s="87" t="b">
        <v>0</v>
      </c>
      <c r="H412" s="87" t="b">
        <v>0</v>
      </c>
      <c r="I412" s="87" t="b">
        <v>0</v>
      </c>
      <c r="J412" s="87" t="b">
        <v>0</v>
      </c>
      <c r="K412" s="87" t="b">
        <v>0</v>
      </c>
      <c r="L412" s="87" t="b">
        <v>0</v>
      </c>
    </row>
    <row r="413" spans="1:12" ht="15">
      <c r="A413" s="87" t="s">
        <v>265</v>
      </c>
      <c r="B413" s="87" t="s">
        <v>253</v>
      </c>
      <c r="C413" s="87">
        <v>2</v>
      </c>
      <c r="D413" s="132">
        <v>0.0017600252592588456</v>
      </c>
      <c r="E413" s="132">
        <v>2.9962927185413215</v>
      </c>
      <c r="F413" s="87" t="s">
        <v>2551</v>
      </c>
      <c r="G413" s="87" t="b">
        <v>0</v>
      </c>
      <c r="H413" s="87" t="b">
        <v>0</v>
      </c>
      <c r="I413" s="87" t="b">
        <v>0</v>
      </c>
      <c r="J413" s="87" t="b">
        <v>0</v>
      </c>
      <c r="K413" s="87" t="b">
        <v>0</v>
      </c>
      <c r="L413" s="87" t="b">
        <v>0</v>
      </c>
    </row>
    <row r="414" spans="1:12" ht="15">
      <c r="A414" s="87" t="s">
        <v>253</v>
      </c>
      <c r="B414" s="87" t="s">
        <v>266</v>
      </c>
      <c r="C414" s="87">
        <v>2</v>
      </c>
      <c r="D414" s="132">
        <v>0.0017600252592588456</v>
      </c>
      <c r="E414" s="132">
        <v>2.2181414681576777</v>
      </c>
      <c r="F414" s="87" t="s">
        <v>2551</v>
      </c>
      <c r="G414" s="87" t="b">
        <v>0</v>
      </c>
      <c r="H414" s="87" t="b">
        <v>0</v>
      </c>
      <c r="I414" s="87" t="b">
        <v>0</v>
      </c>
      <c r="J414" s="87" t="b">
        <v>0</v>
      </c>
      <c r="K414" s="87" t="b">
        <v>0</v>
      </c>
      <c r="L414" s="87" t="b">
        <v>0</v>
      </c>
    </row>
    <row r="415" spans="1:12" ht="15">
      <c r="A415" s="87" t="s">
        <v>266</v>
      </c>
      <c r="B415" s="87" t="s">
        <v>306</v>
      </c>
      <c r="C415" s="87">
        <v>2</v>
      </c>
      <c r="D415" s="132">
        <v>0.0017600252592588456</v>
      </c>
      <c r="E415" s="132">
        <v>2.2181414681576777</v>
      </c>
      <c r="F415" s="87" t="s">
        <v>2551</v>
      </c>
      <c r="G415" s="87" t="b">
        <v>0</v>
      </c>
      <c r="H415" s="87" t="b">
        <v>0</v>
      </c>
      <c r="I415" s="87" t="b">
        <v>0</v>
      </c>
      <c r="J415" s="87" t="b">
        <v>0</v>
      </c>
      <c r="K415" s="87" t="b">
        <v>0</v>
      </c>
      <c r="L415" s="87" t="b">
        <v>0</v>
      </c>
    </row>
    <row r="416" spans="1:12" ht="15">
      <c r="A416" s="87" t="s">
        <v>306</v>
      </c>
      <c r="B416" s="87" t="s">
        <v>305</v>
      </c>
      <c r="C416" s="87">
        <v>2</v>
      </c>
      <c r="D416" s="132">
        <v>0.0017600252592588456</v>
      </c>
      <c r="E416" s="132">
        <v>2.9962927185413215</v>
      </c>
      <c r="F416" s="87" t="s">
        <v>2551</v>
      </c>
      <c r="G416" s="87" t="b">
        <v>0</v>
      </c>
      <c r="H416" s="87" t="b">
        <v>0</v>
      </c>
      <c r="I416" s="87" t="b">
        <v>0</v>
      </c>
      <c r="J416" s="87" t="b">
        <v>0</v>
      </c>
      <c r="K416" s="87" t="b">
        <v>0</v>
      </c>
      <c r="L416" s="87" t="b">
        <v>0</v>
      </c>
    </row>
    <row r="417" spans="1:12" ht="15">
      <c r="A417" s="87" t="s">
        <v>305</v>
      </c>
      <c r="B417" s="87" t="s">
        <v>267</v>
      </c>
      <c r="C417" s="87">
        <v>2</v>
      </c>
      <c r="D417" s="132">
        <v>0.0017600252592588456</v>
      </c>
      <c r="E417" s="132">
        <v>2.598352709869284</v>
      </c>
      <c r="F417" s="87" t="s">
        <v>2551</v>
      </c>
      <c r="G417" s="87" t="b">
        <v>0</v>
      </c>
      <c r="H417" s="87" t="b">
        <v>0</v>
      </c>
      <c r="I417" s="87" t="b">
        <v>0</v>
      </c>
      <c r="J417" s="87" t="b">
        <v>0</v>
      </c>
      <c r="K417" s="87" t="b">
        <v>0</v>
      </c>
      <c r="L417" s="87" t="b">
        <v>0</v>
      </c>
    </row>
    <row r="418" spans="1:12" ht="15">
      <c r="A418" s="87" t="s">
        <v>2299</v>
      </c>
      <c r="B418" s="87" t="s">
        <v>2281</v>
      </c>
      <c r="C418" s="87">
        <v>2</v>
      </c>
      <c r="D418" s="132">
        <v>0.0017600252592588456</v>
      </c>
      <c r="E418" s="132">
        <v>1.9751034194713835</v>
      </c>
      <c r="F418" s="87" t="s">
        <v>2551</v>
      </c>
      <c r="G418" s="87" t="b">
        <v>0</v>
      </c>
      <c r="H418" s="87" t="b">
        <v>0</v>
      </c>
      <c r="I418" s="87" t="b">
        <v>0</v>
      </c>
      <c r="J418" s="87" t="b">
        <v>0</v>
      </c>
      <c r="K418" s="87" t="b">
        <v>0</v>
      </c>
      <c r="L418" s="87" t="b">
        <v>0</v>
      </c>
    </row>
    <row r="419" spans="1:12" ht="15">
      <c r="A419" s="87" t="s">
        <v>2281</v>
      </c>
      <c r="B419" s="87" t="s">
        <v>2352</v>
      </c>
      <c r="C419" s="87">
        <v>2</v>
      </c>
      <c r="D419" s="132">
        <v>0.0017600252592588456</v>
      </c>
      <c r="E419" s="132">
        <v>2.1511946785270646</v>
      </c>
      <c r="F419" s="87" t="s">
        <v>2551</v>
      </c>
      <c r="G419" s="87" t="b">
        <v>0</v>
      </c>
      <c r="H419" s="87" t="b">
        <v>0</v>
      </c>
      <c r="I419" s="87" t="b">
        <v>0</v>
      </c>
      <c r="J419" s="87" t="b">
        <v>0</v>
      </c>
      <c r="K419" s="87" t="b">
        <v>0</v>
      </c>
      <c r="L419" s="87" t="b">
        <v>0</v>
      </c>
    </row>
    <row r="420" spans="1:12" ht="15">
      <c r="A420" s="87" t="s">
        <v>2352</v>
      </c>
      <c r="B420" s="87" t="s">
        <v>2534</v>
      </c>
      <c r="C420" s="87">
        <v>2</v>
      </c>
      <c r="D420" s="132">
        <v>0.0017600252592588456</v>
      </c>
      <c r="E420" s="132">
        <v>2.6952627228773403</v>
      </c>
      <c r="F420" s="87" t="s">
        <v>2551</v>
      </c>
      <c r="G420" s="87" t="b">
        <v>0</v>
      </c>
      <c r="H420" s="87" t="b">
        <v>0</v>
      </c>
      <c r="I420" s="87" t="b">
        <v>0</v>
      </c>
      <c r="J420" s="87" t="b">
        <v>0</v>
      </c>
      <c r="K420" s="87" t="b">
        <v>1</v>
      </c>
      <c r="L420" s="87" t="b">
        <v>0</v>
      </c>
    </row>
    <row r="421" spans="1:12" ht="15">
      <c r="A421" s="87" t="s">
        <v>2534</v>
      </c>
      <c r="B421" s="87" t="s">
        <v>2535</v>
      </c>
      <c r="C421" s="87">
        <v>2</v>
      </c>
      <c r="D421" s="132">
        <v>0.0017600252592588456</v>
      </c>
      <c r="E421" s="132">
        <v>2.9962927185413215</v>
      </c>
      <c r="F421" s="87" t="s">
        <v>2551</v>
      </c>
      <c r="G421" s="87" t="b">
        <v>0</v>
      </c>
      <c r="H421" s="87" t="b">
        <v>1</v>
      </c>
      <c r="I421" s="87" t="b">
        <v>0</v>
      </c>
      <c r="J421" s="87" t="b">
        <v>0</v>
      </c>
      <c r="K421" s="87" t="b">
        <v>0</v>
      </c>
      <c r="L421" s="87" t="b">
        <v>0</v>
      </c>
    </row>
    <row r="422" spans="1:12" ht="15">
      <c r="A422" s="87" t="s">
        <v>2535</v>
      </c>
      <c r="B422" s="87" t="s">
        <v>2300</v>
      </c>
      <c r="C422" s="87">
        <v>2</v>
      </c>
      <c r="D422" s="132">
        <v>0.0017600252592588456</v>
      </c>
      <c r="E422" s="132">
        <v>2.519171463821659</v>
      </c>
      <c r="F422" s="87" t="s">
        <v>2551</v>
      </c>
      <c r="G422" s="87" t="b">
        <v>0</v>
      </c>
      <c r="H422" s="87" t="b">
        <v>0</v>
      </c>
      <c r="I422" s="87" t="b">
        <v>0</v>
      </c>
      <c r="J422" s="87" t="b">
        <v>0</v>
      </c>
      <c r="K422" s="87" t="b">
        <v>0</v>
      </c>
      <c r="L422" s="87" t="b">
        <v>0</v>
      </c>
    </row>
    <row r="423" spans="1:12" ht="15">
      <c r="A423" s="87" t="s">
        <v>2300</v>
      </c>
      <c r="B423" s="87" t="s">
        <v>287</v>
      </c>
      <c r="C423" s="87">
        <v>2</v>
      </c>
      <c r="D423" s="132">
        <v>0.0017600252592588456</v>
      </c>
      <c r="E423" s="132">
        <v>2.343080204765978</v>
      </c>
      <c r="F423" s="87" t="s">
        <v>2551</v>
      </c>
      <c r="G423" s="87" t="b">
        <v>0</v>
      </c>
      <c r="H423" s="87" t="b">
        <v>0</v>
      </c>
      <c r="I423" s="87" t="b">
        <v>0</v>
      </c>
      <c r="J423" s="87" t="b">
        <v>0</v>
      </c>
      <c r="K423" s="87" t="b">
        <v>0</v>
      </c>
      <c r="L423" s="87" t="b">
        <v>0</v>
      </c>
    </row>
    <row r="424" spans="1:12" ht="15">
      <c r="A424" s="87" t="s">
        <v>287</v>
      </c>
      <c r="B424" s="87" t="s">
        <v>2252</v>
      </c>
      <c r="C424" s="87">
        <v>2</v>
      </c>
      <c r="D424" s="132">
        <v>0.0017600252592588456</v>
      </c>
      <c r="E424" s="132">
        <v>2.0420502091019967</v>
      </c>
      <c r="F424" s="87" t="s">
        <v>2551</v>
      </c>
      <c r="G424" s="87" t="b">
        <v>0</v>
      </c>
      <c r="H424" s="87" t="b">
        <v>0</v>
      </c>
      <c r="I424" s="87" t="b">
        <v>0</v>
      </c>
      <c r="J424" s="87" t="b">
        <v>0</v>
      </c>
      <c r="K424" s="87" t="b">
        <v>0</v>
      </c>
      <c r="L424" s="87" t="b">
        <v>0</v>
      </c>
    </row>
    <row r="425" spans="1:12" ht="15">
      <c r="A425" s="87" t="s">
        <v>2291</v>
      </c>
      <c r="B425" s="87" t="s">
        <v>2336</v>
      </c>
      <c r="C425" s="87">
        <v>2</v>
      </c>
      <c r="D425" s="132">
        <v>0.0017600252592588456</v>
      </c>
      <c r="E425" s="132">
        <v>2.2181414681576777</v>
      </c>
      <c r="F425" s="87" t="s">
        <v>2551</v>
      </c>
      <c r="G425" s="87" t="b">
        <v>0</v>
      </c>
      <c r="H425" s="87" t="b">
        <v>0</v>
      </c>
      <c r="I425" s="87" t="b">
        <v>0</v>
      </c>
      <c r="J425" s="87" t="b">
        <v>0</v>
      </c>
      <c r="K425" s="87" t="b">
        <v>0</v>
      </c>
      <c r="L425" s="87" t="b">
        <v>0</v>
      </c>
    </row>
    <row r="426" spans="1:12" ht="15">
      <c r="A426" s="87" t="s">
        <v>2336</v>
      </c>
      <c r="B426" s="87" t="s">
        <v>2536</v>
      </c>
      <c r="C426" s="87">
        <v>2</v>
      </c>
      <c r="D426" s="132">
        <v>0.0017600252592588456</v>
      </c>
      <c r="E426" s="132">
        <v>2.82020145948564</v>
      </c>
      <c r="F426" s="87" t="s">
        <v>2551</v>
      </c>
      <c r="G426" s="87" t="b">
        <v>0</v>
      </c>
      <c r="H426" s="87" t="b">
        <v>0</v>
      </c>
      <c r="I426" s="87" t="b">
        <v>0</v>
      </c>
      <c r="J426" s="87" t="b">
        <v>0</v>
      </c>
      <c r="K426" s="87" t="b">
        <v>0</v>
      </c>
      <c r="L426" s="87" t="b">
        <v>0</v>
      </c>
    </row>
    <row r="427" spans="1:12" ht="15">
      <c r="A427" s="87" t="s">
        <v>2536</v>
      </c>
      <c r="B427" s="87" t="s">
        <v>2340</v>
      </c>
      <c r="C427" s="87">
        <v>2</v>
      </c>
      <c r="D427" s="132">
        <v>0.0017600252592588456</v>
      </c>
      <c r="E427" s="132">
        <v>2.6952627228773403</v>
      </c>
      <c r="F427" s="87" t="s">
        <v>2551</v>
      </c>
      <c r="G427" s="87" t="b">
        <v>0</v>
      </c>
      <c r="H427" s="87" t="b">
        <v>0</v>
      </c>
      <c r="I427" s="87" t="b">
        <v>0</v>
      </c>
      <c r="J427" s="87" t="b">
        <v>0</v>
      </c>
      <c r="K427" s="87" t="b">
        <v>0</v>
      </c>
      <c r="L427" s="87" t="b">
        <v>0</v>
      </c>
    </row>
    <row r="428" spans="1:12" ht="15">
      <c r="A428" s="87" t="s">
        <v>2340</v>
      </c>
      <c r="B428" s="87" t="s">
        <v>2001</v>
      </c>
      <c r="C428" s="87">
        <v>2</v>
      </c>
      <c r="D428" s="132">
        <v>0.0017600252592588456</v>
      </c>
      <c r="E428" s="132">
        <v>1.5338947206423654</v>
      </c>
      <c r="F428" s="87" t="s">
        <v>2551</v>
      </c>
      <c r="G428" s="87" t="b">
        <v>0</v>
      </c>
      <c r="H428" s="87" t="b">
        <v>0</v>
      </c>
      <c r="I428" s="87" t="b">
        <v>0</v>
      </c>
      <c r="J428" s="87" t="b">
        <v>0</v>
      </c>
      <c r="K428" s="87" t="b">
        <v>0</v>
      </c>
      <c r="L428" s="87" t="b">
        <v>0</v>
      </c>
    </row>
    <row r="429" spans="1:12" ht="15">
      <c r="A429" s="87" t="s">
        <v>1999</v>
      </c>
      <c r="B429" s="87" t="s">
        <v>2537</v>
      </c>
      <c r="C429" s="87">
        <v>2</v>
      </c>
      <c r="D429" s="132">
        <v>0.0017600252592588456</v>
      </c>
      <c r="E429" s="132">
        <v>1.7291209901383078</v>
      </c>
      <c r="F429" s="87" t="s">
        <v>2551</v>
      </c>
      <c r="G429" s="87" t="b">
        <v>0</v>
      </c>
      <c r="H429" s="87" t="b">
        <v>0</v>
      </c>
      <c r="I429" s="87" t="b">
        <v>0</v>
      </c>
      <c r="J429" s="87" t="b">
        <v>0</v>
      </c>
      <c r="K429" s="87" t="b">
        <v>0</v>
      </c>
      <c r="L429" s="87" t="b">
        <v>0</v>
      </c>
    </row>
    <row r="430" spans="1:12" ht="15">
      <c r="A430" s="87" t="s">
        <v>2537</v>
      </c>
      <c r="B430" s="87" t="s">
        <v>2267</v>
      </c>
      <c r="C430" s="87">
        <v>2</v>
      </c>
      <c r="D430" s="132">
        <v>0.0017600252592588456</v>
      </c>
      <c r="E430" s="132">
        <v>2.2181414681576777</v>
      </c>
      <c r="F430" s="87" t="s">
        <v>2551</v>
      </c>
      <c r="G430" s="87" t="b">
        <v>0</v>
      </c>
      <c r="H430" s="87" t="b">
        <v>0</v>
      </c>
      <c r="I430" s="87" t="b">
        <v>0</v>
      </c>
      <c r="J430" s="87" t="b">
        <v>0</v>
      </c>
      <c r="K430" s="87" t="b">
        <v>0</v>
      </c>
      <c r="L430" s="87" t="b">
        <v>0</v>
      </c>
    </row>
    <row r="431" spans="1:12" ht="15">
      <c r="A431" s="87" t="s">
        <v>2539</v>
      </c>
      <c r="B431" s="87" t="s">
        <v>2540</v>
      </c>
      <c r="C431" s="87">
        <v>2</v>
      </c>
      <c r="D431" s="132">
        <v>0.0017600252592588456</v>
      </c>
      <c r="E431" s="132">
        <v>2.9962927185413215</v>
      </c>
      <c r="F431" s="87" t="s">
        <v>2551</v>
      </c>
      <c r="G431" s="87" t="b">
        <v>0</v>
      </c>
      <c r="H431" s="87" t="b">
        <v>0</v>
      </c>
      <c r="I431" s="87" t="b">
        <v>0</v>
      </c>
      <c r="J431" s="87" t="b">
        <v>0</v>
      </c>
      <c r="K431" s="87" t="b">
        <v>0</v>
      </c>
      <c r="L431" s="87" t="b">
        <v>0</v>
      </c>
    </row>
    <row r="432" spans="1:12" ht="15">
      <c r="A432" s="87" t="s">
        <v>2540</v>
      </c>
      <c r="B432" s="87" t="s">
        <v>2541</v>
      </c>
      <c r="C432" s="87">
        <v>2</v>
      </c>
      <c r="D432" s="132">
        <v>0.0017600252592588456</v>
      </c>
      <c r="E432" s="132">
        <v>2.9962927185413215</v>
      </c>
      <c r="F432" s="87" t="s">
        <v>2551</v>
      </c>
      <c r="G432" s="87" t="b">
        <v>0</v>
      </c>
      <c r="H432" s="87" t="b">
        <v>0</v>
      </c>
      <c r="I432" s="87" t="b">
        <v>0</v>
      </c>
      <c r="J432" s="87" t="b">
        <v>0</v>
      </c>
      <c r="K432" s="87" t="b">
        <v>0</v>
      </c>
      <c r="L432" s="87" t="b">
        <v>0</v>
      </c>
    </row>
    <row r="433" spans="1:12" ht="15">
      <c r="A433" s="87" t="s">
        <v>2541</v>
      </c>
      <c r="B433" s="87" t="s">
        <v>2375</v>
      </c>
      <c r="C433" s="87">
        <v>2</v>
      </c>
      <c r="D433" s="132">
        <v>0.0017600252592588456</v>
      </c>
      <c r="E433" s="132">
        <v>2.82020145948564</v>
      </c>
      <c r="F433" s="87" t="s">
        <v>2551</v>
      </c>
      <c r="G433" s="87" t="b">
        <v>0</v>
      </c>
      <c r="H433" s="87" t="b">
        <v>0</v>
      </c>
      <c r="I433" s="87" t="b">
        <v>0</v>
      </c>
      <c r="J433" s="87" t="b">
        <v>0</v>
      </c>
      <c r="K433" s="87" t="b">
        <v>0</v>
      </c>
      <c r="L433" s="87" t="b">
        <v>0</v>
      </c>
    </row>
    <row r="434" spans="1:12" ht="15">
      <c r="A434" s="87" t="s">
        <v>2375</v>
      </c>
      <c r="B434" s="87" t="s">
        <v>2297</v>
      </c>
      <c r="C434" s="87">
        <v>2</v>
      </c>
      <c r="D434" s="132">
        <v>0.0017600252592588456</v>
      </c>
      <c r="E434" s="132">
        <v>2.343080204765978</v>
      </c>
      <c r="F434" s="87" t="s">
        <v>2551</v>
      </c>
      <c r="G434" s="87" t="b">
        <v>0</v>
      </c>
      <c r="H434" s="87" t="b">
        <v>0</v>
      </c>
      <c r="I434" s="87" t="b">
        <v>0</v>
      </c>
      <c r="J434" s="87" t="b">
        <v>0</v>
      </c>
      <c r="K434" s="87" t="b">
        <v>0</v>
      </c>
      <c r="L434" s="87" t="b">
        <v>0</v>
      </c>
    </row>
    <row r="435" spans="1:12" ht="15">
      <c r="A435" s="87" t="s">
        <v>1999</v>
      </c>
      <c r="B435" s="87" t="s">
        <v>2272</v>
      </c>
      <c r="C435" s="87">
        <v>2</v>
      </c>
      <c r="D435" s="132">
        <v>0.0017600252592588456</v>
      </c>
      <c r="E435" s="132">
        <v>1.075908476362964</v>
      </c>
      <c r="F435" s="87" t="s">
        <v>2551</v>
      </c>
      <c r="G435" s="87" t="b">
        <v>0</v>
      </c>
      <c r="H435" s="87" t="b">
        <v>0</v>
      </c>
      <c r="I435" s="87" t="b">
        <v>0</v>
      </c>
      <c r="J435" s="87" t="b">
        <v>0</v>
      </c>
      <c r="K435" s="87" t="b">
        <v>1</v>
      </c>
      <c r="L435" s="87" t="b">
        <v>0</v>
      </c>
    </row>
    <row r="436" spans="1:12" ht="15">
      <c r="A436" s="87" t="s">
        <v>2004</v>
      </c>
      <c r="B436" s="87" t="s">
        <v>2273</v>
      </c>
      <c r="C436" s="87">
        <v>2</v>
      </c>
      <c r="D436" s="132">
        <v>0.0017600252592588456</v>
      </c>
      <c r="E436" s="132">
        <v>1.2638989587183531</v>
      </c>
      <c r="F436" s="87" t="s">
        <v>2551</v>
      </c>
      <c r="G436" s="87" t="b">
        <v>0</v>
      </c>
      <c r="H436" s="87" t="b">
        <v>0</v>
      </c>
      <c r="I436" s="87" t="b">
        <v>0</v>
      </c>
      <c r="J436" s="87" t="b">
        <v>0</v>
      </c>
      <c r="K436" s="87" t="b">
        <v>0</v>
      </c>
      <c r="L436" s="87" t="b">
        <v>0</v>
      </c>
    </row>
    <row r="437" spans="1:12" ht="15">
      <c r="A437" s="87" t="s">
        <v>2273</v>
      </c>
      <c r="B437" s="87" t="s">
        <v>2015</v>
      </c>
      <c r="C437" s="87">
        <v>2</v>
      </c>
      <c r="D437" s="132">
        <v>0.0017600252592588456</v>
      </c>
      <c r="E437" s="132">
        <v>1.6160814768297154</v>
      </c>
      <c r="F437" s="87" t="s">
        <v>2551</v>
      </c>
      <c r="G437" s="87" t="b">
        <v>0</v>
      </c>
      <c r="H437" s="87" t="b">
        <v>0</v>
      </c>
      <c r="I437" s="87" t="b">
        <v>0</v>
      </c>
      <c r="J437" s="87" t="b">
        <v>0</v>
      </c>
      <c r="K437" s="87" t="b">
        <v>0</v>
      </c>
      <c r="L437" s="87" t="b">
        <v>0</v>
      </c>
    </row>
    <row r="438" spans="1:12" ht="15">
      <c r="A438" s="87" t="s">
        <v>2015</v>
      </c>
      <c r="B438" s="87" t="s">
        <v>2002</v>
      </c>
      <c r="C438" s="87">
        <v>2</v>
      </c>
      <c r="D438" s="132">
        <v>0.0017600252592588456</v>
      </c>
      <c r="E438" s="132">
        <v>1.1590200160390212</v>
      </c>
      <c r="F438" s="87" t="s">
        <v>2551</v>
      </c>
      <c r="G438" s="87" t="b">
        <v>0</v>
      </c>
      <c r="H438" s="87" t="b">
        <v>0</v>
      </c>
      <c r="I438" s="87" t="b">
        <v>0</v>
      </c>
      <c r="J438" s="87" t="b">
        <v>0</v>
      </c>
      <c r="K438" s="87" t="b">
        <v>0</v>
      </c>
      <c r="L438" s="87" t="b">
        <v>0</v>
      </c>
    </row>
    <row r="439" spans="1:12" ht="15">
      <c r="A439" s="87" t="s">
        <v>2004</v>
      </c>
      <c r="B439" s="87" t="s">
        <v>2542</v>
      </c>
      <c r="C439" s="87">
        <v>2</v>
      </c>
      <c r="D439" s="132">
        <v>0.0017600252592588456</v>
      </c>
      <c r="E439" s="132">
        <v>1.9171114724936966</v>
      </c>
      <c r="F439" s="87" t="s">
        <v>2551</v>
      </c>
      <c r="G439" s="87" t="b">
        <v>0</v>
      </c>
      <c r="H439" s="87" t="b">
        <v>0</v>
      </c>
      <c r="I439" s="87" t="b">
        <v>0</v>
      </c>
      <c r="J439" s="87" t="b">
        <v>0</v>
      </c>
      <c r="K439" s="87" t="b">
        <v>0</v>
      </c>
      <c r="L439" s="87" t="b">
        <v>0</v>
      </c>
    </row>
    <row r="440" spans="1:12" ht="15">
      <c r="A440" s="87" t="s">
        <v>2542</v>
      </c>
      <c r="B440" s="87" t="s">
        <v>2543</v>
      </c>
      <c r="C440" s="87">
        <v>2</v>
      </c>
      <c r="D440" s="132">
        <v>0.0017600252592588456</v>
      </c>
      <c r="E440" s="132">
        <v>2.9962927185413215</v>
      </c>
      <c r="F440" s="87" t="s">
        <v>2551</v>
      </c>
      <c r="G440" s="87" t="b">
        <v>0</v>
      </c>
      <c r="H440" s="87" t="b">
        <v>0</v>
      </c>
      <c r="I440" s="87" t="b">
        <v>0</v>
      </c>
      <c r="J440" s="87" t="b">
        <v>0</v>
      </c>
      <c r="K440" s="87" t="b">
        <v>0</v>
      </c>
      <c r="L440" s="87" t="b">
        <v>0</v>
      </c>
    </row>
    <row r="441" spans="1:12" ht="15">
      <c r="A441" s="87" t="s">
        <v>2543</v>
      </c>
      <c r="B441" s="87" t="s">
        <v>2338</v>
      </c>
      <c r="C441" s="87">
        <v>2</v>
      </c>
      <c r="D441" s="132">
        <v>0.0017600252592588456</v>
      </c>
      <c r="E441" s="132">
        <v>2.6952627228773403</v>
      </c>
      <c r="F441" s="87" t="s">
        <v>2551</v>
      </c>
      <c r="G441" s="87" t="b">
        <v>0</v>
      </c>
      <c r="H441" s="87" t="b">
        <v>0</v>
      </c>
      <c r="I441" s="87" t="b">
        <v>0</v>
      </c>
      <c r="J441" s="87" t="b">
        <v>0</v>
      </c>
      <c r="K441" s="87" t="b">
        <v>0</v>
      </c>
      <c r="L441" s="87" t="b">
        <v>0</v>
      </c>
    </row>
    <row r="442" spans="1:12" ht="15">
      <c r="A442" s="87" t="s">
        <v>2338</v>
      </c>
      <c r="B442" s="87" t="s">
        <v>2544</v>
      </c>
      <c r="C442" s="87">
        <v>2</v>
      </c>
      <c r="D442" s="132">
        <v>0.0017600252592588456</v>
      </c>
      <c r="E442" s="132">
        <v>2.6952627228773403</v>
      </c>
      <c r="F442" s="87" t="s">
        <v>2551</v>
      </c>
      <c r="G442" s="87" t="b">
        <v>0</v>
      </c>
      <c r="H442" s="87" t="b">
        <v>0</v>
      </c>
      <c r="I442" s="87" t="b">
        <v>0</v>
      </c>
      <c r="J442" s="87" t="b">
        <v>0</v>
      </c>
      <c r="K442" s="87" t="b">
        <v>0</v>
      </c>
      <c r="L442" s="87" t="b">
        <v>0</v>
      </c>
    </row>
    <row r="443" spans="1:12" ht="15">
      <c r="A443" s="87" t="s">
        <v>2544</v>
      </c>
      <c r="B443" s="87" t="s">
        <v>2545</v>
      </c>
      <c r="C443" s="87">
        <v>2</v>
      </c>
      <c r="D443" s="132">
        <v>0.0017600252592588456</v>
      </c>
      <c r="E443" s="132">
        <v>2.9962927185413215</v>
      </c>
      <c r="F443" s="87" t="s">
        <v>2551</v>
      </c>
      <c r="G443" s="87" t="b">
        <v>0</v>
      </c>
      <c r="H443" s="87" t="b">
        <v>0</v>
      </c>
      <c r="I443" s="87" t="b">
        <v>0</v>
      </c>
      <c r="J443" s="87" t="b">
        <v>0</v>
      </c>
      <c r="K443" s="87" t="b">
        <v>0</v>
      </c>
      <c r="L443" s="87" t="b">
        <v>0</v>
      </c>
    </row>
    <row r="444" spans="1:12" ht="15">
      <c r="A444" s="87" t="s">
        <v>2545</v>
      </c>
      <c r="B444" s="87" t="s">
        <v>2319</v>
      </c>
      <c r="C444" s="87">
        <v>2</v>
      </c>
      <c r="D444" s="132">
        <v>0.0017600252592588456</v>
      </c>
      <c r="E444" s="132">
        <v>2.598352709869284</v>
      </c>
      <c r="F444" s="87" t="s">
        <v>2551</v>
      </c>
      <c r="G444" s="87" t="b">
        <v>0</v>
      </c>
      <c r="H444" s="87" t="b">
        <v>0</v>
      </c>
      <c r="I444" s="87" t="b">
        <v>0</v>
      </c>
      <c r="J444" s="87" t="b">
        <v>0</v>
      </c>
      <c r="K444" s="87" t="b">
        <v>0</v>
      </c>
      <c r="L444" s="87" t="b">
        <v>0</v>
      </c>
    </row>
    <row r="445" spans="1:12" ht="15">
      <c r="A445" s="87" t="s">
        <v>2319</v>
      </c>
      <c r="B445" s="87" t="s">
        <v>2398</v>
      </c>
      <c r="C445" s="87">
        <v>2</v>
      </c>
      <c r="D445" s="132">
        <v>0.0017600252592588456</v>
      </c>
      <c r="E445" s="132">
        <v>2.4222614508136027</v>
      </c>
      <c r="F445" s="87" t="s">
        <v>2551</v>
      </c>
      <c r="G445" s="87" t="b">
        <v>0</v>
      </c>
      <c r="H445" s="87" t="b">
        <v>0</v>
      </c>
      <c r="I445" s="87" t="b">
        <v>0</v>
      </c>
      <c r="J445" s="87" t="b">
        <v>0</v>
      </c>
      <c r="K445" s="87" t="b">
        <v>0</v>
      </c>
      <c r="L445" s="87" t="b">
        <v>0</v>
      </c>
    </row>
    <row r="446" spans="1:12" ht="15">
      <c r="A446" s="87" t="s">
        <v>2398</v>
      </c>
      <c r="B446" s="87" t="s">
        <v>2304</v>
      </c>
      <c r="C446" s="87">
        <v>2</v>
      </c>
      <c r="D446" s="132">
        <v>0.0017600252592588456</v>
      </c>
      <c r="E446" s="132">
        <v>2.343080204765978</v>
      </c>
      <c r="F446" s="87" t="s">
        <v>2551</v>
      </c>
      <c r="G446" s="87" t="b">
        <v>0</v>
      </c>
      <c r="H446" s="87" t="b">
        <v>0</v>
      </c>
      <c r="I446" s="87" t="b">
        <v>0</v>
      </c>
      <c r="J446" s="87" t="b">
        <v>0</v>
      </c>
      <c r="K446" s="87" t="b">
        <v>0</v>
      </c>
      <c r="L446" s="87" t="b">
        <v>0</v>
      </c>
    </row>
    <row r="447" spans="1:12" ht="15">
      <c r="A447" s="87" t="s">
        <v>2264</v>
      </c>
      <c r="B447" s="87" t="s">
        <v>2546</v>
      </c>
      <c r="C447" s="87">
        <v>2</v>
      </c>
      <c r="D447" s="132">
        <v>0.0017600252592588456</v>
      </c>
      <c r="E447" s="132">
        <v>2.2181414681576777</v>
      </c>
      <c r="F447" s="87" t="s">
        <v>2551</v>
      </c>
      <c r="G447" s="87" t="b">
        <v>0</v>
      </c>
      <c r="H447" s="87" t="b">
        <v>0</v>
      </c>
      <c r="I447" s="87" t="b">
        <v>0</v>
      </c>
      <c r="J447" s="87" t="b">
        <v>0</v>
      </c>
      <c r="K447" s="87" t="b">
        <v>0</v>
      </c>
      <c r="L447" s="87" t="b">
        <v>0</v>
      </c>
    </row>
    <row r="448" spans="1:12" ht="15">
      <c r="A448" s="87" t="s">
        <v>2546</v>
      </c>
      <c r="B448" s="87" t="s">
        <v>2283</v>
      </c>
      <c r="C448" s="87">
        <v>2</v>
      </c>
      <c r="D448" s="132">
        <v>0.0017600252592588456</v>
      </c>
      <c r="E448" s="132">
        <v>2.394232727213359</v>
      </c>
      <c r="F448" s="87" t="s">
        <v>2551</v>
      </c>
      <c r="G448" s="87" t="b">
        <v>0</v>
      </c>
      <c r="H448" s="87" t="b">
        <v>0</v>
      </c>
      <c r="I448" s="87" t="b">
        <v>0</v>
      </c>
      <c r="J448" s="87" t="b">
        <v>0</v>
      </c>
      <c r="K448" s="87" t="b">
        <v>0</v>
      </c>
      <c r="L448" s="87" t="b">
        <v>0</v>
      </c>
    </row>
    <row r="449" spans="1:12" ht="15">
      <c r="A449" s="87" t="s">
        <v>2283</v>
      </c>
      <c r="B449" s="87" t="s">
        <v>2016</v>
      </c>
      <c r="C449" s="87">
        <v>2</v>
      </c>
      <c r="D449" s="132">
        <v>0.0017600252592588456</v>
      </c>
      <c r="E449" s="132">
        <v>1.7921727358853967</v>
      </c>
      <c r="F449" s="87" t="s">
        <v>2551</v>
      </c>
      <c r="G449" s="87" t="b">
        <v>0</v>
      </c>
      <c r="H449" s="87" t="b">
        <v>0</v>
      </c>
      <c r="I449" s="87" t="b">
        <v>0</v>
      </c>
      <c r="J449" s="87" t="b">
        <v>0</v>
      </c>
      <c r="K449" s="87" t="b">
        <v>0</v>
      </c>
      <c r="L449" s="87" t="b">
        <v>0</v>
      </c>
    </row>
    <row r="450" spans="1:12" ht="15">
      <c r="A450" s="87" t="s">
        <v>264</v>
      </c>
      <c r="B450" s="87" t="s">
        <v>2298</v>
      </c>
      <c r="C450" s="87">
        <v>2</v>
      </c>
      <c r="D450" s="132">
        <v>0.0017600252592588456</v>
      </c>
      <c r="E450" s="132">
        <v>1.6160814768297154</v>
      </c>
      <c r="F450" s="87" t="s">
        <v>2551</v>
      </c>
      <c r="G450" s="87" t="b">
        <v>0</v>
      </c>
      <c r="H450" s="87" t="b">
        <v>0</v>
      </c>
      <c r="I450" s="87" t="b">
        <v>0</v>
      </c>
      <c r="J450" s="87" t="b">
        <v>0</v>
      </c>
      <c r="K450" s="87" t="b">
        <v>0</v>
      </c>
      <c r="L450" s="87" t="b">
        <v>0</v>
      </c>
    </row>
    <row r="451" spans="1:12" ht="15">
      <c r="A451" s="87" t="s">
        <v>2298</v>
      </c>
      <c r="B451" s="87" t="s">
        <v>2360</v>
      </c>
      <c r="C451" s="87">
        <v>2</v>
      </c>
      <c r="D451" s="132">
        <v>0.0017600252592588456</v>
      </c>
      <c r="E451" s="132">
        <v>2.343080204765978</v>
      </c>
      <c r="F451" s="87" t="s">
        <v>2551</v>
      </c>
      <c r="G451" s="87" t="b">
        <v>0</v>
      </c>
      <c r="H451" s="87" t="b">
        <v>0</v>
      </c>
      <c r="I451" s="87" t="b">
        <v>0</v>
      </c>
      <c r="J451" s="87" t="b">
        <v>0</v>
      </c>
      <c r="K451" s="87" t="b">
        <v>0</v>
      </c>
      <c r="L451" s="87" t="b">
        <v>0</v>
      </c>
    </row>
    <row r="452" spans="1:12" ht="15">
      <c r="A452" s="87" t="s">
        <v>2360</v>
      </c>
      <c r="B452" s="87" t="s">
        <v>2000</v>
      </c>
      <c r="C452" s="87">
        <v>2</v>
      </c>
      <c r="D452" s="132">
        <v>0.0017600252592588456</v>
      </c>
      <c r="E452" s="132">
        <v>1.644110200429959</v>
      </c>
      <c r="F452" s="87" t="s">
        <v>2551</v>
      </c>
      <c r="G452" s="87" t="b">
        <v>0</v>
      </c>
      <c r="H452" s="87" t="b">
        <v>0</v>
      </c>
      <c r="I452" s="87" t="b">
        <v>0</v>
      </c>
      <c r="J452" s="87" t="b">
        <v>0</v>
      </c>
      <c r="K452" s="87" t="b">
        <v>0</v>
      </c>
      <c r="L452" s="87" t="b">
        <v>0</v>
      </c>
    </row>
    <row r="453" spans="1:12" ht="15">
      <c r="A453" s="87" t="s">
        <v>1979</v>
      </c>
      <c r="B453" s="87" t="s">
        <v>2547</v>
      </c>
      <c r="C453" s="87">
        <v>2</v>
      </c>
      <c r="D453" s="132">
        <v>0.0017600252592588456</v>
      </c>
      <c r="E453" s="132">
        <v>2.452224674191046</v>
      </c>
      <c r="F453" s="87" t="s">
        <v>2551</v>
      </c>
      <c r="G453" s="87" t="b">
        <v>0</v>
      </c>
      <c r="H453" s="87" t="b">
        <v>0</v>
      </c>
      <c r="I453" s="87" t="b">
        <v>0</v>
      </c>
      <c r="J453" s="87" t="b">
        <v>0</v>
      </c>
      <c r="K453" s="87" t="b">
        <v>0</v>
      </c>
      <c r="L453" s="87" t="b">
        <v>0</v>
      </c>
    </row>
    <row r="454" spans="1:12" ht="15">
      <c r="A454" s="87" t="s">
        <v>2547</v>
      </c>
      <c r="B454" s="87" t="s">
        <v>2548</v>
      </c>
      <c r="C454" s="87">
        <v>2</v>
      </c>
      <c r="D454" s="132">
        <v>0.0017600252592588456</v>
      </c>
      <c r="E454" s="132">
        <v>2.9962927185413215</v>
      </c>
      <c r="F454" s="87" t="s">
        <v>2551</v>
      </c>
      <c r="G454" s="87" t="b">
        <v>0</v>
      </c>
      <c r="H454" s="87" t="b">
        <v>0</v>
      </c>
      <c r="I454" s="87" t="b">
        <v>0</v>
      </c>
      <c r="J454" s="87" t="b">
        <v>0</v>
      </c>
      <c r="K454" s="87" t="b">
        <v>0</v>
      </c>
      <c r="L454" s="87" t="b">
        <v>0</v>
      </c>
    </row>
    <row r="455" spans="1:12" ht="15">
      <c r="A455" s="87" t="s">
        <v>2548</v>
      </c>
      <c r="B455" s="87" t="s">
        <v>266</v>
      </c>
      <c r="C455" s="87">
        <v>2</v>
      </c>
      <c r="D455" s="132">
        <v>0.0017600252592588456</v>
      </c>
      <c r="E455" s="132">
        <v>2.2181414681576777</v>
      </c>
      <c r="F455" s="87" t="s">
        <v>2551</v>
      </c>
      <c r="G455" s="87" t="b">
        <v>0</v>
      </c>
      <c r="H455" s="87" t="b">
        <v>0</v>
      </c>
      <c r="I455" s="87" t="b">
        <v>0</v>
      </c>
      <c r="J455" s="87" t="b">
        <v>0</v>
      </c>
      <c r="K455" s="87" t="b">
        <v>0</v>
      </c>
      <c r="L455" s="87" t="b">
        <v>0</v>
      </c>
    </row>
    <row r="456" spans="1:12" ht="15">
      <c r="A456" s="87" t="s">
        <v>266</v>
      </c>
      <c r="B456" s="87" t="s">
        <v>2322</v>
      </c>
      <c r="C456" s="87">
        <v>2</v>
      </c>
      <c r="D456" s="132">
        <v>0.0017600252592588456</v>
      </c>
      <c r="E456" s="132">
        <v>1.8202014594856404</v>
      </c>
      <c r="F456" s="87" t="s">
        <v>2551</v>
      </c>
      <c r="G456" s="87" t="b">
        <v>0</v>
      </c>
      <c r="H456" s="87" t="b">
        <v>0</v>
      </c>
      <c r="I456" s="87" t="b">
        <v>0</v>
      </c>
      <c r="J456" s="87" t="b">
        <v>0</v>
      </c>
      <c r="K456" s="87" t="b">
        <v>0</v>
      </c>
      <c r="L456" s="87" t="b">
        <v>0</v>
      </c>
    </row>
    <row r="457" spans="1:12" ht="15">
      <c r="A457" s="87" t="s">
        <v>2002</v>
      </c>
      <c r="B457" s="87" t="s">
        <v>2004</v>
      </c>
      <c r="C457" s="87">
        <v>20</v>
      </c>
      <c r="D457" s="132">
        <v>0.012746130227414311</v>
      </c>
      <c r="E457" s="132">
        <v>1.7335411699538155</v>
      </c>
      <c r="F457" s="87" t="s">
        <v>1932</v>
      </c>
      <c r="G457" s="87" t="b">
        <v>0</v>
      </c>
      <c r="H457" s="87" t="b">
        <v>0</v>
      </c>
      <c r="I457" s="87" t="b">
        <v>0</v>
      </c>
      <c r="J457" s="87" t="b">
        <v>0</v>
      </c>
      <c r="K457" s="87" t="b">
        <v>0</v>
      </c>
      <c r="L457" s="87" t="b">
        <v>0</v>
      </c>
    </row>
    <row r="458" spans="1:12" ht="15">
      <c r="A458" s="87" t="s">
        <v>2001</v>
      </c>
      <c r="B458" s="87" t="s">
        <v>2005</v>
      </c>
      <c r="C458" s="87">
        <v>18</v>
      </c>
      <c r="D458" s="132">
        <v>0.009862507827399149</v>
      </c>
      <c r="E458" s="132">
        <v>1.657820456015697</v>
      </c>
      <c r="F458" s="87" t="s">
        <v>1932</v>
      </c>
      <c r="G458" s="87" t="b">
        <v>0</v>
      </c>
      <c r="H458" s="87" t="b">
        <v>0</v>
      </c>
      <c r="I458" s="87" t="b">
        <v>0</v>
      </c>
      <c r="J458" s="87" t="b">
        <v>0</v>
      </c>
      <c r="K458" s="87" t="b">
        <v>0</v>
      </c>
      <c r="L458" s="87" t="b">
        <v>0</v>
      </c>
    </row>
    <row r="459" spans="1:12" ht="15">
      <c r="A459" s="87" t="s">
        <v>2005</v>
      </c>
      <c r="B459" s="87" t="s">
        <v>1999</v>
      </c>
      <c r="C459" s="87">
        <v>14</v>
      </c>
      <c r="D459" s="132">
        <v>0.008922291159190016</v>
      </c>
      <c r="E459" s="132">
        <v>1.4694947405430043</v>
      </c>
      <c r="F459" s="87" t="s">
        <v>1932</v>
      </c>
      <c r="G459" s="87" t="b">
        <v>0</v>
      </c>
      <c r="H459" s="87" t="b">
        <v>0</v>
      </c>
      <c r="I459" s="87" t="b">
        <v>0</v>
      </c>
      <c r="J459" s="87" t="b">
        <v>0</v>
      </c>
      <c r="K459" s="87" t="b">
        <v>0</v>
      </c>
      <c r="L459" s="87" t="b">
        <v>0</v>
      </c>
    </row>
    <row r="460" spans="1:12" ht="15">
      <c r="A460" s="87" t="s">
        <v>2255</v>
      </c>
      <c r="B460" s="87" t="s">
        <v>2007</v>
      </c>
      <c r="C460" s="87">
        <v>10</v>
      </c>
      <c r="D460" s="132">
        <v>0.007569854922701734</v>
      </c>
      <c r="E460" s="132">
        <v>1.941817112380898</v>
      </c>
      <c r="F460" s="87" t="s">
        <v>1932</v>
      </c>
      <c r="G460" s="87" t="b">
        <v>0</v>
      </c>
      <c r="H460" s="87" t="b">
        <v>0</v>
      </c>
      <c r="I460" s="87" t="b">
        <v>0</v>
      </c>
      <c r="J460" s="87" t="b">
        <v>0</v>
      </c>
      <c r="K460" s="87" t="b">
        <v>0</v>
      </c>
      <c r="L460" s="87" t="b">
        <v>0</v>
      </c>
    </row>
    <row r="461" spans="1:12" ht="15">
      <c r="A461" s="87" t="s">
        <v>2000</v>
      </c>
      <c r="B461" s="87" t="s">
        <v>1979</v>
      </c>
      <c r="C461" s="87">
        <v>10</v>
      </c>
      <c r="D461" s="132">
        <v>0.007569854922701734</v>
      </c>
      <c r="E461" s="132">
        <v>1.614851382622517</v>
      </c>
      <c r="F461" s="87" t="s">
        <v>1932</v>
      </c>
      <c r="G461" s="87" t="b">
        <v>0</v>
      </c>
      <c r="H461" s="87" t="b">
        <v>0</v>
      </c>
      <c r="I461" s="87" t="b">
        <v>0</v>
      </c>
      <c r="J461" s="87" t="b">
        <v>0</v>
      </c>
      <c r="K461" s="87" t="b">
        <v>0</v>
      </c>
      <c r="L461" s="87" t="b">
        <v>0</v>
      </c>
    </row>
    <row r="462" spans="1:12" ht="15">
      <c r="A462" s="87" t="s">
        <v>2257</v>
      </c>
      <c r="B462" s="87" t="s">
        <v>2256</v>
      </c>
      <c r="C462" s="87">
        <v>9</v>
      </c>
      <c r="D462" s="132">
        <v>0.007150148230633097</v>
      </c>
      <c r="E462" s="132">
        <v>2.10151795524841</v>
      </c>
      <c r="F462" s="87" t="s">
        <v>1932</v>
      </c>
      <c r="G462" s="87" t="b">
        <v>0</v>
      </c>
      <c r="H462" s="87" t="b">
        <v>0</v>
      </c>
      <c r="I462" s="87" t="b">
        <v>0</v>
      </c>
      <c r="J462" s="87" t="b">
        <v>0</v>
      </c>
      <c r="K462" s="87" t="b">
        <v>0</v>
      </c>
      <c r="L462" s="87" t="b">
        <v>0</v>
      </c>
    </row>
    <row r="463" spans="1:12" ht="15">
      <c r="A463" s="87" t="s">
        <v>2256</v>
      </c>
      <c r="B463" s="87" t="s">
        <v>2258</v>
      </c>
      <c r="C463" s="87">
        <v>9</v>
      </c>
      <c r="D463" s="132">
        <v>0.007150148230633097</v>
      </c>
      <c r="E463" s="132">
        <v>2.10151795524841</v>
      </c>
      <c r="F463" s="87" t="s">
        <v>1932</v>
      </c>
      <c r="G463" s="87" t="b">
        <v>0</v>
      </c>
      <c r="H463" s="87" t="b">
        <v>0</v>
      </c>
      <c r="I463" s="87" t="b">
        <v>0</v>
      </c>
      <c r="J463" s="87" t="b">
        <v>0</v>
      </c>
      <c r="K463" s="87" t="b">
        <v>0</v>
      </c>
      <c r="L463" s="87" t="b">
        <v>0</v>
      </c>
    </row>
    <row r="464" spans="1:12" ht="15">
      <c r="A464" s="87" t="s">
        <v>2258</v>
      </c>
      <c r="B464" s="87" t="s">
        <v>2259</v>
      </c>
      <c r="C464" s="87">
        <v>9</v>
      </c>
      <c r="D464" s="132">
        <v>0.007150148230633097</v>
      </c>
      <c r="E464" s="132">
        <v>2.10151795524841</v>
      </c>
      <c r="F464" s="87" t="s">
        <v>1932</v>
      </c>
      <c r="G464" s="87" t="b">
        <v>0</v>
      </c>
      <c r="H464" s="87" t="b">
        <v>0</v>
      </c>
      <c r="I464" s="87" t="b">
        <v>0</v>
      </c>
      <c r="J464" s="87" t="b">
        <v>0</v>
      </c>
      <c r="K464" s="87" t="b">
        <v>0</v>
      </c>
      <c r="L464" s="87" t="b">
        <v>0</v>
      </c>
    </row>
    <row r="465" spans="1:12" ht="15">
      <c r="A465" s="87" t="s">
        <v>2259</v>
      </c>
      <c r="B465" s="87" t="s">
        <v>2260</v>
      </c>
      <c r="C465" s="87">
        <v>9</v>
      </c>
      <c r="D465" s="132">
        <v>0.007150148230633097</v>
      </c>
      <c r="E465" s="132">
        <v>2.10151795524841</v>
      </c>
      <c r="F465" s="87" t="s">
        <v>1932</v>
      </c>
      <c r="G465" s="87" t="b">
        <v>0</v>
      </c>
      <c r="H465" s="87" t="b">
        <v>0</v>
      </c>
      <c r="I465" s="87" t="b">
        <v>0</v>
      </c>
      <c r="J465" s="87" t="b">
        <v>0</v>
      </c>
      <c r="K465" s="87" t="b">
        <v>0</v>
      </c>
      <c r="L465" s="87" t="b">
        <v>0</v>
      </c>
    </row>
    <row r="466" spans="1:12" ht="15">
      <c r="A466" s="87" t="s">
        <v>2260</v>
      </c>
      <c r="B466" s="87" t="s">
        <v>2261</v>
      </c>
      <c r="C466" s="87">
        <v>9</v>
      </c>
      <c r="D466" s="132">
        <v>0.007150148230633097</v>
      </c>
      <c r="E466" s="132">
        <v>2.10151795524841</v>
      </c>
      <c r="F466" s="87" t="s">
        <v>1932</v>
      </c>
      <c r="G466" s="87" t="b">
        <v>0</v>
      </c>
      <c r="H466" s="87" t="b">
        <v>0</v>
      </c>
      <c r="I466" s="87" t="b">
        <v>0</v>
      </c>
      <c r="J466" s="87" t="b">
        <v>0</v>
      </c>
      <c r="K466" s="87" t="b">
        <v>0</v>
      </c>
      <c r="L466" s="87" t="b">
        <v>0</v>
      </c>
    </row>
    <row r="467" spans="1:12" ht="15">
      <c r="A467" s="87" t="s">
        <v>2261</v>
      </c>
      <c r="B467" s="87" t="s">
        <v>2255</v>
      </c>
      <c r="C467" s="87">
        <v>9</v>
      </c>
      <c r="D467" s="132">
        <v>0.007150148230633097</v>
      </c>
      <c r="E467" s="132">
        <v>2.0557604646877348</v>
      </c>
      <c r="F467" s="87" t="s">
        <v>1932</v>
      </c>
      <c r="G467" s="87" t="b">
        <v>0</v>
      </c>
      <c r="H467" s="87" t="b">
        <v>0</v>
      </c>
      <c r="I467" s="87" t="b">
        <v>0</v>
      </c>
      <c r="J467" s="87" t="b">
        <v>0</v>
      </c>
      <c r="K467" s="87" t="b">
        <v>0</v>
      </c>
      <c r="L467" s="87" t="b">
        <v>0</v>
      </c>
    </row>
    <row r="468" spans="1:12" ht="15">
      <c r="A468" s="87" t="s">
        <v>2007</v>
      </c>
      <c r="B468" s="87" t="s">
        <v>2006</v>
      </c>
      <c r="C468" s="87">
        <v>9</v>
      </c>
      <c r="D468" s="132">
        <v>0.007150148230633097</v>
      </c>
      <c r="E468" s="132">
        <v>1.691939639164298</v>
      </c>
      <c r="F468" s="87" t="s">
        <v>1932</v>
      </c>
      <c r="G468" s="87" t="b">
        <v>0</v>
      </c>
      <c r="H468" s="87" t="b">
        <v>0</v>
      </c>
      <c r="I468" s="87" t="b">
        <v>0</v>
      </c>
      <c r="J468" s="87" t="b">
        <v>0</v>
      </c>
      <c r="K468" s="87" t="b">
        <v>0</v>
      </c>
      <c r="L468" s="87" t="b">
        <v>0</v>
      </c>
    </row>
    <row r="469" spans="1:12" ht="15">
      <c r="A469" s="87" t="s">
        <v>2006</v>
      </c>
      <c r="B469" s="87" t="s">
        <v>2254</v>
      </c>
      <c r="C469" s="87">
        <v>9</v>
      </c>
      <c r="D469" s="132">
        <v>0.007150148230633097</v>
      </c>
      <c r="E469" s="132">
        <v>1.8224822532905967</v>
      </c>
      <c r="F469" s="87" t="s">
        <v>1932</v>
      </c>
      <c r="G469" s="87" t="b">
        <v>0</v>
      </c>
      <c r="H469" s="87" t="b">
        <v>0</v>
      </c>
      <c r="I469" s="87" t="b">
        <v>0</v>
      </c>
      <c r="J469" s="87" t="b">
        <v>0</v>
      </c>
      <c r="K469" s="87" t="b">
        <v>0</v>
      </c>
      <c r="L469" s="87" t="b">
        <v>0</v>
      </c>
    </row>
    <row r="470" spans="1:12" ht="15">
      <c r="A470" s="87" t="s">
        <v>2254</v>
      </c>
      <c r="B470" s="87" t="s">
        <v>2262</v>
      </c>
      <c r="C470" s="87">
        <v>9</v>
      </c>
      <c r="D470" s="132">
        <v>0.007150148230633097</v>
      </c>
      <c r="E470" s="132">
        <v>2.10151795524841</v>
      </c>
      <c r="F470" s="87" t="s">
        <v>1932</v>
      </c>
      <c r="G470" s="87" t="b">
        <v>0</v>
      </c>
      <c r="H470" s="87" t="b">
        <v>0</v>
      </c>
      <c r="I470" s="87" t="b">
        <v>0</v>
      </c>
      <c r="J470" s="87" t="b">
        <v>0</v>
      </c>
      <c r="K470" s="87" t="b">
        <v>0</v>
      </c>
      <c r="L470" s="87" t="b">
        <v>0</v>
      </c>
    </row>
    <row r="471" spans="1:12" ht="15">
      <c r="A471" s="87" t="s">
        <v>2262</v>
      </c>
      <c r="B471" s="87" t="s">
        <v>2000</v>
      </c>
      <c r="C471" s="87">
        <v>9</v>
      </c>
      <c r="D471" s="132">
        <v>0.007150148230633097</v>
      </c>
      <c r="E471" s="132">
        <v>1.7133377838655286</v>
      </c>
      <c r="F471" s="87" t="s">
        <v>1932</v>
      </c>
      <c r="G471" s="87" t="b">
        <v>0</v>
      </c>
      <c r="H471" s="87" t="b">
        <v>0</v>
      </c>
      <c r="I471" s="87" t="b">
        <v>0</v>
      </c>
      <c r="J471" s="87" t="b">
        <v>0</v>
      </c>
      <c r="K471" s="87" t="b">
        <v>0</v>
      </c>
      <c r="L471" s="87" t="b">
        <v>0</v>
      </c>
    </row>
    <row r="472" spans="1:12" ht="15">
      <c r="A472" s="87" t="s">
        <v>2272</v>
      </c>
      <c r="B472" s="87" t="s">
        <v>2002</v>
      </c>
      <c r="C472" s="87">
        <v>8</v>
      </c>
      <c r="D472" s="132">
        <v>0.006690838978345213</v>
      </c>
      <c r="E472" s="132">
        <v>1.7335411699538155</v>
      </c>
      <c r="F472" s="87" t="s">
        <v>1932</v>
      </c>
      <c r="G472" s="87" t="b">
        <v>0</v>
      </c>
      <c r="H472" s="87" t="b">
        <v>1</v>
      </c>
      <c r="I472" s="87" t="b">
        <v>0</v>
      </c>
      <c r="J472" s="87" t="b">
        <v>0</v>
      </c>
      <c r="K472" s="87" t="b">
        <v>0</v>
      </c>
      <c r="L472" s="87" t="b">
        <v>0</v>
      </c>
    </row>
    <row r="473" spans="1:12" ht="15">
      <c r="A473" s="87" t="s">
        <v>2274</v>
      </c>
      <c r="B473" s="87" t="s">
        <v>2263</v>
      </c>
      <c r="C473" s="87">
        <v>7</v>
      </c>
      <c r="D473" s="132">
        <v>0.006186952270543304</v>
      </c>
      <c r="E473" s="132">
        <v>2.0557604646877348</v>
      </c>
      <c r="F473" s="87" t="s">
        <v>1932</v>
      </c>
      <c r="G473" s="87" t="b">
        <v>0</v>
      </c>
      <c r="H473" s="87" t="b">
        <v>0</v>
      </c>
      <c r="I473" s="87" t="b">
        <v>0</v>
      </c>
      <c r="J473" s="87" t="b">
        <v>0</v>
      </c>
      <c r="K473" s="87" t="b">
        <v>0</v>
      </c>
      <c r="L473" s="87" t="b">
        <v>0</v>
      </c>
    </row>
    <row r="474" spans="1:12" ht="15">
      <c r="A474" s="87" t="s">
        <v>2253</v>
      </c>
      <c r="B474" s="87" t="s">
        <v>2001</v>
      </c>
      <c r="C474" s="87">
        <v>7</v>
      </c>
      <c r="D474" s="132">
        <v>0.006186952270543304</v>
      </c>
      <c r="E474" s="132">
        <v>1.425187316377562</v>
      </c>
      <c r="F474" s="87" t="s">
        <v>1932</v>
      </c>
      <c r="G474" s="87" t="b">
        <v>1</v>
      </c>
      <c r="H474" s="87" t="b">
        <v>0</v>
      </c>
      <c r="I474" s="87" t="b">
        <v>0</v>
      </c>
      <c r="J474" s="87" t="b">
        <v>0</v>
      </c>
      <c r="K474" s="87" t="b">
        <v>0</v>
      </c>
      <c r="L474" s="87" t="b">
        <v>0</v>
      </c>
    </row>
    <row r="475" spans="1:12" ht="15">
      <c r="A475" s="87" t="s">
        <v>2252</v>
      </c>
      <c r="B475" s="87" t="s">
        <v>2291</v>
      </c>
      <c r="C475" s="87">
        <v>6</v>
      </c>
      <c r="D475" s="132">
        <v>0.005632078799401661</v>
      </c>
      <c r="E475" s="132">
        <v>1.8748703227502848</v>
      </c>
      <c r="F475" s="87" t="s">
        <v>1932</v>
      </c>
      <c r="G475" s="87" t="b">
        <v>0</v>
      </c>
      <c r="H475" s="87" t="b">
        <v>0</v>
      </c>
      <c r="I475" s="87" t="b">
        <v>0</v>
      </c>
      <c r="J475" s="87" t="b">
        <v>0</v>
      </c>
      <c r="K475" s="87" t="b">
        <v>0</v>
      </c>
      <c r="L475" s="87" t="b">
        <v>0</v>
      </c>
    </row>
    <row r="476" spans="1:12" ht="15">
      <c r="A476" s="87" t="s">
        <v>2001</v>
      </c>
      <c r="B476" s="87" t="s">
        <v>2282</v>
      </c>
      <c r="C476" s="87">
        <v>5</v>
      </c>
      <c r="D476" s="132">
        <v>0.005017646526313935</v>
      </c>
      <c r="E476" s="132">
        <v>1.657820456015697</v>
      </c>
      <c r="F476" s="87" t="s">
        <v>1932</v>
      </c>
      <c r="G476" s="87" t="b">
        <v>0</v>
      </c>
      <c r="H476" s="87" t="b">
        <v>0</v>
      </c>
      <c r="I476" s="87" t="b">
        <v>0</v>
      </c>
      <c r="J476" s="87" t="b">
        <v>0</v>
      </c>
      <c r="K476" s="87" t="b">
        <v>0</v>
      </c>
      <c r="L476" s="87" t="b">
        <v>0</v>
      </c>
    </row>
    <row r="477" spans="1:12" ht="15">
      <c r="A477" s="87" t="s">
        <v>2297</v>
      </c>
      <c r="B477" s="87" t="s">
        <v>2001</v>
      </c>
      <c r="C477" s="87">
        <v>5</v>
      </c>
      <c r="D477" s="132">
        <v>0.005017646526313935</v>
      </c>
      <c r="E477" s="132">
        <v>1.694032628670142</v>
      </c>
      <c r="F477" s="87" t="s">
        <v>1932</v>
      </c>
      <c r="G477" s="87" t="b">
        <v>0</v>
      </c>
      <c r="H477" s="87" t="b">
        <v>0</v>
      </c>
      <c r="I477" s="87" t="b">
        <v>0</v>
      </c>
      <c r="J477" s="87" t="b">
        <v>0</v>
      </c>
      <c r="K477" s="87" t="b">
        <v>0</v>
      </c>
      <c r="L477" s="87" t="b">
        <v>0</v>
      </c>
    </row>
    <row r="478" spans="1:12" ht="15">
      <c r="A478" s="87" t="s">
        <v>1999</v>
      </c>
      <c r="B478" s="87" t="s">
        <v>2305</v>
      </c>
      <c r="C478" s="87">
        <v>5</v>
      </c>
      <c r="D478" s="132">
        <v>0.005017646526313935</v>
      </c>
      <c r="E478" s="132">
        <v>1.5786392099680724</v>
      </c>
      <c r="F478" s="87" t="s">
        <v>1932</v>
      </c>
      <c r="G478" s="87" t="b">
        <v>0</v>
      </c>
      <c r="H478" s="87" t="b">
        <v>0</v>
      </c>
      <c r="I478" s="87" t="b">
        <v>0</v>
      </c>
      <c r="J478" s="87" t="b">
        <v>0</v>
      </c>
      <c r="K478" s="87" t="b">
        <v>0</v>
      </c>
      <c r="L478" s="87" t="b">
        <v>0</v>
      </c>
    </row>
    <row r="479" spans="1:12" ht="15">
      <c r="A479" s="87" t="s">
        <v>2305</v>
      </c>
      <c r="B479" s="87" t="s">
        <v>2286</v>
      </c>
      <c r="C479" s="87">
        <v>5</v>
      </c>
      <c r="D479" s="132">
        <v>0.005017646526313935</v>
      </c>
      <c r="E479" s="132">
        <v>2.210662424673478</v>
      </c>
      <c r="F479" s="87" t="s">
        <v>1932</v>
      </c>
      <c r="G479" s="87" t="b">
        <v>0</v>
      </c>
      <c r="H479" s="87" t="b">
        <v>0</v>
      </c>
      <c r="I479" s="87" t="b">
        <v>0</v>
      </c>
      <c r="J479" s="87" t="b">
        <v>0</v>
      </c>
      <c r="K479" s="87" t="b">
        <v>0</v>
      </c>
      <c r="L479" s="87" t="b">
        <v>0</v>
      </c>
    </row>
    <row r="480" spans="1:12" ht="15">
      <c r="A480" s="87" t="s">
        <v>2306</v>
      </c>
      <c r="B480" s="87" t="s">
        <v>2292</v>
      </c>
      <c r="C480" s="87">
        <v>5</v>
      </c>
      <c r="D480" s="132">
        <v>0.005017646526313935</v>
      </c>
      <c r="E480" s="132">
        <v>2.356790460351716</v>
      </c>
      <c r="F480" s="87" t="s">
        <v>1932</v>
      </c>
      <c r="G480" s="87" t="b">
        <v>0</v>
      </c>
      <c r="H480" s="87" t="b">
        <v>0</v>
      </c>
      <c r="I480" s="87" t="b">
        <v>0</v>
      </c>
      <c r="J480" s="87" t="b">
        <v>0</v>
      </c>
      <c r="K480" s="87" t="b">
        <v>0</v>
      </c>
      <c r="L480" s="87" t="b">
        <v>0</v>
      </c>
    </row>
    <row r="481" spans="1:12" ht="15">
      <c r="A481" s="87" t="s">
        <v>2292</v>
      </c>
      <c r="B481" s="87" t="s">
        <v>2307</v>
      </c>
      <c r="C481" s="87">
        <v>5</v>
      </c>
      <c r="D481" s="132">
        <v>0.005017646526313935</v>
      </c>
      <c r="E481" s="132">
        <v>2.2776092143040914</v>
      </c>
      <c r="F481" s="87" t="s">
        <v>1932</v>
      </c>
      <c r="G481" s="87" t="b">
        <v>0</v>
      </c>
      <c r="H481" s="87" t="b">
        <v>0</v>
      </c>
      <c r="I481" s="87" t="b">
        <v>0</v>
      </c>
      <c r="J481" s="87" t="b">
        <v>0</v>
      </c>
      <c r="K481" s="87" t="b">
        <v>0</v>
      </c>
      <c r="L481" s="87" t="b">
        <v>0</v>
      </c>
    </row>
    <row r="482" spans="1:12" ht="15">
      <c r="A482" s="87" t="s">
        <v>2284</v>
      </c>
      <c r="B482" s="87" t="s">
        <v>2289</v>
      </c>
      <c r="C482" s="87">
        <v>4</v>
      </c>
      <c r="D482" s="132">
        <v>0.004331594741143061</v>
      </c>
      <c r="E482" s="132">
        <v>2.4537004733597723</v>
      </c>
      <c r="F482" s="87" t="s">
        <v>1932</v>
      </c>
      <c r="G482" s="87" t="b">
        <v>0</v>
      </c>
      <c r="H482" s="87" t="b">
        <v>0</v>
      </c>
      <c r="I482" s="87" t="b">
        <v>0</v>
      </c>
      <c r="J482" s="87" t="b">
        <v>0</v>
      </c>
      <c r="K482" s="87" t="b">
        <v>0</v>
      </c>
      <c r="L482" s="87" t="b">
        <v>0</v>
      </c>
    </row>
    <row r="483" spans="1:12" ht="15">
      <c r="A483" s="87" t="s">
        <v>2289</v>
      </c>
      <c r="B483" s="87" t="s">
        <v>2269</v>
      </c>
      <c r="C483" s="87">
        <v>4</v>
      </c>
      <c r="D483" s="132">
        <v>0.004331594741143061</v>
      </c>
      <c r="E483" s="132">
        <v>2.4537004733597723</v>
      </c>
      <c r="F483" s="87" t="s">
        <v>1932</v>
      </c>
      <c r="G483" s="87" t="b">
        <v>0</v>
      </c>
      <c r="H483" s="87" t="b">
        <v>0</v>
      </c>
      <c r="I483" s="87" t="b">
        <v>0</v>
      </c>
      <c r="J483" s="87" t="b">
        <v>0</v>
      </c>
      <c r="K483" s="87" t="b">
        <v>0</v>
      </c>
      <c r="L483" s="87" t="b">
        <v>0</v>
      </c>
    </row>
    <row r="484" spans="1:12" ht="15">
      <c r="A484" s="87" t="s">
        <v>2269</v>
      </c>
      <c r="B484" s="87" t="s">
        <v>2267</v>
      </c>
      <c r="C484" s="87">
        <v>4</v>
      </c>
      <c r="D484" s="132">
        <v>0.004331594741143061</v>
      </c>
      <c r="E484" s="132">
        <v>2.152670477695791</v>
      </c>
      <c r="F484" s="87" t="s">
        <v>1932</v>
      </c>
      <c r="G484" s="87" t="b">
        <v>0</v>
      </c>
      <c r="H484" s="87" t="b">
        <v>0</v>
      </c>
      <c r="I484" s="87" t="b">
        <v>0</v>
      </c>
      <c r="J484" s="87" t="b">
        <v>0</v>
      </c>
      <c r="K484" s="87" t="b">
        <v>0</v>
      </c>
      <c r="L484" s="87" t="b">
        <v>0</v>
      </c>
    </row>
    <row r="485" spans="1:12" ht="15">
      <c r="A485" s="87" t="s">
        <v>2267</v>
      </c>
      <c r="B485" s="87" t="s">
        <v>2270</v>
      </c>
      <c r="C485" s="87">
        <v>4</v>
      </c>
      <c r="D485" s="132">
        <v>0.004331594741143061</v>
      </c>
      <c r="E485" s="132">
        <v>2.2776092143040914</v>
      </c>
      <c r="F485" s="87" t="s">
        <v>1932</v>
      </c>
      <c r="G485" s="87" t="b">
        <v>0</v>
      </c>
      <c r="H485" s="87" t="b">
        <v>0</v>
      </c>
      <c r="I485" s="87" t="b">
        <v>0</v>
      </c>
      <c r="J485" s="87" t="b">
        <v>1</v>
      </c>
      <c r="K485" s="87" t="b">
        <v>0</v>
      </c>
      <c r="L485" s="87" t="b">
        <v>0</v>
      </c>
    </row>
    <row r="486" spans="1:12" ht="15">
      <c r="A486" s="87" t="s">
        <v>2270</v>
      </c>
      <c r="B486" s="87" t="s">
        <v>2001</v>
      </c>
      <c r="C486" s="87">
        <v>4</v>
      </c>
      <c r="D486" s="132">
        <v>0.004331594741143061</v>
      </c>
      <c r="E486" s="132">
        <v>1.694032628670142</v>
      </c>
      <c r="F486" s="87" t="s">
        <v>1932</v>
      </c>
      <c r="G486" s="87" t="b">
        <v>1</v>
      </c>
      <c r="H486" s="87" t="b">
        <v>0</v>
      </c>
      <c r="I486" s="87" t="b">
        <v>0</v>
      </c>
      <c r="J486" s="87" t="b">
        <v>0</v>
      </c>
      <c r="K486" s="87" t="b">
        <v>0</v>
      </c>
      <c r="L486" s="87" t="b">
        <v>0</v>
      </c>
    </row>
    <row r="487" spans="1:12" ht="15">
      <c r="A487" s="87" t="s">
        <v>2282</v>
      </c>
      <c r="B487" s="87" t="s">
        <v>2266</v>
      </c>
      <c r="C487" s="87">
        <v>4</v>
      </c>
      <c r="D487" s="132">
        <v>0.004331594741143061</v>
      </c>
      <c r="E487" s="132">
        <v>2.0557604646877348</v>
      </c>
      <c r="F487" s="87" t="s">
        <v>1932</v>
      </c>
      <c r="G487" s="87" t="b">
        <v>0</v>
      </c>
      <c r="H487" s="87" t="b">
        <v>0</v>
      </c>
      <c r="I487" s="87" t="b">
        <v>0</v>
      </c>
      <c r="J487" s="87" t="b">
        <v>0</v>
      </c>
      <c r="K487" s="87" t="b">
        <v>0</v>
      </c>
      <c r="L487" s="87" t="b">
        <v>0</v>
      </c>
    </row>
    <row r="488" spans="1:12" ht="15">
      <c r="A488" s="87" t="s">
        <v>2266</v>
      </c>
      <c r="B488" s="87" t="s">
        <v>2253</v>
      </c>
      <c r="C488" s="87">
        <v>4</v>
      </c>
      <c r="D488" s="132">
        <v>0.004331594741143061</v>
      </c>
      <c r="E488" s="132">
        <v>1.941817112380898</v>
      </c>
      <c r="F488" s="87" t="s">
        <v>1932</v>
      </c>
      <c r="G488" s="87" t="b">
        <v>0</v>
      </c>
      <c r="H488" s="87" t="b">
        <v>0</v>
      </c>
      <c r="I488" s="87" t="b">
        <v>0</v>
      </c>
      <c r="J488" s="87" t="b">
        <v>1</v>
      </c>
      <c r="K488" s="87" t="b">
        <v>0</v>
      </c>
      <c r="L488" s="87" t="b">
        <v>0</v>
      </c>
    </row>
    <row r="489" spans="1:12" ht="15">
      <c r="A489" s="87" t="s">
        <v>2253</v>
      </c>
      <c r="B489" s="87" t="s">
        <v>2285</v>
      </c>
      <c r="C489" s="87">
        <v>4</v>
      </c>
      <c r="D489" s="132">
        <v>0.004331594741143061</v>
      </c>
      <c r="E489" s="132">
        <v>1.765725853325217</v>
      </c>
      <c r="F489" s="87" t="s">
        <v>1932</v>
      </c>
      <c r="G489" s="87" t="b">
        <v>1</v>
      </c>
      <c r="H489" s="87" t="b">
        <v>0</v>
      </c>
      <c r="I489" s="87" t="b">
        <v>0</v>
      </c>
      <c r="J489" s="87" t="b">
        <v>0</v>
      </c>
      <c r="K489" s="87" t="b">
        <v>0</v>
      </c>
      <c r="L489" s="87" t="b">
        <v>0</v>
      </c>
    </row>
    <row r="490" spans="1:12" ht="15">
      <c r="A490" s="87" t="s">
        <v>2285</v>
      </c>
      <c r="B490" s="87" t="s">
        <v>2277</v>
      </c>
      <c r="C490" s="87">
        <v>4</v>
      </c>
      <c r="D490" s="132">
        <v>0.004331594741143061</v>
      </c>
      <c r="E490" s="132">
        <v>2.10151795524841</v>
      </c>
      <c r="F490" s="87" t="s">
        <v>1932</v>
      </c>
      <c r="G490" s="87" t="b">
        <v>0</v>
      </c>
      <c r="H490" s="87" t="b">
        <v>0</v>
      </c>
      <c r="I490" s="87" t="b">
        <v>0</v>
      </c>
      <c r="J490" s="87" t="b">
        <v>0</v>
      </c>
      <c r="K490" s="87" t="b">
        <v>0</v>
      </c>
      <c r="L490" s="87" t="b">
        <v>0</v>
      </c>
    </row>
    <row r="491" spans="1:12" ht="15">
      <c r="A491" s="87" t="s">
        <v>2277</v>
      </c>
      <c r="B491" s="87" t="s">
        <v>2293</v>
      </c>
      <c r="C491" s="87">
        <v>4</v>
      </c>
      <c r="D491" s="132">
        <v>0.004331594741143061</v>
      </c>
      <c r="E491" s="132">
        <v>2.1806992012960347</v>
      </c>
      <c r="F491" s="87" t="s">
        <v>1932</v>
      </c>
      <c r="G491" s="87" t="b">
        <v>0</v>
      </c>
      <c r="H491" s="87" t="b">
        <v>0</v>
      </c>
      <c r="I491" s="87" t="b">
        <v>0</v>
      </c>
      <c r="J491" s="87" t="b">
        <v>0</v>
      </c>
      <c r="K491" s="87" t="b">
        <v>0</v>
      </c>
      <c r="L491" s="87" t="b">
        <v>0</v>
      </c>
    </row>
    <row r="492" spans="1:12" ht="15">
      <c r="A492" s="87" t="s">
        <v>2293</v>
      </c>
      <c r="B492" s="87" t="s">
        <v>2308</v>
      </c>
      <c r="C492" s="87">
        <v>4</v>
      </c>
      <c r="D492" s="132">
        <v>0.004331594741143061</v>
      </c>
      <c r="E492" s="132">
        <v>2.356790460351716</v>
      </c>
      <c r="F492" s="87" t="s">
        <v>1932</v>
      </c>
      <c r="G492" s="87" t="b">
        <v>0</v>
      </c>
      <c r="H492" s="87" t="b">
        <v>0</v>
      </c>
      <c r="I492" s="87" t="b">
        <v>0</v>
      </c>
      <c r="J492" s="87" t="b">
        <v>0</v>
      </c>
      <c r="K492" s="87" t="b">
        <v>0</v>
      </c>
      <c r="L492" s="87" t="b">
        <v>0</v>
      </c>
    </row>
    <row r="493" spans="1:12" ht="15">
      <c r="A493" s="87" t="s">
        <v>2308</v>
      </c>
      <c r="B493" s="87" t="s">
        <v>2275</v>
      </c>
      <c r="C493" s="87">
        <v>4</v>
      </c>
      <c r="D493" s="132">
        <v>0.004331594741143061</v>
      </c>
      <c r="E493" s="132">
        <v>2.210662424673478</v>
      </c>
      <c r="F493" s="87" t="s">
        <v>1932</v>
      </c>
      <c r="G493" s="87" t="b">
        <v>0</v>
      </c>
      <c r="H493" s="87" t="b">
        <v>0</v>
      </c>
      <c r="I493" s="87" t="b">
        <v>0</v>
      </c>
      <c r="J493" s="87" t="b">
        <v>0</v>
      </c>
      <c r="K493" s="87" t="b">
        <v>0</v>
      </c>
      <c r="L493" s="87" t="b">
        <v>0</v>
      </c>
    </row>
    <row r="494" spans="1:12" ht="15">
      <c r="A494" s="87" t="s">
        <v>2275</v>
      </c>
      <c r="B494" s="87" t="s">
        <v>2265</v>
      </c>
      <c r="C494" s="87">
        <v>4</v>
      </c>
      <c r="D494" s="132">
        <v>0.004331594741143061</v>
      </c>
      <c r="E494" s="132">
        <v>2.034571165617797</v>
      </c>
      <c r="F494" s="87" t="s">
        <v>1932</v>
      </c>
      <c r="G494" s="87" t="b">
        <v>0</v>
      </c>
      <c r="H494" s="87" t="b">
        <v>0</v>
      </c>
      <c r="I494" s="87" t="b">
        <v>0</v>
      </c>
      <c r="J494" s="87" t="b">
        <v>0</v>
      </c>
      <c r="K494" s="87" t="b">
        <v>0</v>
      </c>
      <c r="L494" s="87" t="b">
        <v>0</v>
      </c>
    </row>
    <row r="495" spans="1:12" ht="15">
      <c r="A495" s="87" t="s">
        <v>2265</v>
      </c>
      <c r="B495" s="87" t="s">
        <v>2288</v>
      </c>
      <c r="C495" s="87">
        <v>4</v>
      </c>
      <c r="D495" s="132">
        <v>0.004331594741143061</v>
      </c>
      <c r="E495" s="132">
        <v>2.2776092143040914</v>
      </c>
      <c r="F495" s="87" t="s">
        <v>1932</v>
      </c>
      <c r="G495" s="87" t="b">
        <v>0</v>
      </c>
      <c r="H495" s="87" t="b">
        <v>0</v>
      </c>
      <c r="I495" s="87" t="b">
        <v>0</v>
      </c>
      <c r="J495" s="87" t="b">
        <v>0</v>
      </c>
      <c r="K495" s="87" t="b">
        <v>0</v>
      </c>
      <c r="L495" s="87" t="b">
        <v>0</v>
      </c>
    </row>
    <row r="496" spans="1:12" ht="15">
      <c r="A496" s="87" t="s">
        <v>2288</v>
      </c>
      <c r="B496" s="87" t="s">
        <v>2309</v>
      </c>
      <c r="C496" s="87">
        <v>4</v>
      </c>
      <c r="D496" s="132">
        <v>0.004331594741143061</v>
      </c>
      <c r="E496" s="132">
        <v>2.4537004733597723</v>
      </c>
      <c r="F496" s="87" t="s">
        <v>1932</v>
      </c>
      <c r="G496" s="87" t="b">
        <v>0</v>
      </c>
      <c r="H496" s="87" t="b">
        <v>0</v>
      </c>
      <c r="I496" s="87" t="b">
        <v>0</v>
      </c>
      <c r="J496" s="87" t="b">
        <v>0</v>
      </c>
      <c r="K496" s="87" t="b">
        <v>0</v>
      </c>
      <c r="L496" s="87" t="b">
        <v>0</v>
      </c>
    </row>
    <row r="497" spans="1:12" ht="15">
      <c r="A497" s="87" t="s">
        <v>2309</v>
      </c>
      <c r="B497" s="87" t="s">
        <v>2274</v>
      </c>
      <c r="C497" s="87">
        <v>4</v>
      </c>
      <c r="D497" s="132">
        <v>0.004331594741143061</v>
      </c>
      <c r="E497" s="132">
        <v>2.210662424673478</v>
      </c>
      <c r="F497" s="87" t="s">
        <v>1932</v>
      </c>
      <c r="G497" s="87" t="b">
        <v>0</v>
      </c>
      <c r="H497" s="87" t="b">
        <v>0</v>
      </c>
      <c r="I497" s="87" t="b">
        <v>0</v>
      </c>
      <c r="J497" s="87" t="b">
        <v>0</v>
      </c>
      <c r="K497" s="87" t="b">
        <v>0</v>
      </c>
      <c r="L497" s="87" t="b">
        <v>0</v>
      </c>
    </row>
    <row r="498" spans="1:12" ht="15">
      <c r="A498" s="87" t="s">
        <v>2263</v>
      </c>
      <c r="B498" s="87" t="s">
        <v>2310</v>
      </c>
      <c r="C498" s="87">
        <v>4</v>
      </c>
      <c r="D498" s="132">
        <v>0.004331594741143061</v>
      </c>
      <c r="E498" s="132">
        <v>2.0557604646877348</v>
      </c>
      <c r="F498" s="87" t="s">
        <v>1932</v>
      </c>
      <c r="G498" s="87" t="b">
        <v>0</v>
      </c>
      <c r="H498" s="87" t="b">
        <v>0</v>
      </c>
      <c r="I498" s="87" t="b">
        <v>0</v>
      </c>
      <c r="J498" s="87" t="b">
        <v>0</v>
      </c>
      <c r="K498" s="87" t="b">
        <v>0</v>
      </c>
      <c r="L498" s="87" t="b">
        <v>0</v>
      </c>
    </row>
    <row r="499" spans="1:12" ht="15">
      <c r="A499" s="87" t="s">
        <v>2310</v>
      </c>
      <c r="B499" s="87" t="s">
        <v>2311</v>
      </c>
      <c r="C499" s="87">
        <v>4</v>
      </c>
      <c r="D499" s="132">
        <v>0.004331594741143061</v>
      </c>
      <c r="E499" s="132">
        <v>2.4537004733597723</v>
      </c>
      <c r="F499" s="87" t="s">
        <v>1932</v>
      </c>
      <c r="G499" s="87" t="b">
        <v>0</v>
      </c>
      <c r="H499" s="87" t="b">
        <v>0</v>
      </c>
      <c r="I499" s="87" t="b">
        <v>0</v>
      </c>
      <c r="J499" s="87" t="b">
        <v>0</v>
      </c>
      <c r="K499" s="87" t="b">
        <v>0</v>
      </c>
      <c r="L499" s="87" t="b">
        <v>0</v>
      </c>
    </row>
    <row r="500" spans="1:12" ht="15">
      <c r="A500" s="87" t="s">
        <v>2304</v>
      </c>
      <c r="B500" s="87" t="s">
        <v>2264</v>
      </c>
      <c r="C500" s="87">
        <v>4</v>
      </c>
      <c r="D500" s="132">
        <v>0.004331594741143061</v>
      </c>
      <c r="E500" s="132">
        <v>2.0557604646877348</v>
      </c>
      <c r="F500" s="87" t="s">
        <v>1932</v>
      </c>
      <c r="G500" s="87" t="b">
        <v>0</v>
      </c>
      <c r="H500" s="87" t="b">
        <v>0</v>
      </c>
      <c r="I500" s="87" t="b">
        <v>0</v>
      </c>
      <c r="J500" s="87" t="b">
        <v>0</v>
      </c>
      <c r="K500" s="87" t="b">
        <v>0</v>
      </c>
      <c r="L500" s="87" t="b">
        <v>0</v>
      </c>
    </row>
    <row r="501" spans="1:12" ht="15">
      <c r="A501" s="87" t="s">
        <v>2011</v>
      </c>
      <c r="B501" s="87" t="s">
        <v>2330</v>
      </c>
      <c r="C501" s="87">
        <v>4</v>
      </c>
      <c r="D501" s="132">
        <v>0.004331594741143061</v>
      </c>
      <c r="E501" s="132">
        <v>2.2776092143040914</v>
      </c>
      <c r="F501" s="87" t="s">
        <v>1932</v>
      </c>
      <c r="G501" s="87" t="b">
        <v>0</v>
      </c>
      <c r="H501" s="87" t="b">
        <v>0</v>
      </c>
      <c r="I501" s="87" t="b">
        <v>0</v>
      </c>
      <c r="J501" s="87" t="b">
        <v>1</v>
      </c>
      <c r="K501" s="87" t="b">
        <v>0</v>
      </c>
      <c r="L501" s="87" t="b">
        <v>0</v>
      </c>
    </row>
    <row r="502" spans="1:12" ht="15">
      <c r="A502" s="87" t="s">
        <v>2330</v>
      </c>
      <c r="B502" s="87" t="s">
        <v>2279</v>
      </c>
      <c r="C502" s="87">
        <v>4</v>
      </c>
      <c r="D502" s="132">
        <v>0.004331594741143061</v>
      </c>
      <c r="E502" s="132">
        <v>2.356790460351716</v>
      </c>
      <c r="F502" s="87" t="s">
        <v>1932</v>
      </c>
      <c r="G502" s="87" t="b">
        <v>1</v>
      </c>
      <c r="H502" s="87" t="b">
        <v>0</v>
      </c>
      <c r="I502" s="87" t="b">
        <v>0</v>
      </c>
      <c r="J502" s="87" t="b">
        <v>0</v>
      </c>
      <c r="K502" s="87" t="b">
        <v>0</v>
      </c>
      <c r="L502" s="87" t="b">
        <v>0</v>
      </c>
    </row>
    <row r="503" spans="1:12" ht="15">
      <c r="A503" s="87" t="s">
        <v>2279</v>
      </c>
      <c r="B503" s="87" t="s">
        <v>2297</v>
      </c>
      <c r="C503" s="87">
        <v>4</v>
      </c>
      <c r="D503" s="132">
        <v>0.004331594741143061</v>
      </c>
      <c r="E503" s="132">
        <v>2.2598804473436593</v>
      </c>
      <c r="F503" s="87" t="s">
        <v>1932</v>
      </c>
      <c r="G503" s="87" t="b">
        <v>0</v>
      </c>
      <c r="H503" s="87" t="b">
        <v>0</v>
      </c>
      <c r="I503" s="87" t="b">
        <v>0</v>
      </c>
      <c r="J503" s="87" t="b">
        <v>0</v>
      </c>
      <c r="K503" s="87" t="b">
        <v>0</v>
      </c>
      <c r="L503" s="87" t="b">
        <v>0</v>
      </c>
    </row>
    <row r="504" spans="1:12" ht="15">
      <c r="A504" s="87" t="s">
        <v>2005</v>
      </c>
      <c r="B504" s="87" t="s">
        <v>2272</v>
      </c>
      <c r="C504" s="87">
        <v>4</v>
      </c>
      <c r="D504" s="132">
        <v>0.004331594741143061</v>
      </c>
      <c r="E504" s="132">
        <v>1.4994579639204475</v>
      </c>
      <c r="F504" s="87" t="s">
        <v>1932</v>
      </c>
      <c r="G504" s="87" t="b">
        <v>0</v>
      </c>
      <c r="H504" s="87" t="b">
        <v>0</v>
      </c>
      <c r="I504" s="87" t="b">
        <v>0</v>
      </c>
      <c r="J504" s="87" t="b">
        <v>0</v>
      </c>
      <c r="K504" s="87" t="b">
        <v>1</v>
      </c>
      <c r="L504" s="87" t="b">
        <v>0</v>
      </c>
    </row>
    <row r="505" spans="1:12" ht="15">
      <c r="A505" s="87" t="s">
        <v>2004</v>
      </c>
      <c r="B505" s="87" t="s">
        <v>2314</v>
      </c>
      <c r="C505" s="87">
        <v>4</v>
      </c>
      <c r="D505" s="132">
        <v>0.004331594741143061</v>
      </c>
      <c r="E505" s="132">
        <v>1.7547304690237535</v>
      </c>
      <c r="F505" s="87" t="s">
        <v>1932</v>
      </c>
      <c r="G505" s="87" t="b">
        <v>0</v>
      </c>
      <c r="H505" s="87" t="b">
        <v>0</v>
      </c>
      <c r="I505" s="87" t="b">
        <v>0</v>
      </c>
      <c r="J505" s="87" t="b">
        <v>0</v>
      </c>
      <c r="K505" s="87" t="b">
        <v>0</v>
      </c>
      <c r="L505" s="87" t="b">
        <v>0</v>
      </c>
    </row>
    <row r="506" spans="1:12" ht="15">
      <c r="A506" s="87" t="s">
        <v>2314</v>
      </c>
      <c r="B506" s="87" t="s">
        <v>2331</v>
      </c>
      <c r="C506" s="87">
        <v>4</v>
      </c>
      <c r="D506" s="132">
        <v>0.004331594741143061</v>
      </c>
      <c r="E506" s="132">
        <v>2.4537004733597723</v>
      </c>
      <c r="F506" s="87" t="s">
        <v>1932</v>
      </c>
      <c r="G506" s="87" t="b">
        <v>0</v>
      </c>
      <c r="H506" s="87" t="b">
        <v>0</v>
      </c>
      <c r="I506" s="87" t="b">
        <v>0</v>
      </c>
      <c r="J506" s="87" t="b">
        <v>0</v>
      </c>
      <c r="K506" s="87" t="b">
        <v>0</v>
      </c>
      <c r="L506" s="87" t="b">
        <v>0</v>
      </c>
    </row>
    <row r="507" spans="1:12" ht="15">
      <c r="A507" s="87" t="s">
        <v>2331</v>
      </c>
      <c r="B507" s="87" t="s">
        <v>2332</v>
      </c>
      <c r="C507" s="87">
        <v>4</v>
      </c>
      <c r="D507" s="132">
        <v>0.004331594741143061</v>
      </c>
      <c r="E507" s="132">
        <v>2.4537004733597723</v>
      </c>
      <c r="F507" s="87" t="s">
        <v>1932</v>
      </c>
      <c r="G507" s="87" t="b">
        <v>0</v>
      </c>
      <c r="H507" s="87" t="b">
        <v>0</v>
      </c>
      <c r="I507" s="87" t="b">
        <v>0</v>
      </c>
      <c r="J507" s="87" t="b">
        <v>0</v>
      </c>
      <c r="K507" s="87" t="b">
        <v>0</v>
      </c>
      <c r="L507" s="87" t="b">
        <v>0</v>
      </c>
    </row>
    <row r="508" spans="1:12" ht="15">
      <c r="A508" s="87" t="s">
        <v>2332</v>
      </c>
      <c r="B508" s="87" t="s">
        <v>2333</v>
      </c>
      <c r="C508" s="87">
        <v>4</v>
      </c>
      <c r="D508" s="132">
        <v>0.004331594741143061</v>
      </c>
      <c r="E508" s="132">
        <v>2.4537004733597723</v>
      </c>
      <c r="F508" s="87" t="s">
        <v>1932</v>
      </c>
      <c r="G508" s="87" t="b">
        <v>0</v>
      </c>
      <c r="H508" s="87" t="b">
        <v>0</v>
      </c>
      <c r="I508" s="87" t="b">
        <v>0</v>
      </c>
      <c r="J508" s="87" t="b">
        <v>0</v>
      </c>
      <c r="K508" s="87" t="b">
        <v>0</v>
      </c>
      <c r="L508" s="87" t="b">
        <v>0</v>
      </c>
    </row>
    <row r="509" spans="1:12" ht="15">
      <c r="A509" s="87" t="s">
        <v>2333</v>
      </c>
      <c r="B509" s="87" t="s">
        <v>1999</v>
      </c>
      <c r="C509" s="87">
        <v>4</v>
      </c>
      <c r="D509" s="132">
        <v>0.004331594741143061</v>
      </c>
      <c r="E509" s="132">
        <v>1.5786392099680724</v>
      </c>
      <c r="F509" s="87" t="s">
        <v>1932</v>
      </c>
      <c r="G509" s="87" t="b">
        <v>0</v>
      </c>
      <c r="H509" s="87" t="b">
        <v>0</v>
      </c>
      <c r="I509" s="87" t="b">
        <v>0</v>
      </c>
      <c r="J509" s="87" t="b">
        <v>0</v>
      </c>
      <c r="K509" s="87" t="b">
        <v>0</v>
      </c>
      <c r="L509" s="87" t="b">
        <v>0</v>
      </c>
    </row>
    <row r="510" spans="1:12" ht="15">
      <c r="A510" s="87" t="s">
        <v>1999</v>
      </c>
      <c r="B510" s="87" t="s">
        <v>2334</v>
      </c>
      <c r="C510" s="87">
        <v>4</v>
      </c>
      <c r="D510" s="132">
        <v>0.004331594741143061</v>
      </c>
      <c r="E510" s="132">
        <v>1.5786392099680724</v>
      </c>
      <c r="F510" s="87" t="s">
        <v>1932</v>
      </c>
      <c r="G510" s="87" t="b">
        <v>0</v>
      </c>
      <c r="H510" s="87" t="b">
        <v>0</v>
      </c>
      <c r="I510" s="87" t="b">
        <v>0</v>
      </c>
      <c r="J510" s="87" t="b">
        <v>0</v>
      </c>
      <c r="K510" s="87" t="b">
        <v>0</v>
      </c>
      <c r="L510" s="87" t="b">
        <v>0</v>
      </c>
    </row>
    <row r="511" spans="1:12" ht="15">
      <c r="A511" s="87" t="s">
        <v>2334</v>
      </c>
      <c r="B511" s="87" t="s">
        <v>2335</v>
      </c>
      <c r="C511" s="87">
        <v>4</v>
      </c>
      <c r="D511" s="132">
        <v>0.004331594741143061</v>
      </c>
      <c r="E511" s="132">
        <v>2.4537004733597723</v>
      </c>
      <c r="F511" s="87" t="s">
        <v>1932</v>
      </c>
      <c r="G511" s="87" t="b">
        <v>0</v>
      </c>
      <c r="H511" s="87" t="b">
        <v>0</v>
      </c>
      <c r="I511" s="87" t="b">
        <v>0</v>
      </c>
      <c r="J511" s="87" t="b">
        <v>0</v>
      </c>
      <c r="K511" s="87" t="b">
        <v>0</v>
      </c>
      <c r="L511" s="87" t="b">
        <v>0</v>
      </c>
    </row>
    <row r="512" spans="1:12" ht="15">
      <c r="A512" s="87" t="s">
        <v>293</v>
      </c>
      <c r="B512" s="87" t="s">
        <v>286</v>
      </c>
      <c r="C512" s="87">
        <v>4</v>
      </c>
      <c r="D512" s="132">
        <v>0.004331594741143061</v>
      </c>
      <c r="E512" s="132">
        <v>1.3859788494791982</v>
      </c>
      <c r="F512" s="87" t="s">
        <v>1932</v>
      </c>
      <c r="G512" s="87" t="b">
        <v>0</v>
      </c>
      <c r="H512" s="87" t="b">
        <v>0</v>
      </c>
      <c r="I512" s="87" t="b">
        <v>0</v>
      </c>
      <c r="J512" s="87" t="b">
        <v>0</v>
      </c>
      <c r="K512" s="87" t="b">
        <v>0</v>
      </c>
      <c r="L512" s="87" t="b">
        <v>0</v>
      </c>
    </row>
    <row r="513" spans="1:12" ht="15">
      <c r="A513" s="87" t="s">
        <v>2414</v>
      </c>
      <c r="B513" s="87" t="s">
        <v>2274</v>
      </c>
      <c r="C513" s="87">
        <v>3</v>
      </c>
      <c r="D513" s="132">
        <v>0.003555670838678671</v>
      </c>
      <c r="E513" s="132">
        <v>2.210662424673478</v>
      </c>
      <c r="F513" s="87" t="s">
        <v>1932</v>
      </c>
      <c r="G513" s="87" t="b">
        <v>0</v>
      </c>
      <c r="H513" s="87" t="b">
        <v>0</v>
      </c>
      <c r="I513" s="87" t="b">
        <v>0</v>
      </c>
      <c r="J513" s="87" t="b">
        <v>0</v>
      </c>
      <c r="K513" s="87" t="b">
        <v>0</v>
      </c>
      <c r="L513" s="87" t="b">
        <v>0</v>
      </c>
    </row>
    <row r="514" spans="1:12" ht="15">
      <c r="A514" s="87" t="s">
        <v>2263</v>
      </c>
      <c r="B514" s="87" t="s">
        <v>2415</v>
      </c>
      <c r="C514" s="87">
        <v>3</v>
      </c>
      <c r="D514" s="132">
        <v>0.003555670838678671</v>
      </c>
      <c r="E514" s="132">
        <v>2.0557604646877348</v>
      </c>
      <c r="F514" s="87" t="s">
        <v>1932</v>
      </c>
      <c r="G514" s="87" t="b">
        <v>0</v>
      </c>
      <c r="H514" s="87" t="b">
        <v>0</v>
      </c>
      <c r="I514" s="87" t="b">
        <v>0</v>
      </c>
      <c r="J514" s="87" t="b">
        <v>0</v>
      </c>
      <c r="K514" s="87" t="b">
        <v>0</v>
      </c>
      <c r="L514" s="87" t="b">
        <v>0</v>
      </c>
    </row>
    <row r="515" spans="1:12" ht="15">
      <c r="A515" s="87" t="s">
        <v>2415</v>
      </c>
      <c r="B515" s="87" t="s">
        <v>2253</v>
      </c>
      <c r="C515" s="87">
        <v>3</v>
      </c>
      <c r="D515" s="132">
        <v>0.003555670838678671</v>
      </c>
      <c r="E515" s="132">
        <v>1.941817112380898</v>
      </c>
      <c r="F515" s="87" t="s">
        <v>1932</v>
      </c>
      <c r="G515" s="87" t="b">
        <v>0</v>
      </c>
      <c r="H515" s="87" t="b">
        <v>0</v>
      </c>
      <c r="I515" s="87" t="b">
        <v>0</v>
      </c>
      <c r="J515" s="87" t="b">
        <v>1</v>
      </c>
      <c r="K515" s="87" t="b">
        <v>0</v>
      </c>
      <c r="L515" s="87" t="b">
        <v>0</v>
      </c>
    </row>
    <row r="516" spans="1:12" ht="15">
      <c r="A516" s="87" t="s">
        <v>2286</v>
      </c>
      <c r="B516" s="87" t="s">
        <v>288</v>
      </c>
      <c r="C516" s="87">
        <v>3</v>
      </c>
      <c r="D516" s="132">
        <v>0.003555670838678671</v>
      </c>
      <c r="E516" s="132">
        <v>1.9096324290094968</v>
      </c>
      <c r="F516" s="87" t="s">
        <v>1932</v>
      </c>
      <c r="G516" s="87" t="b">
        <v>0</v>
      </c>
      <c r="H516" s="87" t="b">
        <v>0</v>
      </c>
      <c r="I516" s="87" t="b">
        <v>0</v>
      </c>
      <c r="J516" s="87" t="b">
        <v>0</v>
      </c>
      <c r="K516" s="87" t="b">
        <v>0</v>
      </c>
      <c r="L516" s="87" t="b">
        <v>0</v>
      </c>
    </row>
    <row r="517" spans="1:12" ht="15">
      <c r="A517" s="87" t="s">
        <v>288</v>
      </c>
      <c r="B517" s="87" t="s">
        <v>1972</v>
      </c>
      <c r="C517" s="87">
        <v>3</v>
      </c>
      <c r="D517" s="132">
        <v>0.003555670838678671</v>
      </c>
      <c r="E517" s="132">
        <v>1.4836636967372157</v>
      </c>
      <c r="F517" s="87" t="s">
        <v>1932</v>
      </c>
      <c r="G517" s="87" t="b">
        <v>0</v>
      </c>
      <c r="H517" s="87" t="b">
        <v>0</v>
      </c>
      <c r="I517" s="87" t="b">
        <v>0</v>
      </c>
      <c r="J517" s="87" t="b">
        <v>0</v>
      </c>
      <c r="K517" s="87" t="b">
        <v>0</v>
      </c>
      <c r="L517" s="87" t="b">
        <v>0</v>
      </c>
    </row>
    <row r="518" spans="1:12" ht="15">
      <c r="A518" s="87" t="s">
        <v>1972</v>
      </c>
      <c r="B518" s="87" t="s">
        <v>2306</v>
      </c>
      <c r="C518" s="87">
        <v>3</v>
      </c>
      <c r="D518" s="132">
        <v>0.003555670838678671</v>
      </c>
      <c r="E518" s="132">
        <v>1.7925190299131533</v>
      </c>
      <c r="F518" s="87" t="s">
        <v>1932</v>
      </c>
      <c r="G518" s="87" t="b">
        <v>0</v>
      </c>
      <c r="H518" s="87" t="b">
        <v>0</v>
      </c>
      <c r="I518" s="87" t="b">
        <v>0</v>
      </c>
      <c r="J518" s="87" t="b">
        <v>0</v>
      </c>
      <c r="K518" s="87" t="b">
        <v>0</v>
      </c>
      <c r="L518" s="87" t="b">
        <v>0</v>
      </c>
    </row>
    <row r="519" spans="1:12" ht="15">
      <c r="A519" s="87" t="s">
        <v>2307</v>
      </c>
      <c r="B519" s="87" t="s">
        <v>2416</v>
      </c>
      <c r="C519" s="87">
        <v>3</v>
      </c>
      <c r="D519" s="132">
        <v>0.003555670838678671</v>
      </c>
      <c r="E519" s="132">
        <v>2.356790460351716</v>
      </c>
      <c r="F519" s="87" t="s">
        <v>1932</v>
      </c>
      <c r="G519" s="87" t="b">
        <v>0</v>
      </c>
      <c r="H519" s="87" t="b">
        <v>0</v>
      </c>
      <c r="I519" s="87" t="b">
        <v>0</v>
      </c>
      <c r="J519" s="87" t="b">
        <v>0</v>
      </c>
      <c r="K519" s="87" t="b">
        <v>0</v>
      </c>
      <c r="L519" s="87" t="b">
        <v>0</v>
      </c>
    </row>
    <row r="520" spans="1:12" ht="15">
      <c r="A520" s="87" t="s">
        <v>2416</v>
      </c>
      <c r="B520" s="87" t="s">
        <v>2275</v>
      </c>
      <c r="C520" s="87">
        <v>3</v>
      </c>
      <c r="D520" s="132">
        <v>0.003555670838678671</v>
      </c>
      <c r="E520" s="132">
        <v>2.210662424673478</v>
      </c>
      <c r="F520" s="87" t="s">
        <v>1932</v>
      </c>
      <c r="G520" s="87" t="b">
        <v>0</v>
      </c>
      <c r="H520" s="87" t="b">
        <v>0</v>
      </c>
      <c r="I520" s="87" t="b">
        <v>0</v>
      </c>
      <c r="J520" s="87" t="b">
        <v>0</v>
      </c>
      <c r="K520" s="87" t="b">
        <v>0</v>
      </c>
      <c r="L520" s="87" t="b">
        <v>0</v>
      </c>
    </row>
    <row r="521" spans="1:12" ht="15">
      <c r="A521" s="87" t="s">
        <v>2275</v>
      </c>
      <c r="B521" s="87" t="s">
        <v>2296</v>
      </c>
      <c r="C521" s="87">
        <v>3</v>
      </c>
      <c r="D521" s="132">
        <v>0.003555670838678671</v>
      </c>
      <c r="E521" s="132">
        <v>2.085723688065178</v>
      </c>
      <c r="F521" s="87" t="s">
        <v>1932</v>
      </c>
      <c r="G521" s="87" t="b">
        <v>0</v>
      </c>
      <c r="H521" s="87" t="b">
        <v>0</v>
      </c>
      <c r="I521" s="87" t="b">
        <v>0</v>
      </c>
      <c r="J521" s="87" t="b">
        <v>0</v>
      </c>
      <c r="K521" s="87" t="b">
        <v>0</v>
      </c>
      <c r="L521" s="87" t="b">
        <v>0</v>
      </c>
    </row>
    <row r="522" spans="1:12" ht="15">
      <c r="A522" s="87" t="s">
        <v>2296</v>
      </c>
      <c r="B522" s="87" t="s">
        <v>2315</v>
      </c>
      <c r="C522" s="87">
        <v>3</v>
      </c>
      <c r="D522" s="132">
        <v>0.003555670838678671</v>
      </c>
      <c r="E522" s="132">
        <v>2.3287617367514724</v>
      </c>
      <c r="F522" s="87" t="s">
        <v>1932</v>
      </c>
      <c r="G522" s="87" t="b">
        <v>0</v>
      </c>
      <c r="H522" s="87" t="b">
        <v>0</v>
      </c>
      <c r="I522" s="87" t="b">
        <v>0</v>
      </c>
      <c r="J522" s="87" t="b">
        <v>0</v>
      </c>
      <c r="K522" s="87" t="b">
        <v>0</v>
      </c>
      <c r="L522" s="87" t="b">
        <v>0</v>
      </c>
    </row>
    <row r="523" spans="1:12" ht="15">
      <c r="A523" s="87" t="s">
        <v>2315</v>
      </c>
      <c r="B523" s="87" t="s">
        <v>2417</v>
      </c>
      <c r="C523" s="87">
        <v>3</v>
      </c>
      <c r="D523" s="132">
        <v>0.003555670838678671</v>
      </c>
      <c r="E523" s="132">
        <v>2.4537004733597723</v>
      </c>
      <c r="F523" s="87" t="s">
        <v>1932</v>
      </c>
      <c r="G523" s="87" t="b">
        <v>0</v>
      </c>
      <c r="H523" s="87" t="b">
        <v>0</v>
      </c>
      <c r="I523" s="87" t="b">
        <v>0</v>
      </c>
      <c r="J523" s="87" t="b">
        <v>0</v>
      </c>
      <c r="K523" s="87" t="b">
        <v>1</v>
      </c>
      <c r="L523" s="87" t="b">
        <v>0</v>
      </c>
    </row>
    <row r="524" spans="1:12" ht="15">
      <c r="A524" s="87" t="s">
        <v>2417</v>
      </c>
      <c r="B524" s="87" t="s">
        <v>2266</v>
      </c>
      <c r="C524" s="87">
        <v>3</v>
      </c>
      <c r="D524" s="132">
        <v>0.003555670838678671</v>
      </c>
      <c r="E524" s="132">
        <v>2.152670477695791</v>
      </c>
      <c r="F524" s="87" t="s">
        <v>1932</v>
      </c>
      <c r="G524" s="87" t="b">
        <v>0</v>
      </c>
      <c r="H524" s="87" t="b">
        <v>1</v>
      </c>
      <c r="I524" s="87" t="b">
        <v>0</v>
      </c>
      <c r="J524" s="87" t="b">
        <v>0</v>
      </c>
      <c r="K524" s="87" t="b">
        <v>0</v>
      </c>
      <c r="L524" s="87" t="b">
        <v>0</v>
      </c>
    </row>
    <row r="525" spans="1:12" ht="15">
      <c r="A525" s="87" t="s">
        <v>2302</v>
      </c>
      <c r="B525" s="87" t="s">
        <v>2321</v>
      </c>
      <c r="C525" s="87">
        <v>3</v>
      </c>
      <c r="D525" s="132">
        <v>0.003555670838678671</v>
      </c>
      <c r="E525" s="132">
        <v>2.231851723743416</v>
      </c>
      <c r="F525" s="87" t="s">
        <v>1932</v>
      </c>
      <c r="G525" s="87" t="b">
        <v>0</v>
      </c>
      <c r="H525" s="87" t="b">
        <v>0</v>
      </c>
      <c r="I525" s="87" t="b">
        <v>0</v>
      </c>
      <c r="J525" s="87" t="b">
        <v>0</v>
      </c>
      <c r="K525" s="87" t="b">
        <v>0</v>
      </c>
      <c r="L525" s="87" t="b">
        <v>0</v>
      </c>
    </row>
    <row r="526" spans="1:12" ht="15">
      <c r="A526" s="87" t="s">
        <v>2321</v>
      </c>
      <c r="B526" s="87" t="s">
        <v>2290</v>
      </c>
      <c r="C526" s="87">
        <v>3</v>
      </c>
      <c r="D526" s="132">
        <v>0.003555670838678671</v>
      </c>
      <c r="E526" s="132">
        <v>2.152670477695791</v>
      </c>
      <c r="F526" s="87" t="s">
        <v>1932</v>
      </c>
      <c r="G526" s="87" t="b">
        <v>0</v>
      </c>
      <c r="H526" s="87" t="b">
        <v>0</v>
      </c>
      <c r="I526" s="87" t="b">
        <v>0</v>
      </c>
      <c r="J526" s="87" t="b">
        <v>0</v>
      </c>
      <c r="K526" s="87" t="b">
        <v>0</v>
      </c>
      <c r="L526" s="87" t="b">
        <v>0</v>
      </c>
    </row>
    <row r="527" spans="1:12" ht="15">
      <c r="A527" s="87" t="s">
        <v>2290</v>
      </c>
      <c r="B527" s="87" t="s">
        <v>2263</v>
      </c>
      <c r="C527" s="87">
        <v>3</v>
      </c>
      <c r="D527" s="132">
        <v>0.003555670838678671</v>
      </c>
      <c r="E527" s="132">
        <v>1.7547304690237535</v>
      </c>
      <c r="F527" s="87" t="s">
        <v>1932</v>
      </c>
      <c r="G527" s="87" t="b">
        <v>0</v>
      </c>
      <c r="H527" s="87" t="b">
        <v>0</v>
      </c>
      <c r="I527" s="87" t="b">
        <v>0</v>
      </c>
      <c r="J527" s="87" t="b">
        <v>0</v>
      </c>
      <c r="K527" s="87" t="b">
        <v>0</v>
      </c>
      <c r="L527" s="87" t="b">
        <v>0</v>
      </c>
    </row>
    <row r="528" spans="1:12" ht="15">
      <c r="A528" s="87" t="s">
        <v>2263</v>
      </c>
      <c r="B528" s="87" t="s">
        <v>2353</v>
      </c>
      <c r="C528" s="87">
        <v>3</v>
      </c>
      <c r="D528" s="132">
        <v>0.003555670838678671</v>
      </c>
      <c r="E528" s="132">
        <v>2.0557604646877348</v>
      </c>
      <c r="F528" s="87" t="s">
        <v>1932</v>
      </c>
      <c r="G528" s="87" t="b">
        <v>0</v>
      </c>
      <c r="H528" s="87" t="b">
        <v>0</v>
      </c>
      <c r="I528" s="87" t="b">
        <v>0</v>
      </c>
      <c r="J528" s="87" t="b">
        <v>0</v>
      </c>
      <c r="K528" s="87" t="b">
        <v>0</v>
      </c>
      <c r="L528" s="87" t="b">
        <v>0</v>
      </c>
    </row>
    <row r="529" spans="1:12" ht="15">
      <c r="A529" s="87" t="s">
        <v>2353</v>
      </c>
      <c r="B529" s="87" t="s">
        <v>2354</v>
      </c>
      <c r="C529" s="87">
        <v>3</v>
      </c>
      <c r="D529" s="132">
        <v>0.003555670838678671</v>
      </c>
      <c r="E529" s="132">
        <v>2.578639209968072</v>
      </c>
      <c r="F529" s="87" t="s">
        <v>1932</v>
      </c>
      <c r="G529" s="87" t="b">
        <v>0</v>
      </c>
      <c r="H529" s="87" t="b">
        <v>0</v>
      </c>
      <c r="I529" s="87" t="b">
        <v>0</v>
      </c>
      <c r="J529" s="87" t="b">
        <v>0</v>
      </c>
      <c r="K529" s="87" t="b">
        <v>0</v>
      </c>
      <c r="L529" s="87" t="b">
        <v>0</v>
      </c>
    </row>
    <row r="530" spans="1:12" ht="15">
      <c r="A530" s="87" t="s">
        <v>2354</v>
      </c>
      <c r="B530" s="87" t="s">
        <v>2253</v>
      </c>
      <c r="C530" s="87">
        <v>3</v>
      </c>
      <c r="D530" s="132">
        <v>0.003555670838678671</v>
      </c>
      <c r="E530" s="132">
        <v>1.941817112380898</v>
      </c>
      <c r="F530" s="87" t="s">
        <v>1932</v>
      </c>
      <c r="G530" s="87" t="b">
        <v>0</v>
      </c>
      <c r="H530" s="87" t="b">
        <v>0</v>
      </c>
      <c r="I530" s="87" t="b">
        <v>0</v>
      </c>
      <c r="J530" s="87" t="b">
        <v>1</v>
      </c>
      <c r="K530" s="87" t="b">
        <v>0</v>
      </c>
      <c r="L530" s="87" t="b">
        <v>0</v>
      </c>
    </row>
    <row r="531" spans="1:12" ht="15">
      <c r="A531" s="87" t="s">
        <v>1999</v>
      </c>
      <c r="B531" s="87" t="s">
        <v>2252</v>
      </c>
      <c r="C531" s="87">
        <v>3</v>
      </c>
      <c r="D531" s="132">
        <v>0.003555670838678671</v>
      </c>
      <c r="E531" s="132">
        <v>1.1015179552484098</v>
      </c>
      <c r="F531" s="87" t="s">
        <v>1932</v>
      </c>
      <c r="G531" s="87" t="b">
        <v>0</v>
      </c>
      <c r="H531" s="87" t="b">
        <v>0</v>
      </c>
      <c r="I531" s="87" t="b">
        <v>0</v>
      </c>
      <c r="J531" s="87" t="b">
        <v>0</v>
      </c>
      <c r="K531" s="87" t="b">
        <v>0</v>
      </c>
      <c r="L531" s="87" t="b">
        <v>0</v>
      </c>
    </row>
    <row r="532" spans="1:12" ht="15">
      <c r="A532" s="87" t="s">
        <v>2252</v>
      </c>
      <c r="B532" s="87" t="s">
        <v>2002</v>
      </c>
      <c r="C532" s="87">
        <v>3</v>
      </c>
      <c r="D532" s="132">
        <v>0.003555670838678671</v>
      </c>
      <c r="E532" s="132">
        <v>1.0967190723666411</v>
      </c>
      <c r="F532" s="87" t="s">
        <v>1932</v>
      </c>
      <c r="G532" s="87" t="b">
        <v>0</v>
      </c>
      <c r="H532" s="87" t="b">
        <v>0</v>
      </c>
      <c r="I532" s="87" t="b">
        <v>0</v>
      </c>
      <c r="J532" s="87" t="b">
        <v>0</v>
      </c>
      <c r="K532" s="87" t="b">
        <v>0</v>
      </c>
      <c r="L532" s="87" t="b">
        <v>0</v>
      </c>
    </row>
    <row r="533" spans="1:12" ht="15">
      <c r="A533" s="87" t="s">
        <v>2004</v>
      </c>
      <c r="B533" s="87" t="s">
        <v>293</v>
      </c>
      <c r="C533" s="87">
        <v>3</v>
      </c>
      <c r="D533" s="132">
        <v>0.003555670838678671</v>
      </c>
      <c r="E533" s="132">
        <v>1.2776092143040911</v>
      </c>
      <c r="F533" s="87" t="s">
        <v>1932</v>
      </c>
      <c r="G533" s="87" t="b">
        <v>0</v>
      </c>
      <c r="H533" s="87" t="b">
        <v>0</v>
      </c>
      <c r="I533" s="87" t="b">
        <v>0</v>
      </c>
      <c r="J533" s="87" t="b">
        <v>0</v>
      </c>
      <c r="K533" s="87" t="b">
        <v>0</v>
      </c>
      <c r="L533" s="87" t="b">
        <v>0</v>
      </c>
    </row>
    <row r="534" spans="1:12" ht="15">
      <c r="A534" s="87" t="s">
        <v>293</v>
      </c>
      <c r="B534" s="87" t="s">
        <v>294</v>
      </c>
      <c r="C534" s="87">
        <v>3</v>
      </c>
      <c r="D534" s="132">
        <v>0.003555670838678671</v>
      </c>
      <c r="E534" s="132">
        <v>1.7925190299131533</v>
      </c>
      <c r="F534" s="87" t="s">
        <v>1932</v>
      </c>
      <c r="G534" s="87" t="b">
        <v>0</v>
      </c>
      <c r="H534" s="87" t="b">
        <v>0</v>
      </c>
      <c r="I534" s="87" t="b">
        <v>0</v>
      </c>
      <c r="J534" s="87" t="b">
        <v>0</v>
      </c>
      <c r="K534" s="87" t="b">
        <v>0</v>
      </c>
      <c r="L534" s="87" t="b">
        <v>0</v>
      </c>
    </row>
    <row r="535" spans="1:12" ht="15">
      <c r="A535" s="87" t="s">
        <v>294</v>
      </c>
      <c r="B535" s="87" t="s">
        <v>2355</v>
      </c>
      <c r="C535" s="87">
        <v>3</v>
      </c>
      <c r="D535" s="132">
        <v>0.003555670838678671</v>
      </c>
      <c r="E535" s="132">
        <v>2.356790460351716</v>
      </c>
      <c r="F535" s="87" t="s">
        <v>1932</v>
      </c>
      <c r="G535" s="87" t="b">
        <v>0</v>
      </c>
      <c r="H535" s="87" t="b">
        <v>0</v>
      </c>
      <c r="I535" s="87" t="b">
        <v>0</v>
      </c>
      <c r="J535" s="87" t="b">
        <v>0</v>
      </c>
      <c r="K535" s="87" t="b">
        <v>0</v>
      </c>
      <c r="L535" s="87" t="b">
        <v>0</v>
      </c>
    </row>
    <row r="536" spans="1:12" ht="15">
      <c r="A536" s="87" t="s">
        <v>2355</v>
      </c>
      <c r="B536" s="87" t="s">
        <v>2301</v>
      </c>
      <c r="C536" s="87">
        <v>3</v>
      </c>
      <c r="D536" s="132">
        <v>0.003555670838678671</v>
      </c>
      <c r="E536" s="132">
        <v>2.356790460351716</v>
      </c>
      <c r="F536" s="87" t="s">
        <v>1932</v>
      </c>
      <c r="G536" s="87" t="b">
        <v>0</v>
      </c>
      <c r="H536" s="87" t="b">
        <v>0</v>
      </c>
      <c r="I536" s="87" t="b">
        <v>0</v>
      </c>
      <c r="J536" s="87" t="b">
        <v>0</v>
      </c>
      <c r="K536" s="87" t="b">
        <v>0</v>
      </c>
      <c r="L536" s="87" t="b">
        <v>0</v>
      </c>
    </row>
    <row r="537" spans="1:12" ht="15">
      <c r="A537" s="87" t="s">
        <v>2301</v>
      </c>
      <c r="B537" s="87" t="s">
        <v>2304</v>
      </c>
      <c r="C537" s="87">
        <v>3</v>
      </c>
      <c r="D537" s="132">
        <v>0.003555670838678671</v>
      </c>
      <c r="E537" s="132">
        <v>2.231851723743416</v>
      </c>
      <c r="F537" s="87" t="s">
        <v>1932</v>
      </c>
      <c r="G537" s="87" t="b">
        <v>0</v>
      </c>
      <c r="H537" s="87" t="b">
        <v>0</v>
      </c>
      <c r="I537" s="87" t="b">
        <v>0</v>
      </c>
      <c r="J537" s="87" t="b">
        <v>0</v>
      </c>
      <c r="K537" s="87" t="b">
        <v>0</v>
      </c>
      <c r="L537" s="87" t="b">
        <v>0</v>
      </c>
    </row>
    <row r="538" spans="1:12" ht="15">
      <c r="A538" s="87" t="s">
        <v>2264</v>
      </c>
      <c r="B538" s="87" t="s">
        <v>2002</v>
      </c>
      <c r="C538" s="87">
        <v>3</v>
      </c>
      <c r="D538" s="132">
        <v>0.003555670838678671</v>
      </c>
      <c r="E538" s="132">
        <v>1.2106624246734778</v>
      </c>
      <c r="F538" s="87" t="s">
        <v>1932</v>
      </c>
      <c r="G538" s="87" t="b">
        <v>0</v>
      </c>
      <c r="H538" s="87" t="b">
        <v>0</v>
      </c>
      <c r="I538" s="87" t="b">
        <v>0</v>
      </c>
      <c r="J538" s="87" t="b">
        <v>0</v>
      </c>
      <c r="K538" s="87" t="b">
        <v>0</v>
      </c>
      <c r="L538" s="87" t="b">
        <v>0</v>
      </c>
    </row>
    <row r="539" spans="1:12" ht="15">
      <c r="A539" s="87" t="s">
        <v>2004</v>
      </c>
      <c r="B539" s="87" t="s">
        <v>2356</v>
      </c>
      <c r="C539" s="87">
        <v>3</v>
      </c>
      <c r="D539" s="132">
        <v>0.003555670838678671</v>
      </c>
      <c r="E539" s="132">
        <v>1.7547304690237535</v>
      </c>
      <c r="F539" s="87" t="s">
        <v>1932</v>
      </c>
      <c r="G539" s="87" t="b">
        <v>0</v>
      </c>
      <c r="H539" s="87" t="b">
        <v>0</v>
      </c>
      <c r="I539" s="87" t="b">
        <v>0</v>
      </c>
      <c r="J539" s="87" t="b">
        <v>0</v>
      </c>
      <c r="K539" s="87" t="b">
        <v>0</v>
      </c>
      <c r="L539" s="87" t="b">
        <v>0</v>
      </c>
    </row>
    <row r="540" spans="1:12" ht="15">
      <c r="A540" s="87" t="s">
        <v>2356</v>
      </c>
      <c r="B540" s="87" t="s">
        <v>2283</v>
      </c>
      <c r="C540" s="87">
        <v>3</v>
      </c>
      <c r="D540" s="132">
        <v>0.003555670838678671</v>
      </c>
      <c r="E540" s="132">
        <v>2.356790460351716</v>
      </c>
      <c r="F540" s="87" t="s">
        <v>1932</v>
      </c>
      <c r="G540" s="87" t="b">
        <v>0</v>
      </c>
      <c r="H540" s="87" t="b">
        <v>0</v>
      </c>
      <c r="I540" s="87" t="b">
        <v>0</v>
      </c>
      <c r="J540" s="87" t="b">
        <v>0</v>
      </c>
      <c r="K540" s="87" t="b">
        <v>0</v>
      </c>
      <c r="L540" s="87" t="b">
        <v>0</v>
      </c>
    </row>
    <row r="541" spans="1:12" ht="15">
      <c r="A541" s="87" t="s">
        <v>2295</v>
      </c>
      <c r="B541" s="87" t="s">
        <v>286</v>
      </c>
      <c r="C541" s="87">
        <v>3</v>
      </c>
      <c r="D541" s="132">
        <v>0.003555670838678671</v>
      </c>
      <c r="E541" s="132">
        <v>1.5242815476454796</v>
      </c>
      <c r="F541" s="87" t="s">
        <v>1932</v>
      </c>
      <c r="G541" s="87" t="b">
        <v>0</v>
      </c>
      <c r="H541" s="87" t="b">
        <v>0</v>
      </c>
      <c r="I541" s="87" t="b">
        <v>0</v>
      </c>
      <c r="J541" s="87" t="b">
        <v>0</v>
      </c>
      <c r="K541" s="87" t="b">
        <v>0</v>
      </c>
      <c r="L541" s="87" t="b">
        <v>0</v>
      </c>
    </row>
    <row r="542" spans="1:12" ht="15">
      <c r="A542" s="87" t="s">
        <v>286</v>
      </c>
      <c r="B542" s="87" t="s">
        <v>1999</v>
      </c>
      <c r="C542" s="87">
        <v>3</v>
      </c>
      <c r="D542" s="132">
        <v>0.003555670838678671</v>
      </c>
      <c r="E542" s="132">
        <v>0.6940326286701418</v>
      </c>
      <c r="F542" s="87" t="s">
        <v>1932</v>
      </c>
      <c r="G542" s="87" t="b">
        <v>0</v>
      </c>
      <c r="H542" s="87" t="b">
        <v>0</v>
      </c>
      <c r="I542" s="87" t="b">
        <v>0</v>
      </c>
      <c r="J542" s="87" t="b">
        <v>0</v>
      </c>
      <c r="K542" s="87" t="b">
        <v>0</v>
      </c>
      <c r="L542" s="87" t="b">
        <v>0</v>
      </c>
    </row>
    <row r="543" spans="1:12" ht="15">
      <c r="A543" s="87" t="s">
        <v>1999</v>
      </c>
      <c r="B543" s="87" t="s">
        <v>2323</v>
      </c>
      <c r="C543" s="87">
        <v>3</v>
      </c>
      <c r="D543" s="132">
        <v>0.003555670838678671</v>
      </c>
      <c r="E543" s="132">
        <v>1.5786392099680724</v>
      </c>
      <c r="F543" s="87" t="s">
        <v>1932</v>
      </c>
      <c r="G543" s="87" t="b">
        <v>0</v>
      </c>
      <c r="H543" s="87" t="b">
        <v>0</v>
      </c>
      <c r="I543" s="87" t="b">
        <v>0</v>
      </c>
      <c r="J543" s="87" t="b">
        <v>0</v>
      </c>
      <c r="K543" s="87" t="b">
        <v>0</v>
      </c>
      <c r="L543" s="87" t="b">
        <v>0</v>
      </c>
    </row>
    <row r="544" spans="1:12" ht="15">
      <c r="A544" s="87" t="s">
        <v>2323</v>
      </c>
      <c r="B544" s="87" t="s">
        <v>2295</v>
      </c>
      <c r="C544" s="87">
        <v>3</v>
      </c>
      <c r="D544" s="132">
        <v>0.003555670838678671</v>
      </c>
      <c r="E544" s="132">
        <v>2.578639209968072</v>
      </c>
      <c r="F544" s="87" t="s">
        <v>1932</v>
      </c>
      <c r="G544" s="87" t="b">
        <v>0</v>
      </c>
      <c r="H544" s="87" t="b">
        <v>0</v>
      </c>
      <c r="I544" s="87" t="b">
        <v>0</v>
      </c>
      <c r="J544" s="87" t="b">
        <v>0</v>
      </c>
      <c r="K544" s="87" t="b">
        <v>0</v>
      </c>
      <c r="L544" s="87" t="b">
        <v>0</v>
      </c>
    </row>
    <row r="545" spans="1:12" ht="15">
      <c r="A545" s="87" t="s">
        <v>2295</v>
      </c>
      <c r="B545" s="87" t="s">
        <v>2361</v>
      </c>
      <c r="C545" s="87">
        <v>3</v>
      </c>
      <c r="D545" s="132">
        <v>0.003555670838678671</v>
      </c>
      <c r="E545" s="132">
        <v>2.2776092143040914</v>
      </c>
      <c r="F545" s="87" t="s">
        <v>1932</v>
      </c>
      <c r="G545" s="87" t="b">
        <v>0</v>
      </c>
      <c r="H545" s="87" t="b">
        <v>0</v>
      </c>
      <c r="I545" s="87" t="b">
        <v>0</v>
      </c>
      <c r="J545" s="87" t="b">
        <v>0</v>
      </c>
      <c r="K545" s="87" t="b">
        <v>0</v>
      </c>
      <c r="L545" s="87" t="b">
        <v>0</v>
      </c>
    </row>
    <row r="546" spans="1:12" ht="15">
      <c r="A546" s="87" t="s">
        <v>2361</v>
      </c>
      <c r="B546" s="87" t="s">
        <v>2362</v>
      </c>
      <c r="C546" s="87">
        <v>3</v>
      </c>
      <c r="D546" s="132">
        <v>0.003555670838678671</v>
      </c>
      <c r="E546" s="132">
        <v>2.578639209968072</v>
      </c>
      <c r="F546" s="87" t="s">
        <v>1932</v>
      </c>
      <c r="G546" s="87" t="b">
        <v>0</v>
      </c>
      <c r="H546" s="87" t="b">
        <v>0</v>
      </c>
      <c r="I546" s="87" t="b">
        <v>0</v>
      </c>
      <c r="J546" s="87" t="b">
        <v>0</v>
      </c>
      <c r="K546" s="87" t="b">
        <v>0</v>
      </c>
      <c r="L546" s="87" t="b">
        <v>0</v>
      </c>
    </row>
    <row r="547" spans="1:12" ht="15">
      <c r="A547" s="87" t="s">
        <v>2362</v>
      </c>
      <c r="B547" s="87" t="s">
        <v>2363</v>
      </c>
      <c r="C547" s="87">
        <v>3</v>
      </c>
      <c r="D547" s="132">
        <v>0.003555670838678671</v>
      </c>
      <c r="E547" s="132">
        <v>2.578639209968072</v>
      </c>
      <c r="F547" s="87" t="s">
        <v>1932</v>
      </c>
      <c r="G547" s="87" t="b">
        <v>0</v>
      </c>
      <c r="H547" s="87" t="b">
        <v>0</v>
      </c>
      <c r="I547" s="87" t="b">
        <v>0</v>
      </c>
      <c r="J547" s="87" t="b">
        <v>1</v>
      </c>
      <c r="K547" s="87" t="b">
        <v>0</v>
      </c>
      <c r="L547" s="87" t="b">
        <v>0</v>
      </c>
    </row>
    <row r="548" spans="1:12" ht="15">
      <c r="A548" s="87" t="s">
        <v>2363</v>
      </c>
      <c r="B548" s="87" t="s">
        <v>2364</v>
      </c>
      <c r="C548" s="87">
        <v>3</v>
      </c>
      <c r="D548" s="132">
        <v>0.003555670838678671</v>
      </c>
      <c r="E548" s="132">
        <v>2.578639209968072</v>
      </c>
      <c r="F548" s="87" t="s">
        <v>1932</v>
      </c>
      <c r="G548" s="87" t="b">
        <v>1</v>
      </c>
      <c r="H548" s="87" t="b">
        <v>0</v>
      </c>
      <c r="I548" s="87" t="b">
        <v>0</v>
      </c>
      <c r="J548" s="87" t="b">
        <v>0</v>
      </c>
      <c r="K548" s="87" t="b">
        <v>0</v>
      </c>
      <c r="L548" s="87" t="b">
        <v>0</v>
      </c>
    </row>
    <row r="549" spans="1:12" ht="15">
      <c r="A549" s="87" t="s">
        <v>2364</v>
      </c>
      <c r="B549" s="87" t="s">
        <v>2007</v>
      </c>
      <c r="C549" s="87">
        <v>3</v>
      </c>
      <c r="D549" s="132">
        <v>0.003555670838678671</v>
      </c>
      <c r="E549" s="132">
        <v>1.941817112380898</v>
      </c>
      <c r="F549" s="87" t="s">
        <v>1932</v>
      </c>
      <c r="G549" s="87" t="b">
        <v>0</v>
      </c>
      <c r="H549" s="87" t="b">
        <v>0</v>
      </c>
      <c r="I549" s="87" t="b">
        <v>0</v>
      </c>
      <c r="J549" s="87" t="b">
        <v>0</v>
      </c>
      <c r="K549" s="87" t="b">
        <v>0</v>
      </c>
      <c r="L549" s="87" t="b">
        <v>0</v>
      </c>
    </row>
    <row r="550" spans="1:12" ht="15">
      <c r="A550" s="87" t="s">
        <v>2007</v>
      </c>
      <c r="B550" s="87" t="s">
        <v>2324</v>
      </c>
      <c r="C550" s="87">
        <v>3</v>
      </c>
      <c r="D550" s="132">
        <v>0.003555670838678671</v>
      </c>
      <c r="E550" s="132">
        <v>1.816878375772598</v>
      </c>
      <c r="F550" s="87" t="s">
        <v>1932</v>
      </c>
      <c r="G550" s="87" t="b">
        <v>0</v>
      </c>
      <c r="H550" s="87" t="b">
        <v>0</v>
      </c>
      <c r="I550" s="87" t="b">
        <v>0</v>
      </c>
      <c r="J550" s="87" t="b">
        <v>0</v>
      </c>
      <c r="K550" s="87" t="b">
        <v>0</v>
      </c>
      <c r="L550" s="87" t="b">
        <v>0</v>
      </c>
    </row>
    <row r="551" spans="1:12" ht="15">
      <c r="A551" s="87" t="s">
        <v>2324</v>
      </c>
      <c r="B551" s="87" t="s">
        <v>2325</v>
      </c>
      <c r="C551" s="87">
        <v>3</v>
      </c>
      <c r="D551" s="132">
        <v>0.003555670838678671</v>
      </c>
      <c r="E551" s="132">
        <v>2.3287617367514724</v>
      </c>
      <c r="F551" s="87" t="s">
        <v>1932</v>
      </c>
      <c r="G551" s="87" t="b">
        <v>0</v>
      </c>
      <c r="H551" s="87" t="b">
        <v>0</v>
      </c>
      <c r="I551" s="87" t="b">
        <v>0</v>
      </c>
      <c r="J551" s="87" t="b">
        <v>0</v>
      </c>
      <c r="K551" s="87" t="b">
        <v>0</v>
      </c>
      <c r="L551" s="87" t="b">
        <v>0</v>
      </c>
    </row>
    <row r="552" spans="1:12" ht="15">
      <c r="A552" s="87" t="s">
        <v>2325</v>
      </c>
      <c r="B552" s="87" t="s">
        <v>2312</v>
      </c>
      <c r="C552" s="87">
        <v>3</v>
      </c>
      <c r="D552" s="132">
        <v>0.003555670838678671</v>
      </c>
      <c r="E552" s="132">
        <v>2.4537004733597723</v>
      </c>
      <c r="F552" s="87" t="s">
        <v>1932</v>
      </c>
      <c r="G552" s="87" t="b">
        <v>0</v>
      </c>
      <c r="H552" s="87" t="b">
        <v>0</v>
      </c>
      <c r="I552" s="87" t="b">
        <v>0</v>
      </c>
      <c r="J552" s="87" t="b">
        <v>0</v>
      </c>
      <c r="K552" s="87" t="b">
        <v>0</v>
      </c>
      <c r="L552" s="87" t="b">
        <v>0</v>
      </c>
    </row>
    <row r="553" spans="1:12" ht="15">
      <c r="A553" s="87" t="s">
        <v>2312</v>
      </c>
      <c r="B553" s="87" t="s">
        <v>2326</v>
      </c>
      <c r="C553" s="87">
        <v>3</v>
      </c>
      <c r="D553" s="132">
        <v>0.003555670838678671</v>
      </c>
      <c r="E553" s="132">
        <v>2.578639209968072</v>
      </c>
      <c r="F553" s="87" t="s">
        <v>1932</v>
      </c>
      <c r="G553" s="87" t="b">
        <v>0</v>
      </c>
      <c r="H553" s="87" t="b">
        <v>0</v>
      </c>
      <c r="I553" s="87" t="b">
        <v>0</v>
      </c>
      <c r="J553" s="87" t="b">
        <v>0</v>
      </c>
      <c r="K553" s="87" t="b">
        <v>0</v>
      </c>
      <c r="L553" s="87" t="b">
        <v>0</v>
      </c>
    </row>
    <row r="554" spans="1:12" ht="15">
      <c r="A554" s="87" t="s">
        <v>2326</v>
      </c>
      <c r="B554" s="87" t="s">
        <v>2365</v>
      </c>
      <c r="C554" s="87">
        <v>3</v>
      </c>
      <c r="D554" s="132">
        <v>0.003555670838678671</v>
      </c>
      <c r="E554" s="132">
        <v>2.578639209968072</v>
      </c>
      <c r="F554" s="87" t="s">
        <v>1932</v>
      </c>
      <c r="G554" s="87" t="b">
        <v>0</v>
      </c>
      <c r="H554" s="87" t="b">
        <v>0</v>
      </c>
      <c r="I554" s="87" t="b">
        <v>0</v>
      </c>
      <c r="J554" s="87" t="b">
        <v>0</v>
      </c>
      <c r="K554" s="87" t="b">
        <v>0</v>
      </c>
      <c r="L554" s="87" t="b">
        <v>0</v>
      </c>
    </row>
    <row r="555" spans="1:12" ht="15">
      <c r="A555" s="87" t="s">
        <v>2365</v>
      </c>
      <c r="B555" s="87" t="s">
        <v>2366</v>
      </c>
      <c r="C555" s="87">
        <v>3</v>
      </c>
      <c r="D555" s="132">
        <v>0.003555670838678671</v>
      </c>
      <c r="E555" s="132">
        <v>2.578639209968072</v>
      </c>
      <c r="F555" s="87" t="s">
        <v>1932</v>
      </c>
      <c r="G555" s="87" t="b">
        <v>0</v>
      </c>
      <c r="H555" s="87" t="b">
        <v>0</v>
      </c>
      <c r="I555" s="87" t="b">
        <v>0</v>
      </c>
      <c r="J555" s="87" t="b">
        <v>0</v>
      </c>
      <c r="K555" s="87" t="b">
        <v>0</v>
      </c>
      <c r="L555" s="87" t="b">
        <v>0</v>
      </c>
    </row>
    <row r="556" spans="1:12" ht="15">
      <c r="A556" s="87" t="s">
        <v>2366</v>
      </c>
      <c r="B556" s="87" t="s">
        <v>2290</v>
      </c>
      <c r="C556" s="87">
        <v>3</v>
      </c>
      <c r="D556" s="132">
        <v>0.003555670838678671</v>
      </c>
      <c r="E556" s="132">
        <v>2.2776092143040914</v>
      </c>
      <c r="F556" s="87" t="s">
        <v>1932</v>
      </c>
      <c r="G556" s="87" t="b">
        <v>0</v>
      </c>
      <c r="H556" s="87" t="b">
        <v>0</v>
      </c>
      <c r="I556" s="87" t="b">
        <v>0</v>
      </c>
      <c r="J556" s="87" t="b">
        <v>0</v>
      </c>
      <c r="K556" s="87" t="b">
        <v>0</v>
      </c>
      <c r="L556" s="87" t="b">
        <v>0</v>
      </c>
    </row>
    <row r="557" spans="1:12" ht="15">
      <c r="A557" s="87" t="s">
        <v>2290</v>
      </c>
      <c r="B557" s="87" t="s">
        <v>2016</v>
      </c>
      <c r="C557" s="87">
        <v>3</v>
      </c>
      <c r="D557" s="132">
        <v>0.003555670838678671</v>
      </c>
      <c r="E557" s="132">
        <v>1.85164048203181</v>
      </c>
      <c r="F557" s="87" t="s">
        <v>1932</v>
      </c>
      <c r="G557" s="87" t="b">
        <v>0</v>
      </c>
      <c r="H557" s="87" t="b">
        <v>0</v>
      </c>
      <c r="I557" s="87" t="b">
        <v>0</v>
      </c>
      <c r="J557" s="87" t="b">
        <v>0</v>
      </c>
      <c r="K557" s="87" t="b">
        <v>0</v>
      </c>
      <c r="L557" s="87" t="b">
        <v>0</v>
      </c>
    </row>
    <row r="558" spans="1:12" ht="15">
      <c r="A558" s="87" t="s">
        <v>2016</v>
      </c>
      <c r="B558" s="87" t="s">
        <v>2367</v>
      </c>
      <c r="C558" s="87">
        <v>3</v>
      </c>
      <c r="D558" s="132">
        <v>0.003555670838678671</v>
      </c>
      <c r="E558" s="132">
        <v>2.210662424673478</v>
      </c>
      <c r="F558" s="87" t="s">
        <v>1932</v>
      </c>
      <c r="G558" s="87" t="b">
        <v>0</v>
      </c>
      <c r="H558" s="87" t="b">
        <v>0</v>
      </c>
      <c r="I558" s="87" t="b">
        <v>0</v>
      </c>
      <c r="J558" s="87" t="b">
        <v>0</v>
      </c>
      <c r="K558" s="87" t="b">
        <v>0</v>
      </c>
      <c r="L558" s="87" t="b">
        <v>0</v>
      </c>
    </row>
    <row r="559" spans="1:12" ht="15">
      <c r="A559" s="87" t="s">
        <v>2367</v>
      </c>
      <c r="B559" s="87" t="s">
        <v>2368</v>
      </c>
      <c r="C559" s="87">
        <v>3</v>
      </c>
      <c r="D559" s="132">
        <v>0.003555670838678671</v>
      </c>
      <c r="E559" s="132">
        <v>2.578639209968072</v>
      </c>
      <c r="F559" s="87" t="s">
        <v>1932</v>
      </c>
      <c r="G559" s="87" t="b">
        <v>0</v>
      </c>
      <c r="H559" s="87" t="b">
        <v>0</v>
      </c>
      <c r="I559" s="87" t="b">
        <v>0</v>
      </c>
      <c r="J559" s="87" t="b">
        <v>0</v>
      </c>
      <c r="K559" s="87" t="b">
        <v>0</v>
      </c>
      <c r="L559" s="87" t="b">
        <v>0</v>
      </c>
    </row>
    <row r="560" spans="1:12" ht="15">
      <c r="A560" s="87" t="s">
        <v>2368</v>
      </c>
      <c r="B560" s="87" t="s">
        <v>2264</v>
      </c>
      <c r="C560" s="87">
        <v>3</v>
      </c>
      <c r="D560" s="132">
        <v>0.003555670838678671</v>
      </c>
      <c r="E560" s="132">
        <v>2.0557604646877348</v>
      </c>
      <c r="F560" s="87" t="s">
        <v>1932</v>
      </c>
      <c r="G560" s="87" t="b">
        <v>0</v>
      </c>
      <c r="H560" s="87" t="b">
        <v>0</v>
      </c>
      <c r="I560" s="87" t="b">
        <v>0</v>
      </c>
      <c r="J560" s="87" t="b">
        <v>0</v>
      </c>
      <c r="K560" s="87" t="b">
        <v>0</v>
      </c>
      <c r="L560" s="87" t="b">
        <v>0</v>
      </c>
    </row>
    <row r="561" spans="1:12" ht="15">
      <c r="A561" s="87" t="s">
        <v>2264</v>
      </c>
      <c r="B561" s="87" t="s">
        <v>2369</v>
      </c>
      <c r="C561" s="87">
        <v>3</v>
      </c>
      <c r="D561" s="132">
        <v>0.003555670838678671</v>
      </c>
      <c r="E561" s="132">
        <v>2.0557604646877348</v>
      </c>
      <c r="F561" s="87" t="s">
        <v>1932</v>
      </c>
      <c r="G561" s="87" t="b">
        <v>0</v>
      </c>
      <c r="H561" s="87" t="b">
        <v>0</v>
      </c>
      <c r="I561" s="87" t="b">
        <v>0</v>
      </c>
      <c r="J561" s="87" t="b">
        <v>0</v>
      </c>
      <c r="K561" s="87" t="b">
        <v>0</v>
      </c>
      <c r="L561" s="87" t="b">
        <v>0</v>
      </c>
    </row>
    <row r="562" spans="1:12" ht="15">
      <c r="A562" s="87" t="s">
        <v>2369</v>
      </c>
      <c r="B562" s="87" t="s">
        <v>354</v>
      </c>
      <c r="C562" s="87">
        <v>3</v>
      </c>
      <c r="D562" s="132">
        <v>0.003555670838678671</v>
      </c>
      <c r="E562" s="132">
        <v>2.578639209968072</v>
      </c>
      <c r="F562" s="87" t="s">
        <v>1932</v>
      </c>
      <c r="G562" s="87" t="b">
        <v>0</v>
      </c>
      <c r="H562" s="87" t="b">
        <v>0</v>
      </c>
      <c r="I562" s="87" t="b">
        <v>0</v>
      </c>
      <c r="J562" s="87" t="b">
        <v>0</v>
      </c>
      <c r="K562" s="87" t="b">
        <v>0</v>
      </c>
      <c r="L562" s="87" t="b">
        <v>0</v>
      </c>
    </row>
    <row r="563" spans="1:12" ht="15">
      <c r="A563" s="87" t="s">
        <v>286</v>
      </c>
      <c r="B563" s="87" t="s">
        <v>2271</v>
      </c>
      <c r="C563" s="87">
        <v>3</v>
      </c>
      <c r="D563" s="132">
        <v>0.003555670838678671</v>
      </c>
      <c r="E563" s="132">
        <v>1.4721838790537856</v>
      </c>
      <c r="F563" s="87" t="s">
        <v>1932</v>
      </c>
      <c r="G563" s="87" t="b">
        <v>0</v>
      </c>
      <c r="H563" s="87" t="b">
        <v>0</v>
      </c>
      <c r="I563" s="87" t="b">
        <v>0</v>
      </c>
      <c r="J563" s="87" t="b">
        <v>1</v>
      </c>
      <c r="K563" s="87" t="b">
        <v>0</v>
      </c>
      <c r="L563" s="87" t="b">
        <v>0</v>
      </c>
    </row>
    <row r="564" spans="1:12" ht="15">
      <c r="A564" s="87" t="s">
        <v>2252</v>
      </c>
      <c r="B564" s="87" t="s">
        <v>2376</v>
      </c>
      <c r="C564" s="87">
        <v>2</v>
      </c>
      <c r="D564" s="132">
        <v>0.002658884996556758</v>
      </c>
      <c r="E564" s="132">
        <v>1.941817112380898</v>
      </c>
      <c r="F564" s="87" t="s">
        <v>1932</v>
      </c>
      <c r="G564" s="87" t="b">
        <v>0</v>
      </c>
      <c r="H564" s="87" t="b">
        <v>0</v>
      </c>
      <c r="I564" s="87" t="b">
        <v>0</v>
      </c>
      <c r="J564" s="87" t="b">
        <v>0</v>
      </c>
      <c r="K564" s="87" t="b">
        <v>0</v>
      </c>
      <c r="L564" s="87" t="b">
        <v>0</v>
      </c>
    </row>
    <row r="565" spans="1:12" ht="15">
      <c r="A565" s="87" t="s">
        <v>2376</v>
      </c>
      <c r="B565" s="87" t="s">
        <v>2337</v>
      </c>
      <c r="C565" s="87">
        <v>2</v>
      </c>
      <c r="D565" s="132">
        <v>0.002658884996556758</v>
      </c>
      <c r="E565" s="132">
        <v>2.7547304690237535</v>
      </c>
      <c r="F565" s="87" t="s">
        <v>1932</v>
      </c>
      <c r="G565" s="87" t="b">
        <v>0</v>
      </c>
      <c r="H565" s="87" t="b">
        <v>0</v>
      </c>
      <c r="I565" s="87" t="b">
        <v>0</v>
      </c>
      <c r="J565" s="87" t="b">
        <v>0</v>
      </c>
      <c r="K565" s="87" t="b">
        <v>0</v>
      </c>
      <c r="L565" s="87" t="b">
        <v>0</v>
      </c>
    </row>
    <row r="566" spans="1:12" ht="15">
      <c r="A566" s="87" t="s">
        <v>2337</v>
      </c>
      <c r="B566" s="87" t="s">
        <v>2280</v>
      </c>
      <c r="C566" s="87">
        <v>2</v>
      </c>
      <c r="D566" s="132">
        <v>0.002658884996556758</v>
      </c>
      <c r="E566" s="132">
        <v>2.356790460351716</v>
      </c>
      <c r="F566" s="87" t="s">
        <v>1932</v>
      </c>
      <c r="G566" s="87" t="b">
        <v>0</v>
      </c>
      <c r="H566" s="87" t="b">
        <v>0</v>
      </c>
      <c r="I566" s="87" t="b">
        <v>0</v>
      </c>
      <c r="J566" s="87" t="b">
        <v>0</v>
      </c>
      <c r="K566" s="87" t="b">
        <v>0</v>
      </c>
      <c r="L566" s="87" t="b">
        <v>0</v>
      </c>
    </row>
    <row r="567" spans="1:12" ht="15">
      <c r="A567" s="87" t="s">
        <v>2280</v>
      </c>
      <c r="B567" s="87" t="s">
        <v>2377</v>
      </c>
      <c r="C567" s="87">
        <v>2</v>
      </c>
      <c r="D567" s="132">
        <v>0.002658884996556758</v>
      </c>
      <c r="E567" s="132">
        <v>2.356790460351716</v>
      </c>
      <c r="F567" s="87" t="s">
        <v>1932</v>
      </c>
      <c r="G567" s="87" t="b">
        <v>0</v>
      </c>
      <c r="H567" s="87" t="b">
        <v>0</v>
      </c>
      <c r="I567" s="87" t="b">
        <v>0</v>
      </c>
      <c r="J567" s="87" t="b">
        <v>0</v>
      </c>
      <c r="K567" s="87" t="b">
        <v>0</v>
      </c>
      <c r="L567" s="87" t="b">
        <v>0</v>
      </c>
    </row>
    <row r="568" spans="1:12" ht="15">
      <c r="A568" s="87" t="s">
        <v>2377</v>
      </c>
      <c r="B568" s="87" t="s">
        <v>2378</v>
      </c>
      <c r="C568" s="87">
        <v>2</v>
      </c>
      <c r="D568" s="132">
        <v>0.002658884996556758</v>
      </c>
      <c r="E568" s="132">
        <v>2.7547304690237535</v>
      </c>
      <c r="F568" s="87" t="s">
        <v>1932</v>
      </c>
      <c r="G568" s="87" t="b">
        <v>0</v>
      </c>
      <c r="H568" s="87" t="b">
        <v>0</v>
      </c>
      <c r="I568" s="87" t="b">
        <v>0</v>
      </c>
      <c r="J568" s="87" t="b">
        <v>0</v>
      </c>
      <c r="K568" s="87" t="b">
        <v>0</v>
      </c>
      <c r="L568" s="87" t="b">
        <v>0</v>
      </c>
    </row>
    <row r="569" spans="1:12" ht="15">
      <c r="A569" s="87" t="s">
        <v>2378</v>
      </c>
      <c r="B569" s="87" t="s">
        <v>2006</v>
      </c>
      <c r="C569" s="87">
        <v>2</v>
      </c>
      <c r="D569" s="132">
        <v>0.002658884996556758</v>
      </c>
      <c r="E569" s="132">
        <v>1.85164048203181</v>
      </c>
      <c r="F569" s="87" t="s">
        <v>1932</v>
      </c>
      <c r="G569" s="87" t="b">
        <v>0</v>
      </c>
      <c r="H569" s="87" t="b">
        <v>0</v>
      </c>
      <c r="I569" s="87" t="b">
        <v>0</v>
      </c>
      <c r="J569" s="87" t="b">
        <v>0</v>
      </c>
      <c r="K569" s="87" t="b">
        <v>0</v>
      </c>
      <c r="L569" s="87" t="b">
        <v>0</v>
      </c>
    </row>
    <row r="570" spans="1:12" ht="15">
      <c r="A570" s="87" t="s">
        <v>2006</v>
      </c>
      <c r="B570" s="87" t="s">
        <v>2379</v>
      </c>
      <c r="C570" s="87">
        <v>2</v>
      </c>
      <c r="D570" s="132">
        <v>0.002658884996556758</v>
      </c>
      <c r="E570" s="132">
        <v>1.9096324290094968</v>
      </c>
      <c r="F570" s="87" t="s">
        <v>1932</v>
      </c>
      <c r="G570" s="87" t="b">
        <v>0</v>
      </c>
      <c r="H570" s="87" t="b">
        <v>0</v>
      </c>
      <c r="I570" s="87" t="b">
        <v>0</v>
      </c>
      <c r="J570" s="87" t="b">
        <v>0</v>
      </c>
      <c r="K570" s="87" t="b">
        <v>0</v>
      </c>
      <c r="L570" s="87" t="b">
        <v>0</v>
      </c>
    </row>
    <row r="571" spans="1:12" ht="15">
      <c r="A571" s="87" t="s">
        <v>2379</v>
      </c>
      <c r="B571" s="87" t="s">
        <v>2316</v>
      </c>
      <c r="C571" s="87">
        <v>2</v>
      </c>
      <c r="D571" s="132">
        <v>0.002658884996556758</v>
      </c>
      <c r="E571" s="132">
        <v>2.578639209968072</v>
      </c>
      <c r="F571" s="87" t="s">
        <v>1932</v>
      </c>
      <c r="G571" s="87" t="b">
        <v>0</v>
      </c>
      <c r="H571" s="87" t="b">
        <v>0</v>
      </c>
      <c r="I571" s="87" t="b">
        <v>0</v>
      </c>
      <c r="J571" s="87" t="b">
        <v>0</v>
      </c>
      <c r="K571" s="87" t="b">
        <v>0</v>
      </c>
      <c r="L571" s="87" t="b">
        <v>0</v>
      </c>
    </row>
    <row r="572" spans="1:12" ht="15">
      <c r="A572" s="87" t="s">
        <v>2316</v>
      </c>
      <c r="B572" s="87" t="s">
        <v>1999</v>
      </c>
      <c r="C572" s="87">
        <v>2</v>
      </c>
      <c r="D572" s="132">
        <v>0.002658884996556758</v>
      </c>
      <c r="E572" s="132">
        <v>1.402547950912391</v>
      </c>
      <c r="F572" s="87" t="s">
        <v>1932</v>
      </c>
      <c r="G572" s="87" t="b">
        <v>0</v>
      </c>
      <c r="H572" s="87" t="b">
        <v>0</v>
      </c>
      <c r="I572" s="87" t="b">
        <v>0</v>
      </c>
      <c r="J572" s="87" t="b">
        <v>0</v>
      </c>
      <c r="K572" s="87" t="b">
        <v>0</v>
      </c>
      <c r="L572" s="87" t="b">
        <v>0</v>
      </c>
    </row>
    <row r="573" spans="1:12" ht="15">
      <c r="A573" s="87" t="s">
        <v>1999</v>
      </c>
      <c r="B573" s="87" t="s">
        <v>2380</v>
      </c>
      <c r="C573" s="87">
        <v>2</v>
      </c>
      <c r="D573" s="132">
        <v>0.002658884996556758</v>
      </c>
      <c r="E573" s="132">
        <v>1.5786392099680724</v>
      </c>
      <c r="F573" s="87" t="s">
        <v>1932</v>
      </c>
      <c r="G573" s="87" t="b">
        <v>0</v>
      </c>
      <c r="H573" s="87" t="b">
        <v>0</v>
      </c>
      <c r="I573" s="87" t="b">
        <v>0</v>
      </c>
      <c r="J573" s="87" t="b">
        <v>0</v>
      </c>
      <c r="K573" s="87" t="b">
        <v>0</v>
      </c>
      <c r="L573" s="87" t="b">
        <v>0</v>
      </c>
    </row>
    <row r="574" spans="1:12" ht="15">
      <c r="A574" s="87" t="s">
        <v>2380</v>
      </c>
      <c r="B574" s="87" t="s">
        <v>2381</v>
      </c>
      <c r="C574" s="87">
        <v>2</v>
      </c>
      <c r="D574" s="132">
        <v>0.002658884996556758</v>
      </c>
      <c r="E574" s="132">
        <v>2.7547304690237535</v>
      </c>
      <c r="F574" s="87" t="s">
        <v>1932</v>
      </c>
      <c r="G574" s="87" t="b">
        <v>0</v>
      </c>
      <c r="H574" s="87" t="b">
        <v>0</v>
      </c>
      <c r="I574" s="87" t="b">
        <v>0</v>
      </c>
      <c r="J574" s="87" t="b">
        <v>0</v>
      </c>
      <c r="K574" s="87" t="b">
        <v>0</v>
      </c>
      <c r="L574" s="87" t="b">
        <v>0</v>
      </c>
    </row>
    <row r="575" spans="1:12" ht="15">
      <c r="A575" s="87" t="s">
        <v>2381</v>
      </c>
      <c r="B575" s="87" t="s">
        <v>2382</v>
      </c>
      <c r="C575" s="87">
        <v>2</v>
      </c>
      <c r="D575" s="132">
        <v>0.002658884996556758</v>
      </c>
      <c r="E575" s="132">
        <v>2.7547304690237535</v>
      </c>
      <c r="F575" s="87" t="s">
        <v>1932</v>
      </c>
      <c r="G575" s="87" t="b">
        <v>0</v>
      </c>
      <c r="H575" s="87" t="b">
        <v>0</v>
      </c>
      <c r="I575" s="87" t="b">
        <v>0</v>
      </c>
      <c r="J575" s="87" t="b">
        <v>0</v>
      </c>
      <c r="K575" s="87" t="b">
        <v>0</v>
      </c>
      <c r="L575" s="87" t="b">
        <v>0</v>
      </c>
    </row>
    <row r="576" spans="1:12" ht="15">
      <c r="A576" s="87" t="s">
        <v>2404</v>
      </c>
      <c r="B576" s="87" t="s">
        <v>1972</v>
      </c>
      <c r="C576" s="87">
        <v>2</v>
      </c>
      <c r="D576" s="132">
        <v>0.002658884996556758</v>
      </c>
      <c r="E576" s="132">
        <v>1.9096324290094968</v>
      </c>
      <c r="F576" s="87" t="s">
        <v>1932</v>
      </c>
      <c r="G576" s="87" t="b">
        <v>0</v>
      </c>
      <c r="H576" s="87" t="b">
        <v>0</v>
      </c>
      <c r="I576" s="87" t="b">
        <v>0</v>
      </c>
      <c r="J576" s="87" t="b">
        <v>0</v>
      </c>
      <c r="K576" s="87" t="b">
        <v>0</v>
      </c>
      <c r="L576" s="87" t="b">
        <v>0</v>
      </c>
    </row>
    <row r="577" spans="1:12" ht="15">
      <c r="A577" s="87" t="s">
        <v>1972</v>
      </c>
      <c r="B577" s="87" t="s">
        <v>2358</v>
      </c>
      <c r="C577" s="87">
        <v>2</v>
      </c>
      <c r="D577" s="132">
        <v>0.002658884996556758</v>
      </c>
      <c r="E577" s="132">
        <v>2.01436777952951</v>
      </c>
      <c r="F577" s="87" t="s">
        <v>1932</v>
      </c>
      <c r="G577" s="87" t="b">
        <v>0</v>
      </c>
      <c r="H577" s="87" t="b">
        <v>0</v>
      </c>
      <c r="I577" s="87" t="b">
        <v>0</v>
      </c>
      <c r="J577" s="87" t="b">
        <v>0</v>
      </c>
      <c r="K577" s="87" t="b">
        <v>0</v>
      </c>
      <c r="L577" s="87" t="b">
        <v>0</v>
      </c>
    </row>
    <row r="578" spans="1:12" ht="15">
      <c r="A578" s="87" t="s">
        <v>2358</v>
      </c>
      <c r="B578" s="87" t="s">
        <v>2405</v>
      </c>
      <c r="C578" s="87">
        <v>2</v>
      </c>
      <c r="D578" s="132">
        <v>0.002658884996556758</v>
      </c>
      <c r="E578" s="132">
        <v>2.7547304690237535</v>
      </c>
      <c r="F578" s="87" t="s">
        <v>1932</v>
      </c>
      <c r="G578" s="87" t="b">
        <v>0</v>
      </c>
      <c r="H578" s="87" t="b">
        <v>0</v>
      </c>
      <c r="I578" s="87" t="b">
        <v>0</v>
      </c>
      <c r="J578" s="87" t="b">
        <v>0</v>
      </c>
      <c r="K578" s="87" t="b">
        <v>0</v>
      </c>
      <c r="L578" s="87" t="b">
        <v>0</v>
      </c>
    </row>
    <row r="579" spans="1:12" ht="15">
      <c r="A579" s="87" t="s">
        <v>2405</v>
      </c>
      <c r="B579" s="87" t="s">
        <v>2406</v>
      </c>
      <c r="C579" s="87">
        <v>2</v>
      </c>
      <c r="D579" s="132">
        <v>0.002658884996556758</v>
      </c>
      <c r="E579" s="132">
        <v>2.7547304690237535</v>
      </c>
      <c r="F579" s="87" t="s">
        <v>1932</v>
      </c>
      <c r="G579" s="87" t="b">
        <v>0</v>
      </c>
      <c r="H579" s="87" t="b">
        <v>0</v>
      </c>
      <c r="I579" s="87" t="b">
        <v>0</v>
      </c>
      <c r="J579" s="87" t="b">
        <v>1</v>
      </c>
      <c r="K579" s="87" t="b">
        <v>0</v>
      </c>
      <c r="L579" s="87" t="b">
        <v>0</v>
      </c>
    </row>
    <row r="580" spans="1:12" ht="15">
      <c r="A580" s="87" t="s">
        <v>2406</v>
      </c>
      <c r="B580" s="87" t="s">
        <v>2407</v>
      </c>
      <c r="C580" s="87">
        <v>2</v>
      </c>
      <c r="D580" s="132">
        <v>0.002658884996556758</v>
      </c>
      <c r="E580" s="132">
        <v>2.7547304690237535</v>
      </c>
      <c r="F580" s="87" t="s">
        <v>1932</v>
      </c>
      <c r="G580" s="87" t="b">
        <v>1</v>
      </c>
      <c r="H580" s="87" t="b">
        <v>0</v>
      </c>
      <c r="I580" s="87" t="b">
        <v>0</v>
      </c>
      <c r="J580" s="87" t="b">
        <v>0</v>
      </c>
      <c r="K580" s="87" t="b">
        <v>0</v>
      </c>
      <c r="L580" s="87" t="b">
        <v>0</v>
      </c>
    </row>
    <row r="581" spans="1:12" ht="15">
      <c r="A581" s="87" t="s">
        <v>2407</v>
      </c>
      <c r="B581" s="87" t="s">
        <v>2408</v>
      </c>
      <c r="C581" s="87">
        <v>2</v>
      </c>
      <c r="D581" s="132">
        <v>0.002658884996556758</v>
      </c>
      <c r="E581" s="132">
        <v>2.7547304690237535</v>
      </c>
      <c r="F581" s="87" t="s">
        <v>1932</v>
      </c>
      <c r="G581" s="87" t="b">
        <v>0</v>
      </c>
      <c r="H581" s="87" t="b">
        <v>0</v>
      </c>
      <c r="I581" s="87" t="b">
        <v>0</v>
      </c>
      <c r="J581" s="87" t="b">
        <v>0</v>
      </c>
      <c r="K581" s="87" t="b">
        <v>0</v>
      </c>
      <c r="L581" s="87" t="b">
        <v>0</v>
      </c>
    </row>
    <row r="582" spans="1:12" ht="15">
      <c r="A582" s="87" t="s">
        <v>2408</v>
      </c>
      <c r="B582" s="87" t="s">
        <v>2267</v>
      </c>
      <c r="C582" s="87">
        <v>2</v>
      </c>
      <c r="D582" s="132">
        <v>0.002658884996556758</v>
      </c>
      <c r="E582" s="132">
        <v>2.152670477695791</v>
      </c>
      <c r="F582" s="87" t="s">
        <v>1932</v>
      </c>
      <c r="G582" s="87" t="b">
        <v>0</v>
      </c>
      <c r="H582" s="87" t="b">
        <v>0</v>
      </c>
      <c r="I582" s="87" t="b">
        <v>0</v>
      </c>
      <c r="J582" s="87" t="b">
        <v>0</v>
      </c>
      <c r="K582" s="87" t="b">
        <v>0</v>
      </c>
      <c r="L582" s="87" t="b">
        <v>0</v>
      </c>
    </row>
    <row r="583" spans="1:12" ht="15">
      <c r="A583" s="87" t="s">
        <v>2267</v>
      </c>
      <c r="B583" s="87" t="s">
        <v>2280</v>
      </c>
      <c r="C583" s="87">
        <v>2</v>
      </c>
      <c r="D583" s="132">
        <v>0.002658884996556758</v>
      </c>
      <c r="E583" s="132">
        <v>1.8796692056320534</v>
      </c>
      <c r="F583" s="87" t="s">
        <v>1932</v>
      </c>
      <c r="G583" s="87" t="b">
        <v>0</v>
      </c>
      <c r="H583" s="87" t="b">
        <v>0</v>
      </c>
      <c r="I583" s="87" t="b">
        <v>0</v>
      </c>
      <c r="J583" s="87" t="b">
        <v>0</v>
      </c>
      <c r="K583" s="87" t="b">
        <v>0</v>
      </c>
      <c r="L583" s="87" t="b">
        <v>0</v>
      </c>
    </row>
    <row r="584" spans="1:12" ht="15">
      <c r="A584" s="87" t="s">
        <v>2280</v>
      </c>
      <c r="B584" s="87" t="s">
        <v>2409</v>
      </c>
      <c r="C584" s="87">
        <v>2</v>
      </c>
      <c r="D584" s="132">
        <v>0.002658884996556758</v>
      </c>
      <c r="E584" s="132">
        <v>2.356790460351716</v>
      </c>
      <c r="F584" s="87" t="s">
        <v>1932</v>
      </c>
      <c r="G584" s="87" t="b">
        <v>0</v>
      </c>
      <c r="H584" s="87" t="b">
        <v>0</v>
      </c>
      <c r="I584" s="87" t="b">
        <v>0</v>
      </c>
      <c r="J584" s="87" t="b">
        <v>0</v>
      </c>
      <c r="K584" s="87" t="b">
        <v>0</v>
      </c>
      <c r="L584" s="87" t="b">
        <v>0</v>
      </c>
    </row>
    <row r="585" spans="1:12" ht="15">
      <c r="A585" s="87" t="s">
        <v>2409</v>
      </c>
      <c r="B585" s="87" t="s">
        <v>2410</v>
      </c>
      <c r="C585" s="87">
        <v>2</v>
      </c>
      <c r="D585" s="132">
        <v>0.002658884996556758</v>
      </c>
      <c r="E585" s="132">
        <v>2.7547304690237535</v>
      </c>
      <c r="F585" s="87" t="s">
        <v>1932</v>
      </c>
      <c r="G585" s="87" t="b">
        <v>0</v>
      </c>
      <c r="H585" s="87" t="b">
        <v>0</v>
      </c>
      <c r="I585" s="87" t="b">
        <v>0</v>
      </c>
      <c r="J585" s="87" t="b">
        <v>0</v>
      </c>
      <c r="K585" s="87" t="b">
        <v>0</v>
      </c>
      <c r="L585" s="87" t="b">
        <v>0</v>
      </c>
    </row>
    <row r="586" spans="1:12" ht="15">
      <c r="A586" s="87" t="s">
        <v>2410</v>
      </c>
      <c r="B586" s="87" t="s">
        <v>1972</v>
      </c>
      <c r="C586" s="87">
        <v>2</v>
      </c>
      <c r="D586" s="132">
        <v>0.002658884996556758</v>
      </c>
      <c r="E586" s="132">
        <v>1.9096324290094968</v>
      </c>
      <c r="F586" s="87" t="s">
        <v>1932</v>
      </c>
      <c r="G586" s="87" t="b">
        <v>0</v>
      </c>
      <c r="H586" s="87" t="b">
        <v>0</v>
      </c>
      <c r="I586" s="87" t="b">
        <v>0</v>
      </c>
      <c r="J586" s="87" t="b">
        <v>0</v>
      </c>
      <c r="K586" s="87" t="b">
        <v>0</v>
      </c>
      <c r="L586" s="87" t="b">
        <v>0</v>
      </c>
    </row>
    <row r="587" spans="1:12" ht="15">
      <c r="A587" s="87" t="s">
        <v>1972</v>
      </c>
      <c r="B587" s="87" t="s">
        <v>2411</v>
      </c>
      <c r="C587" s="87">
        <v>2</v>
      </c>
      <c r="D587" s="132">
        <v>0.002658884996556758</v>
      </c>
      <c r="E587" s="132">
        <v>2.01436777952951</v>
      </c>
      <c r="F587" s="87" t="s">
        <v>1932</v>
      </c>
      <c r="G587" s="87" t="b">
        <v>0</v>
      </c>
      <c r="H587" s="87" t="b">
        <v>0</v>
      </c>
      <c r="I587" s="87" t="b">
        <v>0</v>
      </c>
      <c r="J587" s="87" t="b">
        <v>0</v>
      </c>
      <c r="K587" s="87" t="b">
        <v>0</v>
      </c>
      <c r="L587" s="87" t="b">
        <v>0</v>
      </c>
    </row>
    <row r="588" spans="1:12" ht="15">
      <c r="A588" s="87" t="s">
        <v>2411</v>
      </c>
      <c r="B588" s="87" t="s">
        <v>2016</v>
      </c>
      <c r="C588" s="87">
        <v>2</v>
      </c>
      <c r="D588" s="132">
        <v>0.002658884996556758</v>
      </c>
      <c r="E588" s="132">
        <v>2.152670477695791</v>
      </c>
      <c r="F588" s="87" t="s">
        <v>1932</v>
      </c>
      <c r="G588" s="87" t="b">
        <v>0</v>
      </c>
      <c r="H588" s="87" t="b">
        <v>0</v>
      </c>
      <c r="I588" s="87" t="b">
        <v>0</v>
      </c>
      <c r="J588" s="87" t="b">
        <v>0</v>
      </c>
      <c r="K588" s="87" t="b">
        <v>0</v>
      </c>
      <c r="L588" s="87" t="b">
        <v>0</v>
      </c>
    </row>
    <row r="589" spans="1:12" ht="15">
      <c r="A589" s="87" t="s">
        <v>2016</v>
      </c>
      <c r="B589" s="87" t="s">
        <v>2320</v>
      </c>
      <c r="C589" s="87">
        <v>2</v>
      </c>
      <c r="D589" s="132">
        <v>0.002658884996556758</v>
      </c>
      <c r="E589" s="132">
        <v>1.9096324290094968</v>
      </c>
      <c r="F589" s="87" t="s">
        <v>1932</v>
      </c>
      <c r="G589" s="87" t="b">
        <v>0</v>
      </c>
      <c r="H589" s="87" t="b">
        <v>0</v>
      </c>
      <c r="I589" s="87" t="b">
        <v>0</v>
      </c>
      <c r="J589" s="87" t="b">
        <v>1</v>
      </c>
      <c r="K589" s="87" t="b">
        <v>0</v>
      </c>
      <c r="L589" s="87" t="b">
        <v>0</v>
      </c>
    </row>
    <row r="590" spans="1:12" ht="15">
      <c r="A590" s="87" t="s">
        <v>2320</v>
      </c>
      <c r="B590" s="87" t="s">
        <v>2016</v>
      </c>
      <c r="C590" s="87">
        <v>2</v>
      </c>
      <c r="D590" s="132">
        <v>0.002658884996556758</v>
      </c>
      <c r="E590" s="132">
        <v>1.85164048203181</v>
      </c>
      <c r="F590" s="87" t="s">
        <v>1932</v>
      </c>
      <c r="G590" s="87" t="b">
        <v>1</v>
      </c>
      <c r="H590" s="87" t="b">
        <v>0</v>
      </c>
      <c r="I590" s="87" t="b">
        <v>0</v>
      </c>
      <c r="J590" s="87" t="b">
        <v>0</v>
      </c>
      <c r="K590" s="87" t="b">
        <v>0</v>
      </c>
      <c r="L590" s="87" t="b">
        <v>0</v>
      </c>
    </row>
    <row r="591" spans="1:12" ht="15">
      <c r="A591" s="87" t="s">
        <v>2016</v>
      </c>
      <c r="B591" s="87" t="s">
        <v>2271</v>
      </c>
      <c r="C591" s="87">
        <v>2</v>
      </c>
      <c r="D591" s="132">
        <v>0.002658884996556758</v>
      </c>
      <c r="E591" s="132">
        <v>1.8127224160014404</v>
      </c>
      <c r="F591" s="87" t="s">
        <v>1932</v>
      </c>
      <c r="G591" s="87" t="b">
        <v>0</v>
      </c>
      <c r="H591" s="87" t="b">
        <v>0</v>
      </c>
      <c r="I591" s="87" t="b">
        <v>0</v>
      </c>
      <c r="J591" s="87" t="b">
        <v>1</v>
      </c>
      <c r="K591" s="87" t="b">
        <v>0</v>
      </c>
      <c r="L591" s="87" t="b">
        <v>0</v>
      </c>
    </row>
    <row r="592" spans="1:12" ht="15">
      <c r="A592" s="87" t="s">
        <v>2271</v>
      </c>
      <c r="B592" s="87" t="s">
        <v>2294</v>
      </c>
      <c r="C592" s="87">
        <v>2</v>
      </c>
      <c r="D592" s="132">
        <v>0.002658884996556758</v>
      </c>
      <c r="E592" s="132">
        <v>1.9096324290094968</v>
      </c>
      <c r="F592" s="87" t="s">
        <v>1932</v>
      </c>
      <c r="G592" s="87" t="b">
        <v>1</v>
      </c>
      <c r="H592" s="87" t="b">
        <v>0</v>
      </c>
      <c r="I592" s="87" t="b">
        <v>0</v>
      </c>
      <c r="J592" s="87" t="b">
        <v>0</v>
      </c>
      <c r="K592" s="87" t="b">
        <v>0</v>
      </c>
      <c r="L592" s="87" t="b">
        <v>0</v>
      </c>
    </row>
    <row r="593" spans="1:12" ht="15">
      <c r="A593" s="87" t="s">
        <v>2294</v>
      </c>
      <c r="B593" s="87" t="s">
        <v>2412</v>
      </c>
      <c r="C593" s="87">
        <v>2</v>
      </c>
      <c r="D593" s="132">
        <v>0.002658884996556758</v>
      </c>
      <c r="E593" s="132">
        <v>2.4537004733597723</v>
      </c>
      <c r="F593" s="87" t="s">
        <v>1932</v>
      </c>
      <c r="G593" s="87" t="b">
        <v>0</v>
      </c>
      <c r="H593" s="87" t="b">
        <v>0</v>
      </c>
      <c r="I593" s="87" t="b">
        <v>0</v>
      </c>
      <c r="J593" s="87" t="b">
        <v>0</v>
      </c>
      <c r="K593" s="87" t="b">
        <v>0</v>
      </c>
      <c r="L593" s="87" t="b">
        <v>0</v>
      </c>
    </row>
    <row r="594" spans="1:12" ht="15">
      <c r="A594" s="87" t="s">
        <v>2412</v>
      </c>
      <c r="B594" s="87" t="s">
        <v>2413</v>
      </c>
      <c r="C594" s="87">
        <v>2</v>
      </c>
      <c r="D594" s="132">
        <v>0.002658884996556758</v>
      </c>
      <c r="E594" s="132">
        <v>2.7547304690237535</v>
      </c>
      <c r="F594" s="87" t="s">
        <v>1932</v>
      </c>
      <c r="G594" s="87" t="b">
        <v>0</v>
      </c>
      <c r="H594" s="87" t="b">
        <v>0</v>
      </c>
      <c r="I594" s="87" t="b">
        <v>0</v>
      </c>
      <c r="J594" s="87" t="b">
        <v>0</v>
      </c>
      <c r="K594" s="87" t="b">
        <v>0</v>
      </c>
      <c r="L594" s="87" t="b">
        <v>0</v>
      </c>
    </row>
    <row r="595" spans="1:12" ht="15">
      <c r="A595" s="87" t="s">
        <v>2413</v>
      </c>
      <c r="B595" s="87" t="s">
        <v>2349</v>
      </c>
      <c r="C595" s="87">
        <v>2</v>
      </c>
      <c r="D595" s="132">
        <v>0.002658884996556758</v>
      </c>
      <c r="E595" s="132">
        <v>2.7547304690237535</v>
      </c>
      <c r="F595" s="87" t="s">
        <v>1932</v>
      </c>
      <c r="G595" s="87" t="b">
        <v>0</v>
      </c>
      <c r="H595" s="87" t="b">
        <v>0</v>
      </c>
      <c r="I595" s="87" t="b">
        <v>0</v>
      </c>
      <c r="J595" s="87" t="b">
        <v>1</v>
      </c>
      <c r="K595" s="87" t="b">
        <v>0</v>
      </c>
      <c r="L595" s="87" t="b">
        <v>0</v>
      </c>
    </row>
    <row r="596" spans="1:12" ht="15">
      <c r="A596" s="87" t="s">
        <v>2349</v>
      </c>
      <c r="B596" s="87" t="s">
        <v>2303</v>
      </c>
      <c r="C596" s="87">
        <v>2</v>
      </c>
      <c r="D596" s="132">
        <v>0.002658884996556758</v>
      </c>
      <c r="E596" s="132">
        <v>2.4537004733597723</v>
      </c>
      <c r="F596" s="87" t="s">
        <v>1932</v>
      </c>
      <c r="G596" s="87" t="b">
        <v>1</v>
      </c>
      <c r="H596" s="87" t="b">
        <v>0</v>
      </c>
      <c r="I596" s="87" t="b">
        <v>0</v>
      </c>
      <c r="J596" s="87" t="b">
        <v>0</v>
      </c>
      <c r="K596" s="87" t="b">
        <v>0</v>
      </c>
      <c r="L596" s="87" t="b">
        <v>0</v>
      </c>
    </row>
    <row r="597" spans="1:12" ht="15">
      <c r="A597" s="87" t="s">
        <v>2464</v>
      </c>
      <c r="B597" s="87" t="s">
        <v>2302</v>
      </c>
      <c r="C597" s="87">
        <v>2</v>
      </c>
      <c r="D597" s="132">
        <v>0.002658884996556758</v>
      </c>
      <c r="E597" s="132">
        <v>2.7547304690237535</v>
      </c>
      <c r="F597" s="87" t="s">
        <v>1932</v>
      </c>
      <c r="G597" s="87" t="b">
        <v>0</v>
      </c>
      <c r="H597" s="87" t="b">
        <v>0</v>
      </c>
      <c r="I597" s="87" t="b">
        <v>0</v>
      </c>
      <c r="J597" s="87" t="b">
        <v>0</v>
      </c>
      <c r="K597" s="87" t="b">
        <v>0</v>
      </c>
      <c r="L597" s="87" t="b">
        <v>0</v>
      </c>
    </row>
    <row r="598" spans="1:12" ht="15">
      <c r="A598" s="87" t="s">
        <v>2302</v>
      </c>
      <c r="B598" s="87" t="s">
        <v>2465</v>
      </c>
      <c r="C598" s="87">
        <v>2</v>
      </c>
      <c r="D598" s="132">
        <v>0.002658884996556758</v>
      </c>
      <c r="E598" s="132">
        <v>2.356790460351716</v>
      </c>
      <c r="F598" s="87" t="s">
        <v>1932</v>
      </c>
      <c r="G598" s="87" t="b">
        <v>0</v>
      </c>
      <c r="H598" s="87" t="b">
        <v>0</v>
      </c>
      <c r="I598" s="87" t="b">
        <v>0</v>
      </c>
      <c r="J598" s="87" t="b">
        <v>0</v>
      </c>
      <c r="K598" s="87" t="b">
        <v>0</v>
      </c>
      <c r="L598" s="87" t="b">
        <v>0</v>
      </c>
    </row>
    <row r="599" spans="1:12" ht="15">
      <c r="A599" s="87" t="s">
        <v>2465</v>
      </c>
      <c r="B599" s="87" t="s">
        <v>2318</v>
      </c>
      <c r="C599" s="87">
        <v>2</v>
      </c>
      <c r="D599" s="132">
        <v>0.002658884996556758</v>
      </c>
      <c r="E599" s="132">
        <v>2.356790460351716</v>
      </c>
      <c r="F599" s="87" t="s">
        <v>1932</v>
      </c>
      <c r="G599" s="87" t="b">
        <v>0</v>
      </c>
      <c r="H599" s="87" t="b">
        <v>0</v>
      </c>
      <c r="I599" s="87" t="b">
        <v>0</v>
      </c>
      <c r="J599" s="87" t="b">
        <v>0</v>
      </c>
      <c r="K599" s="87" t="b">
        <v>0</v>
      </c>
      <c r="L599" s="87" t="b">
        <v>0</v>
      </c>
    </row>
    <row r="600" spans="1:12" ht="15">
      <c r="A600" s="87" t="s">
        <v>2318</v>
      </c>
      <c r="B600" s="87" t="s">
        <v>2466</v>
      </c>
      <c r="C600" s="87">
        <v>2</v>
      </c>
      <c r="D600" s="132">
        <v>0.002658884996556758</v>
      </c>
      <c r="E600" s="132">
        <v>2.356790460351716</v>
      </c>
      <c r="F600" s="87" t="s">
        <v>1932</v>
      </c>
      <c r="G600" s="87" t="b">
        <v>0</v>
      </c>
      <c r="H600" s="87" t="b">
        <v>0</v>
      </c>
      <c r="I600" s="87" t="b">
        <v>0</v>
      </c>
      <c r="J600" s="87" t="b">
        <v>0</v>
      </c>
      <c r="K600" s="87" t="b">
        <v>0</v>
      </c>
      <c r="L600" s="87" t="b">
        <v>0</v>
      </c>
    </row>
    <row r="601" spans="1:12" ht="15">
      <c r="A601" s="87" t="s">
        <v>2466</v>
      </c>
      <c r="B601" s="87" t="s">
        <v>2467</v>
      </c>
      <c r="C601" s="87">
        <v>2</v>
      </c>
      <c r="D601" s="132">
        <v>0.002658884996556758</v>
      </c>
      <c r="E601" s="132">
        <v>2.7547304690237535</v>
      </c>
      <c r="F601" s="87" t="s">
        <v>1932</v>
      </c>
      <c r="G601" s="87" t="b">
        <v>0</v>
      </c>
      <c r="H601" s="87" t="b">
        <v>0</v>
      </c>
      <c r="I601" s="87" t="b">
        <v>0</v>
      </c>
      <c r="J601" s="87" t="b">
        <v>0</v>
      </c>
      <c r="K601" s="87" t="b">
        <v>0</v>
      </c>
      <c r="L601" s="87" t="b">
        <v>0</v>
      </c>
    </row>
    <row r="602" spans="1:12" ht="15">
      <c r="A602" s="87" t="s">
        <v>2467</v>
      </c>
      <c r="B602" s="87" t="s">
        <v>2468</v>
      </c>
      <c r="C602" s="87">
        <v>2</v>
      </c>
      <c r="D602" s="132">
        <v>0.002658884996556758</v>
      </c>
      <c r="E602" s="132">
        <v>2.7547304690237535</v>
      </c>
      <c r="F602" s="87" t="s">
        <v>1932</v>
      </c>
      <c r="G602" s="87" t="b">
        <v>0</v>
      </c>
      <c r="H602" s="87" t="b">
        <v>0</v>
      </c>
      <c r="I602" s="87" t="b">
        <v>0</v>
      </c>
      <c r="J602" s="87" t="b">
        <v>0</v>
      </c>
      <c r="K602" s="87" t="b">
        <v>0</v>
      </c>
      <c r="L602" s="87" t="b">
        <v>0</v>
      </c>
    </row>
    <row r="603" spans="1:12" ht="15">
      <c r="A603" s="87" t="s">
        <v>2468</v>
      </c>
      <c r="B603" s="87" t="s">
        <v>2345</v>
      </c>
      <c r="C603" s="87">
        <v>2</v>
      </c>
      <c r="D603" s="132">
        <v>0.002658884996556758</v>
      </c>
      <c r="E603" s="132">
        <v>2.578639209968072</v>
      </c>
      <c r="F603" s="87" t="s">
        <v>1932</v>
      </c>
      <c r="G603" s="87" t="b">
        <v>0</v>
      </c>
      <c r="H603" s="87" t="b">
        <v>0</v>
      </c>
      <c r="I603" s="87" t="b">
        <v>0</v>
      </c>
      <c r="J603" s="87" t="b">
        <v>0</v>
      </c>
      <c r="K603" s="87" t="b">
        <v>0</v>
      </c>
      <c r="L603" s="87" t="b">
        <v>0</v>
      </c>
    </row>
    <row r="604" spans="1:12" ht="15">
      <c r="A604" s="87" t="s">
        <v>2345</v>
      </c>
      <c r="B604" s="87" t="s">
        <v>2469</v>
      </c>
      <c r="C604" s="87">
        <v>2</v>
      </c>
      <c r="D604" s="132">
        <v>0.002658884996556758</v>
      </c>
      <c r="E604" s="132">
        <v>2.578639209968072</v>
      </c>
      <c r="F604" s="87" t="s">
        <v>1932</v>
      </c>
      <c r="G604" s="87" t="b">
        <v>0</v>
      </c>
      <c r="H604" s="87" t="b">
        <v>0</v>
      </c>
      <c r="I604" s="87" t="b">
        <v>0</v>
      </c>
      <c r="J604" s="87" t="b">
        <v>0</v>
      </c>
      <c r="K604" s="87" t="b">
        <v>0</v>
      </c>
      <c r="L604" s="87" t="b">
        <v>0</v>
      </c>
    </row>
    <row r="605" spans="1:12" ht="15">
      <c r="A605" s="87" t="s">
        <v>2469</v>
      </c>
      <c r="B605" s="87" t="s">
        <v>2470</v>
      </c>
      <c r="C605" s="87">
        <v>2</v>
      </c>
      <c r="D605" s="132">
        <v>0.002658884996556758</v>
      </c>
      <c r="E605" s="132">
        <v>2.7547304690237535</v>
      </c>
      <c r="F605" s="87" t="s">
        <v>1932</v>
      </c>
      <c r="G605" s="87" t="b">
        <v>0</v>
      </c>
      <c r="H605" s="87" t="b">
        <v>0</v>
      </c>
      <c r="I605" s="87" t="b">
        <v>0</v>
      </c>
      <c r="J605" s="87" t="b">
        <v>0</v>
      </c>
      <c r="K605" s="87" t="b">
        <v>0</v>
      </c>
      <c r="L605" s="87" t="b">
        <v>0</v>
      </c>
    </row>
    <row r="606" spans="1:12" ht="15">
      <c r="A606" s="87" t="s">
        <v>2470</v>
      </c>
      <c r="B606" s="87" t="s">
        <v>2471</v>
      </c>
      <c r="C606" s="87">
        <v>2</v>
      </c>
      <c r="D606" s="132">
        <v>0.002658884996556758</v>
      </c>
      <c r="E606" s="132">
        <v>2.7547304690237535</v>
      </c>
      <c r="F606" s="87" t="s">
        <v>1932</v>
      </c>
      <c r="G606" s="87" t="b">
        <v>0</v>
      </c>
      <c r="H606" s="87" t="b">
        <v>0</v>
      </c>
      <c r="I606" s="87" t="b">
        <v>0</v>
      </c>
      <c r="J606" s="87" t="b">
        <v>0</v>
      </c>
      <c r="K606" s="87" t="b">
        <v>0</v>
      </c>
      <c r="L606" s="87" t="b">
        <v>0</v>
      </c>
    </row>
    <row r="607" spans="1:12" ht="15">
      <c r="A607" s="87" t="s">
        <v>2471</v>
      </c>
      <c r="B607" s="87" t="s">
        <v>2000</v>
      </c>
      <c r="C607" s="87">
        <v>2</v>
      </c>
      <c r="D607" s="132">
        <v>0.002658884996556758</v>
      </c>
      <c r="E607" s="132">
        <v>1.7133377838655286</v>
      </c>
      <c r="F607" s="87" t="s">
        <v>1932</v>
      </c>
      <c r="G607" s="87" t="b">
        <v>0</v>
      </c>
      <c r="H607" s="87" t="b">
        <v>0</v>
      </c>
      <c r="I607" s="87" t="b">
        <v>0</v>
      </c>
      <c r="J607" s="87" t="b">
        <v>0</v>
      </c>
      <c r="K607" s="87" t="b">
        <v>0</v>
      </c>
      <c r="L607" s="87" t="b">
        <v>0</v>
      </c>
    </row>
    <row r="608" spans="1:12" ht="15">
      <c r="A608" s="87" t="s">
        <v>2000</v>
      </c>
      <c r="B608" s="87" t="s">
        <v>2286</v>
      </c>
      <c r="C608" s="87">
        <v>2</v>
      </c>
      <c r="D608" s="132">
        <v>0.002658884996556758</v>
      </c>
      <c r="E608" s="132">
        <v>1.1499645843198663</v>
      </c>
      <c r="F608" s="87" t="s">
        <v>1932</v>
      </c>
      <c r="G608" s="87" t="b">
        <v>0</v>
      </c>
      <c r="H608" s="87" t="b">
        <v>0</v>
      </c>
      <c r="I608" s="87" t="b">
        <v>0</v>
      </c>
      <c r="J608" s="87" t="b">
        <v>0</v>
      </c>
      <c r="K608" s="87" t="b">
        <v>0</v>
      </c>
      <c r="L608" s="87" t="b">
        <v>0</v>
      </c>
    </row>
    <row r="609" spans="1:12" ht="15">
      <c r="A609" s="87" t="s">
        <v>2286</v>
      </c>
      <c r="B609" s="87" t="s">
        <v>2472</v>
      </c>
      <c r="C609" s="87">
        <v>2</v>
      </c>
      <c r="D609" s="132">
        <v>0.002658884996556758</v>
      </c>
      <c r="E609" s="132">
        <v>2.210662424673478</v>
      </c>
      <c r="F609" s="87" t="s">
        <v>1932</v>
      </c>
      <c r="G609" s="87" t="b">
        <v>0</v>
      </c>
      <c r="H609" s="87" t="b">
        <v>0</v>
      </c>
      <c r="I609" s="87" t="b">
        <v>0</v>
      </c>
      <c r="J609" s="87" t="b">
        <v>0</v>
      </c>
      <c r="K609" s="87" t="b">
        <v>0</v>
      </c>
      <c r="L609" s="87" t="b">
        <v>0</v>
      </c>
    </row>
    <row r="610" spans="1:12" ht="15">
      <c r="A610" s="87" t="s">
        <v>2472</v>
      </c>
      <c r="B610" s="87" t="s">
        <v>2473</v>
      </c>
      <c r="C610" s="87">
        <v>2</v>
      </c>
      <c r="D610" s="132">
        <v>0.002658884996556758</v>
      </c>
      <c r="E610" s="132">
        <v>2.7547304690237535</v>
      </c>
      <c r="F610" s="87" t="s">
        <v>1932</v>
      </c>
      <c r="G610" s="87" t="b">
        <v>0</v>
      </c>
      <c r="H610" s="87" t="b">
        <v>0</v>
      </c>
      <c r="I610" s="87" t="b">
        <v>0</v>
      </c>
      <c r="J610" s="87" t="b">
        <v>0</v>
      </c>
      <c r="K610" s="87" t="b">
        <v>0</v>
      </c>
      <c r="L610" s="87" t="b">
        <v>0</v>
      </c>
    </row>
    <row r="611" spans="1:12" ht="15">
      <c r="A611" s="87" t="s">
        <v>2473</v>
      </c>
      <c r="B611" s="87" t="s">
        <v>2474</v>
      </c>
      <c r="C611" s="87">
        <v>2</v>
      </c>
      <c r="D611" s="132">
        <v>0.002658884996556758</v>
      </c>
      <c r="E611" s="132">
        <v>2.7547304690237535</v>
      </c>
      <c r="F611" s="87" t="s">
        <v>1932</v>
      </c>
      <c r="G611" s="87" t="b">
        <v>0</v>
      </c>
      <c r="H611" s="87" t="b">
        <v>0</v>
      </c>
      <c r="I611" s="87" t="b">
        <v>0</v>
      </c>
      <c r="J611" s="87" t="b">
        <v>0</v>
      </c>
      <c r="K611" s="87" t="b">
        <v>0</v>
      </c>
      <c r="L611" s="87" t="b">
        <v>0</v>
      </c>
    </row>
    <row r="612" spans="1:12" ht="15">
      <c r="A612" s="87" t="s">
        <v>2474</v>
      </c>
      <c r="B612" s="87" t="s">
        <v>2475</v>
      </c>
      <c r="C612" s="87">
        <v>2</v>
      </c>
      <c r="D612" s="132">
        <v>0.002658884996556758</v>
      </c>
      <c r="E612" s="132">
        <v>2.7547304690237535</v>
      </c>
      <c r="F612" s="87" t="s">
        <v>1932</v>
      </c>
      <c r="G612" s="87" t="b">
        <v>0</v>
      </c>
      <c r="H612" s="87" t="b">
        <v>0</v>
      </c>
      <c r="I612" s="87" t="b">
        <v>0</v>
      </c>
      <c r="J612" s="87" t="b">
        <v>0</v>
      </c>
      <c r="K612" s="87" t="b">
        <v>0</v>
      </c>
      <c r="L612" s="87" t="b">
        <v>0</v>
      </c>
    </row>
    <row r="613" spans="1:12" ht="15">
      <c r="A613" s="87" t="s">
        <v>2475</v>
      </c>
      <c r="B613" s="87" t="s">
        <v>2476</v>
      </c>
      <c r="C613" s="87">
        <v>2</v>
      </c>
      <c r="D613" s="132">
        <v>0.002658884996556758</v>
      </c>
      <c r="E613" s="132">
        <v>2.7547304690237535</v>
      </c>
      <c r="F613" s="87" t="s">
        <v>1932</v>
      </c>
      <c r="G613" s="87" t="b">
        <v>0</v>
      </c>
      <c r="H613" s="87" t="b">
        <v>0</v>
      </c>
      <c r="I613" s="87" t="b">
        <v>0</v>
      </c>
      <c r="J613" s="87" t="b">
        <v>0</v>
      </c>
      <c r="K613" s="87" t="b">
        <v>0</v>
      </c>
      <c r="L613" s="87" t="b">
        <v>0</v>
      </c>
    </row>
    <row r="614" spans="1:12" ht="15">
      <c r="A614" s="87" t="s">
        <v>2476</v>
      </c>
      <c r="B614" s="87" t="s">
        <v>2318</v>
      </c>
      <c r="C614" s="87">
        <v>2</v>
      </c>
      <c r="D614" s="132">
        <v>0.002658884996556758</v>
      </c>
      <c r="E614" s="132">
        <v>2.356790460351716</v>
      </c>
      <c r="F614" s="87" t="s">
        <v>1932</v>
      </c>
      <c r="G614" s="87" t="b">
        <v>0</v>
      </c>
      <c r="H614" s="87" t="b">
        <v>0</v>
      </c>
      <c r="I614" s="87" t="b">
        <v>0</v>
      </c>
      <c r="J614" s="87" t="b">
        <v>0</v>
      </c>
      <c r="K614" s="87" t="b">
        <v>0</v>
      </c>
      <c r="L614" s="87" t="b">
        <v>0</v>
      </c>
    </row>
    <row r="615" spans="1:12" ht="15">
      <c r="A615" s="87" t="s">
        <v>2318</v>
      </c>
      <c r="B615" s="87" t="s">
        <v>2477</v>
      </c>
      <c r="C615" s="87">
        <v>2</v>
      </c>
      <c r="D615" s="132">
        <v>0.002658884996556758</v>
      </c>
      <c r="E615" s="132">
        <v>2.356790460351716</v>
      </c>
      <c r="F615" s="87" t="s">
        <v>1932</v>
      </c>
      <c r="G615" s="87" t="b">
        <v>0</v>
      </c>
      <c r="H615" s="87" t="b">
        <v>0</v>
      </c>
      <c r="I615" s="87" t="b">
        <v>0</v>
      </c>
      <c r="J615" s="87" t="b">
        <v>0</v>
      </c>
      <c r="K615" s="87" t="b">
        <v>0</v>
      </c>
      <c r="L615" s="87" t="b">
        <v>0</v>
      </c>
    </row>
    <row r="616" spans="1:12" ht="15">
      <c r="A616" s="87" t="s">
        <v>2477</v>
      </c>
      <c r="B616" s="87" t="s">
        <v>2006</v>
      </c>
      <c r="C616" s="87">
        <v>2</v>
      </c>
      <c r="D616" s="132">
        <v>0.002658884996556758</v>
      </c>
      <c r="E616" s="132">
        <v>1.85164048203181</v>
      </c>
      <c r="F616" s="87" t="s">
        <v>1932</v>
      </c>
      <c r="G616" s="87" t="b">
        <v>0</v>
      </c>
      <c r="H616" s="87" t="b">
        <v>0</v>
      </c>
      <c r="I616" s="87" t="b">
        <v>0</v>
      </c>
      <c r="J616" s="87" t="b">
        <v>0</v>
      </c>
      <c r="K616" s="87" t="b">
        <v>0</v>
      </c>
      <c r="L616" s="87" t="b">
        <v>0</v>
      </c>
    </row>
    <row r="617" spans="1:12" ht="15">
      <c r="A617" s="87" t="s">
        <v>2006</v>
      </c>
      <c r="B617" s="87" t="s">
        <v>2278</v>
      </c>
      <c r="C617" s="87">
        <v>2</v>
      </c>
      <c r="D617" s="132">
        <v>0.002658884996556758</v>
      </c>
      <c r="E617" s="132">
        <v>1.511692420337459</v>
      </c>
      <c r="F617" s="87" t="s">
        <v>1932</v>
      </c>
      <c r="G617" s="87" t="b">
        <v>0</v>
      </c>
      <c r="H617" s="87" t="b">
        <v>0</v>
      </c>
      <c r="I617" s="87" t="b">
        <v>0</v>
      </c>
      <c r="J617" s="87" t="b">
        <v>0</v>
      </c>
      <c r="K617" s="87" t="b">
        <v>0</v>
      </c>
      <c r="L617" s="87" t="b">
        <v>0</v>
      </c>
    </row>
    <row r="618" spans="1:12" ht="15">
      <c r="A618" s="87" t="s">
        <v>2278</v>
      </c>
      <c r="B618" s="87" t="s">
        <v>2478</v>
      </c>
      <c r="C618" s="87">
        <v>2</v>
      </c>
      <c r="D618" s="132">
        <v>0.002658884996556758</v>
      </c>
      <c r="E618" s="132">
        <v>2.4537004733597723</v>
      </c>
      <c r="F618" s="87" t="s">
        <v>1932</v>
      </c>
      <c r="G618" s="87" t="b">
        <v>0</v>
      </c>
      <c r="H618" s="87" t="b">
        <v>0</v>
      </c>
      <c r="I618" s="87" t="b">
        <v>0</v>
      </c>
      <c r="J618" s="87" t="b">
        <v>0</v>
      </c>
      <c r="K618" s="87" t="b">
        <v>0</v>
      </c>
      <c r="L618" s="87" t="b">
        <v>0</v>
      </c>
    </row>
    <row r="619" spans="1:12" ht="15">
      <c r="A619" s="87" t="s">
        <v>2478</v>
      </c>
      <c r="B619" s="87" t="s">
        <v>2317</v>
      </c>
      <c r="C619" s="87">
        <v>2</v>
      </c>
      <c r="D619" s="132">
        <v>0.002658884996556758</v>
      </c>
      <c r="E619" s="132">
        <v>2.4537004733597723</v>
      </c>
      <c r="F619" s="87" t="s">
        <v>1932</v>
      </c>
      <c r="G619" s="87" t="b">
        <v>0</v>
      </c>
      <c r="H619" s="87" t="b">
        <v>0</v>
      </c>
      <c r="I619" s="87" t="b">
        <v>0</v>
      </c>
      <c r="J619" s="87" t="b">
        <v>0</v>
      </c>
      <c r="K619" s="87" t="b">
        <v>0</v>
      </c>
      <c r="L619" s="87" t="b">
        <v>0</v>
      </c>
    </row>
    <row r="620" spans="1:12" ht="15">
      <c r="A620" s="87" t="s">
        <v>2317</v>
      </c>
      <c r="B620" s="87" t="s">
        <v>2479</v>
      </c>
      <c r="C620" s="87">
        <v>2</v>
      </c>
      <c r="D620" s="132">
        <v>0.002658884996556758</v>
      </c>
      <c r="E620" s="132">
        <v>2.4537004733597723</v>
      </c>
      <c r="F620" s="87" t="s">
        <v>1932</v>
      </c>
      <c r="G620" s="87" t="b">
        <v>0</v>
      </c>
      <c r="H620" s="87" t="b">
        <v>0</v>
      </c>
      <c r="I620" s="87" t="b">
        <v>0</v>
      </c>
      <c r="J620" s="87" t="b">
        <v>0</v>
      </c>
      <c r="K620" s="87" t="b">
        <v>0</v>
      </c>
      <c r="L620" s="87" t="b">
        <v>0</v>
      </c>
    </row>
    <row r="621" spans="1:12" ht="15">
      <c r="A621" s="87" t="s">
        <v>2479</v>
      </c>
      <c r="B621" s="87" t="s">
        <v>2480</v>
      </c>
      <c r="C621" s="87">
        <v>2</v>
      </c>
      <c r="D621" s="132">
        <v>0.002658884996556758</v>
      </c>
      <c r="E621" s="132">
        <v>2.7547304690237535</v>
      </c>
      <c r="F621" s="87" t="s">
        <v>1932</v>
      </c>
      <c r="G621" s="87" t="b">
        <v>0</v>
      </c>
      <c r="H621" s="87" t="b">
        <v>0</v>
      </c>
      <c r="I621" s="87" t="b">
        <v>0</v>
      </c>
      <c r="J621" s="87" t="b">
        <v>1</v>
      </c>
      <c r="K621" s="87" t="b">
        <v>0</v>
      </c>
      <c r="L621" s="87" t="b">
        <v>0</v>
      </c>
    </row>
    <row r="622" spans="1:12" ht="15">
      <c r="A622" s="87" t="s">
        <v>2299</v>
      </c>
      <c r="B622" s="87" t="s">
        <v>2281</v>
      </c>
      <c r="C622" s="87">
        <v>2</v>
      </c>
      <c r="D622" s="132">
        <v>0.002658884996556758</v>
      </c>
      <c r="E622" s="132">
        <v>2.152670477695791</v>
      </c>
      <c r="F622" s="87" t="s">
        <v>1932</v>
      </c>
      <c r="G622" s="87" t="b">
        <v>0</v>
      </c>
      <c r="H622" s="87" t="b">
        <v>0</v>
      </c>
      <c r="I622" s="87" t="b">
        <v>0</v>
      </c>
      <c r="J622" s="87" t="b">
        <v>0</v>
      </c>
      <c r="K622" s="87" t="b">
        <v>0</v>
      </c>
      <c r="L622" s="87" t="b">
        <v>0</v>
      </c>
    </row>
    <row r="623" spans="1:12" ht="15">
      <c r="A623" s="87" t="s">
        <v>2281</v>
      </c>
      <c r="B623" s="87" t="s">
        <v>2352</v>
      </c>
      <c r="C623" s="87">
        <v>2</v>
      </c>
      <c r="D623" s="132">
        <v>0.002658884996556758</v>
      </c>
      <c r="E623" s="132">
        <v>2.2776092143040914</v>
      </c>
      <c r="F623" s="87" t="s">
        <v>1932</v>
      </c>
      <c r="G623" s="87" t="b">
        <v>0</v>
      </c>
      <c r="H623" s="87" t="b">
        <v>0</v>
      </c>
      <c r="I623" s="87" t="b">
        <v>0</v>
      </c>
      <c r="J623" s="87" t="b">
        <v>0</v>
      </c>
      <c r="K623" s="87" t="b">
        <v>0</v>
      </c>
      <c r="L623" s="87" t="b">
        <v>0</v>
      </c>
    </row>
    <row r="624" spans="1:12" ht="15">
      <c r="A624" s="87" t="s">
        <v>2352</v>
      </c>
      <c r="B624" s="87" t="s">
        <v>2534</v>
      </c>
      <c r="C624" s="87">
        <v>2</v>
      </c>
      <c r="D624" s="132">
        <v>0.002658884996556758</v>
      </c>
      <c r="E624" s="132">
        <v>2.578639209968072</v>
      </c>
      <c r="F624" s="87" t="s">
        <v>1932</v>
      </c>
      <c r="G624" s="87" t="b">
        <v>0</v>
      </c>
      <c r="H624" s="87" t="b">
        <v>0</v>
      </c>
      <c r="I624" s="87" t="b">
        <v>0</v>
      </c>
      <c r="J624" s="87" t="b">
        <v>0</v>
      </c>
      <c r="K624" s="87" t="b">
        <v>1</v>
      </c>
      <c r="L624" s="87" t="b">
        <v>0</v>
      </c>
    </row>
    <row r="625" spans="1:12" ht="15">
      <c r="A625" s="87" t="s">
        <v>2534</v>
      </c>
      <c r="B625" s="87" t="s">
        <v>2535</v>
      </c>
      <c r="C625" s="87">
        <v>2</v>
      </c>
      <c r="D625" s="132">
        <v>0.002658884996556758</v>
      </c>
      <c r="E625" s="132">
        <v>2.7547304690237535</v>
      </c>
      <c r="F625" s="87" t="s">
        <v>1932</v>
      </c>
      <c r="G625" s="87" t="b">
        <v>0</v>
      </c>
      <c r="H625" s="87" t="b">
        <v>1</v>
      </c>
      <c r="I625" s="87" t="b">
        <v>0</v>
      </c>
      <c r="J625" s="87" t="b">
        <v>0</v>
      </c>
      <c r="K625" s="87" t="b">
        <v>0</v>
      </c>
      <c r="L625" s="87" t="b">
        <v>0</v>
      </c>
    </row>
    <row r="626" spans="1:12" ht="15">
      <c r="A626" s="87" t="s">
        <v>2535</v>
      </c>
      <c r="B626" s="87" t="s">
        <v>2300</v>
      </c>
      <c r="C626" s="87">
        <v>2</v>
      </c>
      <c r="D626" s="132">
        <v>0.002658884996556758</v>
      </c>
      <c r="E626" s="132">
        <v>2.356790460351716</v>
      </c>
      <c r="F626" s="87" t="s">
        <v>1932</v>
      </c>
      <c r="G626" s="87" t="b">
        <v>0</v>
      </c>
      <c r="H626" s="87" t="b">
        <v>0</v>
      </c>
      <c r="I626" s="87" t="b">
        <v>0</v>
      </c>
      <c r="J626" s="87" t="b">
        <v>0</v>
      </c>
      <c r="K626" s="87" t="b">
        <v>0</v>
      </c>
      <c r="L626" s="87" t="b">
        <v>0</v>
      </c>
    </row>
    <row r="627" spans="1:12" ht="15">
      <c r="A627" s="87" t="s">
        <v>2300</v>
      </c>
      <c r="B627" s="87" t="s">
        <v>287</v>
      </c>
      <c r="C627" s="87">
        <v>2</v>
      </c>
      <c r="D627" s="132">
        <v>0.002658884996556758</v>
      </c>
      <c r="E627" s="132">
        <v>2.1806992012960347</v>
      </c>
      <c r="F627" s="87" t="s">
        <v>1932</v>
      </c>
      <c r="G627" s="87" t="b">
        <v>0</v>
      </c>
      <c r="H627" s="87" t="b">
        <v>0</v>
      </c>
      <c r="I627" s="87" t="b">
        <v>0</v>
      </c>
      <c r="J627" s="87" t="b">
        <v>0</v>
      </c>
      <c r="K627" s="87" t="b">
        <v>0</v>
      </c>
      <c r="L627" s="87" t="b">
        <v>0</v>
      </c>
    </row>
    <row r="628" spans="1:12" ht="15">
      <c r="A628" s="87" t="s">
        <v>287</v>
      </c>
      <c r="B628" s="87" t="s">
        <v>2252</v>
      </c>
      <c r="C628" s="87">
        <v>2</v>
      </c>
      <c r="D628" s="132">
        <v>0.002658884996556758</v>
      </c>
      <c r="E628" s="132">
        <v>1.9254266961927287</v>
      </c>
      <c r="F628" s="87" t="s">
        <v>1932</v>
      </c>
      <c r="G628" s="87" t="b">
        <v>0</v>
      </c>
      <c r="H628" s="87" t="b">
        <v>0</v>
      </c>
      <c r="I628" s="87" t="b">
        <v>0</v>
      </c>
      <c r="J628" s="87" t="b">
        <v>0</v>
      </c>
      <c r="K628" s="87" t="b">
        <v>0</v>
      </c>
      <c r="L628" s="87" t="b">
        <v>0</v>
      </c>
    </row>
    <row r="629" spans="1:12" ht="15">
      <c r="A629" s="87" t="s">
        <v>2291</v>
      </c>
      <c r="B629" s="87" t="s">
        <v>2336</v>
      </c>
      <c r="C629" s="87">
        <v>2</v>
      </c>
      <c r="D629" s="132">
        <v>0.002658884996556758</v>
      </c>
      <c r="E629" s="132">
        <v>1.9765792186401099</v>
      </c>
      <c r="F629" s="87" t="s">
        <v>1932</v>
      </c>
      <c r="G629" s="87" t="b">
        <v>0</v>
      </c>
      <c r="H629" s="87" t="b">
        <v>0</v>
      </c>
      <c r="I629" s="87" t="b">
        <v>0</v>
      </c>
      <c r="J629" s="87" t="b">
        <v>0</v>
      </c>
      <c r="K629" s="87" t="b">
        <v>0</v>
      </c>
      <c r="L629" s="87" t="b">
        <v>0</v>
      </c>
    </row>
    <row r="630" spans="1:12" ht="15">
      <c r="A630" s="87" t="s">
        <v>2336</v>
      </c>
      <c r="B630" s="87" t="s">
        <v>2536</v>
      </c>
      <c r="C630" s="87">
        <v>2</v>
      </c>
      <c r="D630" s="132">
        <v>0.002658884996556758</v>
      </c>
      <c r="E630" s="132">
        <v>2.578639209968072</v>
      </c>
      <c r="F630" s="87" t="s">
        <v>1932</v>
      </c>
      <c r="G630" s="87" t="b">
        <v>0</v>
      </c>
      <c r="H630" s="87" t="b">
        <v>0</v>
      </c>
      <c r="I630" s="87" t="b">
        <v>0</v>
      </c>
      <c r="J630" s="87" t="b">
        <v>0</v>
      </c>
      <c r="K630" s="87" t="b">
        <v>0</v>
      </c>
      <c r="L630" s="87" t="b">
        <v>0</v>
      </c>
    </row>
    <row r="631" spans="1:12" ht="15">
      <c r="A631" s="87" t="s">
        <v>2536</v>
      </c>
      <c r="B631" s="87" t="s">
        <v>2340</v>
      </c>
      <c r="C631" s="87">
        <v>2</v>
      </c>
      <c r="D631" s="132">
        <v>0.002658884996556758</v>
      </c>
      <c r="E631" s="132">
        <v>2.578639209968072</v>
      </c>
      <c r="F631" s="87" t="s">
        <v>1932</v>
      </c>
      <c r="G631" s="87" t="b">
        <v>0</v>
      </c>
      <c r="H631" s="87" t="b">
        <v>0</v>
      </c>
      <c r="I631" s="87" t="b">
        <v>0</v>
      </c>
      <c r="J631" s="87" t="b">
        <v>0</v>
      </c>
      <c r="K631" s="87" t="b">
        <v>0</v>
      </c>
      <c r="L631" s="87" t="b">
        <v>0</v>
      </c>
    </row>
    <row r="632" spans="1:12" ht="15">
      <c r="A632" s="87" t="s">
        <v>2340</v>
      </c>
      <c r="B632" s="87" t="s">
        <v>2001</v>
      </c>
      <c r="C632" s="87">
        <v>2</v>
      </c>
      <c r="D632" s="132">
        <v>0.002658884996556758</v>
      </c>
      <c r="E632" s="132">
        <v>1.5179413696144608</v>
      </c>
      <c r="F632" s="87" t="s">
        <v>1932</v>
      </c>
      <c r="G632" s="87" t="b">
        <v>0</v>
      </c>
      <c r="H632" s="87" t="b">
        <v>0</v>
      </c>
      <c r="I632" s="87" t="b">
        <v>0</v>
      </c>
      <c r="J632" s="87" t="b">
        <v>0</v>
      </c>
      <c r="K632" s="87" t="b">
        <v>0</v>
      </c>
      <c r="L632" s="87" t="b">
        <v>0</v>
      </c>
    </row>
    <row r="633" spans="1:12" ht="15">
      <c r="A633" s="87" t="s">
        <v>1999</v>
      </c>
      <c r="B633" s="87" t="s">
        <v>2537</v>
      </c>
      <c r="C633" s="87">
        <v>2</v>
      </c>
      <c r="D633" s="132">
        <v>0.002658884996556758</v>
      </c>
      <c r="E633" s="132">
        <v>1.5786392099680724</v>
      </c>
      <c r="F633" s="87" t="s">
        <v>1932</v>
      </c>
      <c r="G633" s="87" t="b">
        <v>0</v>
      </c>
      <c r="H633" s="87" t="b">
        <v>0</v>
      </c>
      <c r="I633" s="87" t="b">
        <v>0</v>
      </c>
      <c r="J633" s="87" t="b">
        <v>0</v>
      </c>
      <c r="K633" s="87" t="b">
        <v>0</v>
      </c>
      <c r="L633" s="87" t="b">
        <v>0</v>
      </c>
    </row>
    <row r="634" spans="1:12" ht="15">
      <c r="A634" s="87" t="s">
        <v>2537</v>
      </c>
      <c r="B634" s="87" t="s">
        <v>2267</v>
      </c>
      <c r="C634" s="87">
        <v>2</v>
      </c>
      <c r="D634" s="132">
        <v>0.002658884996556758</v>
      </c>
      <c r="E634" s="132">
        <v>2.152670477695791</v>
      </c>
      <c r="F634" s="87" t="s">
        <v>1932</v>
      </c>
      <c r="G634" s="87" t="b">
        <v>0</v>
      </c>
      <c r="H634" s="87" t="b">
        <v>0</v>
      </c>
      <c r="I634" s="87" t="b">
        <v>0</v>
      </c>
      <c r="J634" s="87" t="b">
        <v>0</v>
      </c>
      <c r="K634" s="87" t="b">
        <v>0</v>
      </c>
      <c r="L634" s="87" t="b">
        <v>0</v>
      </c>
    </row>
    <row r="635" spans="1:12" ht="15">
      <c r="A635" s="87" t="s">
        <v>288</v>
      </c>
      <c r="B635" s="87" t="s">
        <v>304</v>
      </c>
      <c r="C635" s="87">
        <v>2</v>
      </c>
      <c r="D635" s="132">
        <v>0.002658884996556758</v>
      </c>
      <c r="E635" s="132">
        <v>2.152670477695791</v>
      </c>
      <c r="F635" s="87" t="s">
        <v>1932</v>
      </c>
      <c r="G635" s="87" t="b">
        <v>0</v>
      </c>
      <c r="H635" s="87" t="b">
        <v>0</v>
      </c>
      <c r="I635" s="87" t="b">
        <v>0</v>
      </c>
      <c r="J635" s="87" t="b">
        <v>0</v>
      </c>
      <c r="K635" s="87" t="b">
        <v>0</v>
      </c>
      <c r="L635" s="87" t="b">
        <v>0</v>
      </c>
    </row>
    <row r="636" spans="1:12" ht="15">
      <c r="A636" s="87" t="s">
        <v>304</v>
      </c>
      <c r="B636" s="87" t="s">
        <v>303</v>
      </c>
      <c r="C636" s="87">
        <v>2</v>
      </c>
      <c r="D636" s="132">
        <v>0.002658884996556758</v>
      </c>
      <c r="E636" s="132">
        <v>2.578639209968072</v>
      </c>
      <c r="F636" s="87" t="s">
        <v>1932</v>
      </c>
      <c r="G636" s="87" t="b">
        <v>0</v>
      </c>
      <c r="H636" s="87" t="b">
        <v>0</v>
      </c>
      <c r="I636" s="87" t="b">
        <v>0</v>
      </c>
      <c r="J636" s="87" t="b">
        <v>0</v>
      </c>
      <c r="K636" s="87" t="b">
        <v>0</v>
      </c>
      <c r="L636" s="87" t="b">
        <v>0</v>
      </c>
    </row>
    <row r="637" spans="1:12" ht="15">
      <c r="A637" s="87" t="s">
        <v>303</v>
      </c>
      <c r="B637" s="87" t="s">
        <v>2399</v>
      </c>
      <c r="C637" s="87">
        <v>2</v>
      </c>
      <c r="D637" s="132">
        <v>0.002658884996556758</v>
      </c>
      <c r="E637" s="132">
        <v>2.578639209968072</v>
      </c>
      <c r="F637" s="87" t="s">
        <v>1932</v>
      </c>
      <c r="G637" s="87" t="b">
        <v>0</v>
      </c>
      <c r="H637" s="87" t="b">
        <v>0</v>
      </c>
      <c r="I637" s="87" t="b">
        <v>0</v>
      </c>
      <c r="J637" s="87" t="b">
        <v>0</v>
      </c>
      <c r="K637" s="87" t="b">
        <v>0</v>
      </c>
      <c r="L637" s="87" t="b">
        <v>0</v>
      </c>
    </row>
    <row r="638" spans="1:12" ht="15">
      <c r="A638" s="87" t="s">
        <v>2399</v>
      </c>
      <c r="B638" s="87" t="s">
        <v>2015</v>
      </c>
      <c r="C638" s="87">
        <v>2</v>
      </c>
      <c r="D638" s="132">
        <v>0.002658884996556758</v>
      </c>
      <c r="E638" s="132">
        <v>2.2776092143040914</v>
      </c>
      <c r="F638" s="87" t="s">
        <v>1932</v>
      </c>
      <c r="G638" s="87" t="b">
        <v>0</v>
      </c>
      <c r="H638" s="87" t="b">
        <v>0</v>
      </c>
      <c r="I638" s="87" t="b">
        <v>0</v>
      </c>
      <c r="J638" s="87" t="b">
        <v>0</v>
      </c>
      <c r="K638" s="87" t="b">
        <v>0</v>
      </c>
      <c r="L638" s="87" t="b">
        <v>0</v>
      </c>
    </row>
    <row r="639" spans="1:12" ht="15">
      <c r="A639" s="87" t="s">
        <v>2015</v>
      </c>
      <c r="B639" s="87" t="s">
        <v>2357</v>
      </c>
      <c r="C639" s="87">
        <v>2</v>
      </c>
      <c r="D639" s="132">
        <v>0.002658884996556758</v>
      </c>
      <c r="E639" s="132">
        <v>2.10151795524841</v>
      </c>
      <c r="F639" s="87" t="s">
        <v>1932</v>
      </c>
      <c r="G639" s="87" t="b">
        <v>0</v>
      </c>
      <c r="H639" s="87" t="b">
        <v>0</v>
      </c>
      <c r="I639" s="87" t="b">
        <v>0</v>
      </c>
      <c r="J639" s="87" t="b">
        <v>0</v>
      </c>
      <c r="K639" s="87" t="b">
        <v>0</v>
      </c>
      <c r="L639" s="87" t="b">
        <v>0</v>
      </c>
    </row>
    <row r="640" spans="1:12" ht="15">
      <c r="A640" s="87" t="s">
        <v>2357</v>
      </c>
      <c r="B640" s="87" t="s">
        <v>2400</v>
      </c>
      <c r="C640" s="87">
        <v>2</v>
      </c>
      <c r="D640" s="132">
        <v>0.002658884996556758</v>
      </c>
      <c r="E640" s="132">
        <v>2.578639209968072</v>
      </c>
      <c r="F640" s="87" t="s">
        <v>1932</v>
      </c>
      <c r="G640" s="87" t="b">
        <v>0</v>
      </c>
      <c r="H640" s="87" t="b">
        <v>0</v>
      </c>
      <c r="I640" s="87" t="b">
        <v>0</v>
      </c>
      <c r="J640" s="87" t="b">
        <v>0</v>
      </c>
      <c r="K640" s="87" t="b">
        <v>0</v>
      </c>
      <c r="L640" s="87" t="b">
        <v>0</v>
      </c>
    </row>
    <row r="641" spans="1:12" ht="15">
      <c r="A641" s="87" t="s">
        <v>2400</v>
      </c>
      <c r="B641" s="87" t="s">
        <v>2401</v>
      </c>
      <c r="C641" s="87">
        <v>2</v>
      </c>
      <c r="D641" s="132">
        <v>0.002658884996556758</v>
      </c>
      <c r="E641" s="132">
        <v>2.7547304690237535</v>
      </c>
      <c r="F641" s="87" t="s">
        <v>1932</v>
      </c>
      <c r="G641" s="87" t="b">
        <v>0</v>
      </c>
      <c r="H641" s="87" t="b">
        <v>0</v>
      </c>
      <c r="I641" s="87" t="b">
        <v>0</v>
      </c>
      <c r="J641" s="87" t="b">
        <v>1</v>
      </c>
      <c r="K641" s="87" t="b">
        <v>0</v>
      </c>
      <c r="L641" s="87" t="b">
        <v>0</v>
      </c>
    </row>
    <row r="642" spans="1:12" ht="15">
      <c r="A642" s="87" t="s">
        <v>2401</v>
      </c>
      <c r="B642" s="87" t="s">
        <v>2402</v>
      </c>
      <c r="C642" s="87">
        <v>2</v>
      </c>
      <c r="D642" s="132">
        <v>0.002658884996556758</v>
      </c>
      <c r="E642" s="132">
        <v>2.7547304690237535</v>
      </c>
      <c r="F642" s="87" t="s">
        <v>1932</v>
      </c>
      <c r="G642" s="87" t="b">
        <v>1</v>
      </c>
      <c r="H642" s="87" t="b">
        <v>0</v>
      </c>
      <c r="I642" s="87" t="b">
        <v>0</v>
      </c>
      <c r="J642" s="87" t="b">
        <v>0</v>
      </c>
      <c r="K642" s="87" t="b">
        <v>0</v>
      </c>
      <c r="L642" s="87" t="b">
        <v>0</v>
      </c>
    </row>
    <row r="643" spans="1:12" ht="15">
      <c r="A643" s="87" t="s">
        <v>2402</v>
      </c>
      <c r="B643" s="87" t="s">
        <v>288</v>
      </c>
      <c r="C643" s="87">
        <v>2</v>
      </c>
      <c r="D643" s="132">
        <v>0.002658884996556758</v>
      </c>
      <c r="E643" s="132">
        <v>2.2776092143040914</v>
      </c>
      <c r="F643" s="87" t="s">
        <v>1932</v>
      </c>
      <c r="G643" s="87" t="b">
        <v>0</v>
      </c>
      <c r="H643" s="87" t="b">
        <v>0</v>
      </c>
      <c r="I643" s="87" t="b">
        <v>0</v>
      </c>
      <c r="J643" s="87" t="b">
        <v>0</v>
      </c>
      <c r="K643" s="87" t="b">
        <v>0</v>
      </c>
      <c r="L643" s="87" t="b">
        <v>0</v>
      </c>
    </row>
    <row r="644" spans="1:12" ht="15">
      <c r="A644" s="87" t="s">
        <v>288</v>
      </c>
      <c r="B644" s="87" t="s">
        <v>2001</v>
      </c>
      <c r="C644" s="87">
        <v>2</v>
      </c>
      <c r="D644" s="132">
        <v>0.002658884996556758</v>
      </c>
      <c r="E644" s="132">
        <v>1.0919726373421794</v>
      </c>
      <c r="F644" s="87" t="s">
        <v>1932</v>
      </c>
      <c r="G644" s="87" t="b">
        <v>0</v>
      </c>
      <c r="H644" s="87" t="b">
        <v>0</v>
      </c>
      <c r="I644" s="87" t="b">
        <v>0</v>
      </c>
      <c r="J644" s="87" t="b">
        <v>0</v>
      </c>
      <c r="K644" s="87" t="b">
        <v>0</v>
      </c>
      <c r="L644" s="87" t="b">
        <v>0</v>
      </c>
    </row>
    <row r="645" spans="1:12" ht="15">
      <c r="A645" s="87" t="s">
        <v>2286</v>
      </c>
      <c r="B645" s="87" t="s">
        <v>2306</v>
      </c>
      <c r="C645" s="87">
        <v>2</v>
      </c>
      <c r="D645" s="132">
        <v>0.002658884996556758</v>
      </c>
      <c r="E645" s="132">
        <v>1.8127224160014404</v>
      </c>
      <c r="F645" s="87" t="s">
        <v>1932</v>
      </c>
      <c r="G645" s="87" t="b">
        <v>0</v>
      </c>
      <c r="H645" s="87" t="b">
        <v>0</v>
      </c>
      <c r="I645" s="87" t="b">
        <v>0</v>
      </c>
      <c r="J645" s="87" t="b">
        <v>0</v>
      </c>
      <c r="K645" s="87" t="b">
        <v>0</v>
      </c>
      <c r="L645" s="87" t="b">
        <v>0</v>
      </c>
    </row>
    <row r="646" spans="1:12" ht="15">
      <c r="A646" s="87" t="s">
        <v>2307</v>
      </c>
      <c r="B646" s="87" t="s">
        <v>2253</v>
      </c>
      <c r="C646" s="87">
        <v>2</v>
      </c>
      <c r="D646" s="132">
        <v>0.002658884996556758</v>
      </c>
      <c r="E646" s="132">
        <v>1.5438771037088603</v>
      </c>
      <c r="F646" s="87" t="s">
        <v>1932</v>
      </c>
      <c r="G646" s="87" t="b">
        <v>0</v>
      </c>
      <c r="H646" s="87" t="b">
        <v>0</v>
      </c>
      <c r="I646" s="87" t="b">
        <v>0</v>
      </c>
      <c r="J646" s="87" t="b">
        <v>1</v>
      </c>
      <c r="K646" s="87" t="b">
        <v>0</v>
      </c>
      <c r="L646" s="87" t="b">
        <v>0</v>
      </c>
    </row>
    <row r="647" spans="1:12" ht="15">
      <c r="A647" s="87" t="s">
        <v>2253</v>
      </c>
      <c r="B647" s="87" t="s">
        <v>2403</v>
      </c>
      <c r="C647" s="87">
        <v>2</v>
      </c>
      <c r="D647" s="132">
        <v>0.002658884996556758</v>
      </c>
      <c r="E647" s="132">
        <v>1.941817112380898</v>
      </c>
      <c r="F647" s="87" t="s">
        <v>1932</v>
      </c>
      <c r="G647" s="87" t="b">
        <v>1</v>
      </c>
      <c r="H647" s="87" t="b">
        <v>0</v>
      </c>
      <c r="I647" s="87" t="b">
        <v>0</v>
      </c>
      <c r="J647" s="87" t="b">
        <v>0</v>
      </c>
      <c r="K647" s="87" t="b">
        <v>0</v>
      </c>
      <c r="L647" s="87" t="b">
        <v>0</v>
      </c>
    </row>
    <row r="648" spans="1:12" ht="15">
      <c r="A648" s="87" t="s">
        <v>2000</v>
      </c>
      <c r="B648" s="87" t="s">
        <v>1972</v>
      </c>
      <c r="C648" s="87">
        <v>2</v>
      </c>
      <c r="D648" s="132">
        <v>0.002658884996556758</v>
      </c>
      <c r="E648" s="132">
        <v>0.8489345886558851</v>
      </c>
      <c r="F648" s="87" t="s">
        <v>1932</v>
      </c>
      <c r="G648" s="87" t="b">
        <v>0</v>
      </c>
      <c r="H648" s="87" t="b">
        <v>0</v>
      </c>
      <c r="I648" s="87" t="b">
        <v>0</v>
      </c>
      <c r="J648" s="87" t="b">
        <v>0</v>
      </c>
      <c r="K648" s="87" t="b">
        <v>0</v>
      </c>
      <c r="L648" s="87" t="b">
        <v>0</v>
      </c>
    </row>
    <row r="649" spans="1:12" ht="15">
      <c r="A649" s="87" t="s">
        <v>2299</v>
      </c>
      <c r="B649" s="87" t="s">
        <v>2453</v>
      </c>
      <c r="C649" s="87">
        <v>2</v>
      </c>
      <c r="D649" s="132">
        <v>0.002658884996556758</v>
      </c>
      <c r="E649" s="132">
        <v>2.4537004733597723</v>
      </c>
      <c r="F649" s="87" t="s">
        <v>1932</v>
      </c>
      <c r="G649" s="87" t="b">
        <v>0</v>
      </c>
      <c r="H649" s="87" t="b">
        <v>0</v>
      </c>
      <c r="I649" s="87" t="b">
        <v>0</v>
      </c>
      <c r="J649" s="87" t="b">
        <v>0</v>
      </c>
      <c r="K649" s="87" t="b">
        <v>0</v>
      </c>
      <c r="L649" s="87" t="b">
        <v>0</v>
      </c>
    </row>
    <row r="650" spans="1:12" ht="15">
      <c r="A650" s="87" t="s">
        <v>2453</v>
      </c>
      <c r="B650" s="87" t="s">
        <v>2454</v>
      </c>
      <c r="C650" s="87">
        <v>2</v>
      </c>
      <c r="D650" s="132">
        <v>0.002658884996556758</v>
      </c>
      <c r="E650" s="132">
        <v>2.7547304690237535</v>
      </c>
      <c r="F650" s="87" t="s">
        <v>1932</v>
      </c>
      <c r="G650" s="87" t="b">
        <v>0</v>
      </c>
      <c r="H650" s="87" t="b">
        <v>0</v>
      </c>
      <c r="I650" s="87" t="b">
        <v>0</v>
      </c>
      <c r="J650" s="87" t="b">
        <v>0</v>
      </c>
      <c r="K650" s="87" t="b">
        <v>0</v>
      </c>
      <c r="L650" s="87" t="b">
        <v>0</v>
      </c>
    </row>
    <row r="651" spans="1:12" ht="15">
      <c r="A651" s="87" t="s">
        <v>2454</v>
      </c>
      <c r="B651" s="87" t="s">
        <v>285</v>
      </c>
      <c r="C651" s="87">
        <v>2</v>
      </c>
      <c r="D651" s="132">
        <v>0.002658884996556758</v>
      </c>
      <c r="E651" s="132">
        <v>2.7547304690237535</v>
      </c>
      <c r="F651" s="87" t="s">
        <v>1932</v>
      </c>
      <c r="G651" s="87" t="b">
        <v>0</v>
      </c>
      <c r="H651" s="87" t="b">
        <v>0</v>
      </c>
      <c r="I651" s="87" t="b">
        <v>0</v>
      </c>
      <c r="J651" s="87" t="b">
        <v>0</v>
      </c>
      <c r="K651" s="87" t="b">
        <v>0</v>
      </c>
      <c r="L651" s="87" t="b">
        <v>0</v>
      </c>
    </row>
    <row r="652" spans="1:12" ht="15">
      <c r="A652" s="87" t="s">
        <v>285</v>
      </c>
      <c r="B652" s="87" t="s">
        <v>2455</v>
      </c>
      <c r="C652" s="87">
        <v>2</v>
      </c>
      <c r="D652" s="132">
        <v>0.002658884996556758</v>
      </c>
      <c r="E652" s="132">
        <v>2.7547304690237535</v>
      </c>
      <c r="F652" s="87" t="s">
        <v>1932</v>
      </c>
      <c r="G652" s="87" t="b">
        <v>0</v>
      </c>
      <c r="H652" s="87" t="b">
        <v>0</v>
      </c>
      <c r="I652" s="87" t="b">
        <v>0</v>
      </c>
      <c r="J652" s="87" t="b">
        <v>0</v>
      </c>
      <c r="K652" s="87" t="b">
        <v>0</v>
      </c>
      <c r="L652" s="87" t="b">
        <v>0</v>
      </c>
    </row>
    <row r="653" spans="1:12" ht="15">
      <c r="A653" s="87" t="s">
        <v>2455</v>
      </c>
      <c r="B653" s="87" t="s">
        <v>2456</v>
      </c>
      <c r="C653" s="87">
        <v>2</v>
      </c>
      <c r="D653" s="132">
        <v>0.002658884996556758</v>
      </c>
      <c r="E653" s="132">
        <v>2.7547304690237535</v>
      </c>
      <c r="F653" s="87" t="s">
        <v>1932</v>
      </c>
      <c r="G653" s="87" t="b">
        <v>0</v>
      </c>
      <c r="H653" s="87" t="b">
        <v>0</v>
      </c>
      <c r="I653" s="87" t="b">
        <v>0</v>
      </c>
      <c r="J653" s="87" t="b">
        <v>0</v>
      </c>
      <c r="K653" s="87" t="b">
        <v>0</v>
      </c>
      <c r="L653" s="87" t="b">
        <v>0</v>
      </c>
    </row>
    <row r="654" spans="1:12" ht="15">
      <c r="A654" s="87" t="s">
        <v>2456</v>
      </c>
      <c r="B654" s="87" t="s">
        <v>2000</v>
      </c>
      <c r="C654" s="87">
        <v>2</v>
      </c>
      <c r="D654" s="132">
        <v>0.002658884996556758</v>
      </c>
      <c r="E654" s="132">
        <v>1.7133377838655286</v>
      </c>
      <c r="F654" s="87" t="s">
        <v>1932</v>
      </c>
      <c r="G654" s="87" t="b">
        <v>0</v>
      </c>
      <c r="H654" s="87" t="b">
        <v>0</v>
      </c>
      <c r="I654" s="87" t="b">
        <v>0</v>
      </c>
      <c r="J654" s="87" t="b">
        <v>0</v>
      </c>
      <c r="K654" s="87" t="b">
        <v>0</v>
      </c>
      <c r="L654" s="87" t="b">
        <v>0</v>
      </c>
    </row>
    <row r="655" spans="1:12" ht="15">
      <c r="A655" s="87" t="s">
        <v>2000</v>
      </c>
      <c r="B655" s="87" t="s">
        <v>2300</v>
      </c>
      <c r="C655" s="87">
        <v>2</v>
      </c>
      <c r="D655" s="132">
        <v>0.002658884996556758</v>
      </c>
      <c r="E655" s="132">
        <v>1.2960926199981042</v>
      </c>
      <c r="F655" s="87" t="s">
        <v>1932</v>
      </c>
      <c r="G655" s="87" t="b">
        <v>0</v>
      </c>
      <c r="H655" s="87" t="b">
        <v>0</v>
      </c>
      <c r="I655" s="87" t="b">
        <v>0</v>
      </c>
      <c r="J655" s="87" t="b">
        <v>0</v>
      </c>
      <c r="K655" s="87" t="b">
        <v>0</v>
      </c>
      <c r="L655" s="87" t="b">
        <v>0</v>
      </c>
    </row>
    <row r="656" spans="1:12" ht="15">
      <c r="A656" s="87" t="s">
        <v>2300</v>
      </c>
      <c r="B656" s="87" t="s">
        <v>1999</v>
      </c>
      <c r="C656" s="87">
        <v>2</v>
      </c>
      <c r="D656" s="132">
        <v>0.002658884996556758</v>
      </c>
      <c r="E656" s="132">
        <v>1.1806992012960347</v>
      </c>
      <c r="F656" s="87" t="s">
        <v>1932</v>
      </c>
      <c r="G656" s="87" t="b">
        <v>0</v>
      </c>
      <c r="H656" s="87" t="b">
        <v>0</v>
      </c>
      <c r="I656" s="87" t="b">
        <v>0</v>
      </c>
      <c r="J656" s="87" t="b">
        <v>0</v>
      </c>
      <c r="K656" s="87" t="b">
        <v>0</v>
      </c>
      <c r="L656" s="87" t="b">
        <v>0</v>
      </c>
    </row>
    <row r="657" spans="1:12" ht="15">
      <c r="A657" s="87" t="s">
        <v>1999</v>
      </c>
      <c r="B657" s="87" t="s">
        <v>2457</v>
      </c>
      <c r="C657" s="87">
        <v>2</v>
      </c>
      <c r="D657" s="132">
        <v>0.002658884996556758</v>
      </c>
      <c r="E657" s="132">
        <v>1.5786392099680724</v>
      </c>
      <c r="F657" s="87" t="s">
        <v>1932</v>
      </c>
      <c r="G657" s="87" t="b">
        <v>0</v>
      </c>
      <c r="H657" s="87" t="b">
        <v>0</v>
      </c>
      <c r="I657" s="87" t="b">
        <v>0</v>
      </c>
      <c r="J657" s="87" t="b">
        <v>0</v>
      </c>
      <c r="K657" s="87" t="b">
        <v>0</v>
      </c>
      <c r="L657" s="87" t="b">
        <v>0</v>
      </c>
    </row>
    <row r="658" spans="1:12" ht="15">
      <c r="A658" s="87" t="s">
        <v>2457</v>
      </c>
      <c r="B658" s="87" t="s">
        <v>2458</v>
      </c>
      <c r="C658" s="87">
        <v>2</v>
      </c>
      <c r="D658" s="132">
        <v>0.002658884996556758</v>
      </c>
      <c r="E658" s="132">
        <v>2.7547304690237535</v>
      </c>
      <c r="F658" s="87" t="s">
        <v>1932</v>
      </c>
      <c r="G658" s="87" t="b">
        <v>0</v>
      </c>
      <c r="H658" s="87" t="b">
        <v>0</v>
      </c>
      <c r="I658" s="87" t="b">
        <v>0</v>
      </c>
      <c r="J658" s="87" t="b">
        <v>0</v>
      </c>
      <c r="K658" s="87" t="b">
        <v>0</v>
      </c>
      <c r="L658" s="87" t="b">
        <v>0</v>
      </c>
    </row>
    <row r="659" spans="1:12" ht="15">
      <c r="A659" s="87" t="s">
        <v>2458</v>
      </c>
      <c r="B659" s="87" t="s">
        <v>2006</v>
      </c>
      <c r="C659" s="87">
        <v>2</v>
      </c>
      <c r="D659" s="132">
        <v>0.002658884996556758</v>
      </c>
      <c r="E659" s="132">
        <v>1.85164048203181</v>
      </c>
      <c r="F659" s="87" t="s">
        <v>1932</v>
      </c>
      <c r="G659" s="87" t="b">
        <v>0</v>
      </c>
      <c r="H659" s="87" t="b">
        <v>0</v>
      </c>
      <c r="I659" s="87" t="b">
        <v>0</v>
      </c>
      <c r="J659" s="87" t="b">
        <v>0</v>
      </c>
      <c r="K659" s="87" t="b">
        <v>0</v>
      </c>
      <c r="L659" s="87" t="b">
        <v>0</v>
      </c>
    </row>
    <row r="660" spans="1:12" ht="15">
      <c r="A660" s="87" t="s">
        <v>2271</v>
      </c>
      <c r="B660" s="87" t="s">
        <v>293</v>
      </c>
      <c r="C660" s="87">
        <v>2</v>
      </c>
      <c r="D660" s="132">
        <v>0.002658884996556758</v>
      </c>
      <c r="E660" s="132">
        <v>1.5574499108981343</v>
      </c>
      <c r="F660" s="87" t="s">
        <v>1932</v>
      </c>
      <c r="G660" s="87" t="b">
        <v>1</v>
      </c>
      <c r="H660" s="87" t="b">
        <v>0</v>
      </c>
      <c r="I660" s="87" t="b">
        <v>0</v>
      </c>
      <c r="J660" s="87" t="b">
        <v>0</v>
      </c>
      <c r="K660" s="87" t="b">
        <v>0</v>
      </c>
      <c r="L660" s="87" t="b">
        <v>0</v>
      </c>
    </row>
    <row r="661" spans="1:12" ht="15">
      <c r="A661" s="87" t="s">
        <v>286</v>
      </c>
      <c r="B661" s="87" t="s">
        <v>2372</v>
      </c>
      <c r="C661" s="87">
        <v>2</v>
      </c>
      <c r="D661" s="132">
        <v>0.002658884996556758</v>
      </c>
      <c r="E661" s="132">
        <v>1.694032628670142</v>
      </c>
      <c r="F661" s="87" t="s">
        <v>1932</v>
      </c>
      <c r="G661" s="87" t="b">
        <v>0</v>
      </c>
      <c r="H661" s="87" t="b">
        <v>0</v>
      </c>
      <c r="I661" s="87" t="b">
        <v>0</v>
      </c>
      <c r="J661" s="87" t="b">
        <v>0</v>
      </c>
      <c r="K661" s="87" t="b">
        <v>0</v>
      </c>
      <c r="L661" s="87" t="b">
        <v>0</v>
      </c>
    </row>
    <row r="662" spans="1:12" ht="15">
      <c r="A662" s="87" t="s">
        <v>2372</v>
      </c>
      <c r="B662" s="87" t="s">
        <v>2313</v>
      </c>
      <c r="C662" s="87">
        <v>2</v>
      </c>
      <c r="D662" s="132">
        <v>0.002658884996556758</v>
      </c>
      <c r="E662" s="132">
        <v>2.578639209968072</v>
      </c>
      <c r="F662" s="87" t="s">
        <v>1932</v>
      </c>
      <c r="G662" s="87" t="b">
        <v>0</v>
      </c>
      <c r="H662" s="87" t="b">
        <v>0</v>
      </c>
      <c r="I662" s="87" t="b">
        <v>0</v>
      </c>
      <c r="J662" s="87" t="b">
        <v>0</v>
      </c>
      <c r="K662" s="87" t="b">
        <v>0</v>
      </c>
      <c r="L662" s="87" t="b">
        <v>0</v>
      </c>
    </row>
    <row r="663" spans="1:12" ht="15">
      <c r="A663" s="87" t="s">
        <v>2313</v>
      </c>
      <c r="B663" s="87" t="s">
        <v>2373</v>
      </c>
      <c r="C663" s="87">
        <v>2</v>
      </c>
      <c r="D663" s="132">
        <v>0.002658884996556758</v>
      </c>
      <c r="E663" s="132">
        <v>2.578639209968072</v>
      </c>
      <c r="F663" s="87" t="s">
        <v>1932</v>
      </c>
      <c r="G663" s="87" t="b">
        <v>0</v>
      </c>
      <c r="H663" s="87" t="b">
        <v>0</v>
      </c>
      <c r="I663" s="87" t="b">
        <v>0</v>
      </c>
      <c r="J663" s="87" t="b">
        <v>1</v>
      </c>
      <c r="K663" s="87" t="b">
        <v>0</v>
      </c>
      <c r="L663" s="87" t="b">
        <v>0</v>
      </c>
    </row>
    <row r="664" spans="1:12" ht="15">
      <c r="A664" s="87" t="s">
        <v>2373</v>
      </c>
      <c r="B664" s="87" t="s">
        <v>1999</v>
      </c>
      <c r="C664" s="87">
        <v>2</v>
      </c>
      <c r="D664" s="132">
        <v>0.002658884996556758</v>
      </c>
      <c r="E664" s="132">
        <v>1.5786392099680724</v>
      </c>
      <c r="F664" s="87" t="s">
        <v>1932</v>
      </c>
      <c r="G664" s="87" t="b">
        <v>1</v>
      </c>
      <c r="H664" s="87" t="b">
        <v>0</v>
      </c>
      <c r="I664" s="87" t="b">
        <v>0</v>
      </c>
      <c r="J664" s="87" t="b">
        <v>0</v>
      </c>
      <c r="K664" s="87" t="b">
        <v>0</v>
      </c>
      <c r="L664" s="87" t="b">
        <v>0</v>
      </c>
    </row>
    <row r="665" spans="1:12" ht="15">
      <c r="A665" s="87" t="s">
        <v>1999</v>
      </c>
      <c r="B665" s="87" t="s">
        <v>2327</v>
      </c>
      <c r="C665" s="87">
        <v>2</v>
      </c>
      <c r="D665" s="132">
        <v>0.002658884996556758</v>
      </c>
      <c r="E665" s="132">
        <v>1.5786392099680724</v>
      </c>
      <c r="F665" s="87" t="s">
        <v>1932</v>
      </c>
      <c r="G665" s="87" t="b">
        <v>0</v>
      </c>
      <c r="H665" s="87" t="b">
        <v>0</v>
      </c>
      <c r="I665" s="87" t="b">
        <v>0</v>
      </c>
      <c r="J665" s="87" t="b">
        <v>1</v>
      </c>
      <c r="K665" s="87" t="b">
        <v>0</v>
      </c>
      <c r="L665" s="87" t="b">
        <v>0</v>
      </c>
    </row>
    <row r="666" spans="1:12" ht="15">
      <c r="A666" s="87" t="s">
        <v>2327</v>
      </c>
      <c r="B666" s="87" t="s">
        <v>2438</v>
      </c>
      <c r="C666" s="87">
        <v>2</v>
      </c>
      <c r="D666" s="132">
        <v>0.002658884996556758</v>
      </c>
      <c r="E666" s="132">
        <v>2.4537004733597723</v>
      </c>
      <c r="F666" s="87" t="s">
        <v>1932</v>
      </c>
      <c r="G666" s="87" t="b">
        <v>1</v>
      </c>
      <c r="H666" s="87" t="b">
        <v>0</v>
      </c>
      <c r="I666" s="87" t="b">
        <v>0</v>
      </c>
      <c r="J666" s="87" t="b">
        <v>0</v>
      </c>
      <c r="K666" s="87" t="b">
        <v>0</v>
      </c>
      <c r="L666" s="87" t="b">
        <v>0</v>
      </c>
    </row>
    <row r="667" spans="1:12" ht="15">
      <c r="A667" s="87" t="s">
        <v>2438</v>
      </c>
      <c r="B667" s="87" t="s">
        <v>2439</v>
      </c>
      <c r="C667" s="87">
        <v>2</v>
      </c>
      <c r="D667" s="132">
        <v>0.002658884996556758</v>
      </c>
      <c r="E667" s="132">
        <v>2.7547304690237535</v>
      </c>
      <c r="F667" s="87" t="s">
        <v>1932</v>
      </c>
      <c r="G667" s="87" t="b">
        <v>0</v>
      </c>
      <c r="H667" s="87" t="b">
        <v>0</v>
      </c>
      <c r="I667" s="87" t="b">
        <v>0</v>
      </c>
      <c r="J667" s="87" t="b">
        <v>0</v>
      </c>
      <c r="K667" s="87" t="b">
        <v>0</v>
      </c>
      <c r="L667" s="87" t="b">
        <v>0</v>
      </c>
    </row>
    <row r="668" spans="1:12" ht="15">
      <c r="A668" s="87" t="s">
        <v>2439</v>
      </c>
      <c r="B668" s="87" t="s">
        <v>2264</v>
      </c>
      <c r="C668" s="87">
        <v>2</v>
      </c>
      <c r="D668" s="132">
        <v>0.002658884996556758</v>
      </c>
      <c r="E668" s="132">
        <v>2.0557604646877348</v>
      </c>
      <c r="F668" s="87" t="s">
        <v>1932</v>
      </c>
      <c r="G668" s="87" t="b">
        <v>0</v>
      </c>
      <c r="H668" s="87" t="b">
        <v>0</v>
      </c>
      <c r="I668" s="87" t="b">
        <v>0</v>
      </c>
      <c r="J668" s="87" t="b">
        <v>0</v>
      </c>
      <c r="K668" s="87" t="b">
        <v>0</v>
      </c>
      <c r="L668" s="87" t="b">
        <v>0</v>
      </c>
    </row>
    <row r="669" spans="1:12" ht="15">
      <c r="A669" s="87" t="s">
        <v>2264</v>
      </c>
      <c r="B669" s="87" t="s">
        <v>2329</v>
      </c>
      <c r="C669" s="87">
        <v>2</v>
      </c>
      <c r="D669" s="132">
        <v>0.002658884996556758</v>
      </c>
      <c r="E669" s="132">
        <v>1.7547304690237535</v>
      </c>
      <c r="F669" s="87" t="s">
        <v>1932</v>
      </c>
      <c r="G669" s="87" t="b">
        <v>0</v>
      </c>
      <c r="H669" s="87" t="b">
        <v>0</v>
      </c>
      <c r="I669" s="87" t="b">
        <v>0</v>
      </c>
      <c r="J669" s="87" t="b">
        <v>0</v>
      </c>
      <c r="K669" s="87" t="b">
        <v>0</v>
      </c>
      <c r="L669" s="87" t="b">
        <v>0</v>
      </c>
    </row>
    <row r="670" spans="1:12" ht="15">
      <c r="A670" s="87" t="s">
        <v>2329</v>
      </c>
      <c r="B670" s="87" t="s">
        <v>2440</v>
      </c>
      <c r="C670" s="87">
        <v>2</v>
      </c>
      <c r="D670" s="132">
        <v>0.002658884996556758</v>
      </c>
      <c r="E670" s="132">
        <v>2.4537004733597723</v>
      </c>
      <c r="F670" s="87" t="s">
        <v>1932</v>
      </c>
      <c r="G670" s="87" t="b">
        <v>0</v>
      </c>
      <c r="H670" s="87" t="b">
        <v>0</v>
      </c>
      <c r="I670" s="87" t="b">
        <v>0</v>
      </c>
      <c r="J670" s="87" t="b">
        <v>0</v>
      </c>
      <c r="K670" s="87" t="b">
        <v>0</v>
      </c>
      <c r="L670" s="87" t="b">
        <v>0</v>
      </c>
    </row>
    <row r="671" spans="1:12" ht="15">
      <c r="A671" s="87" t="s">
        <v>2434</v>
      </c>
      <c r="B671" s="87" t="s">
        <v>2371</v>
      </c>
      <c r="C671" s="87">
        <v>2</v>
      </c>
      <c r="D671" s="132">
        <v>0.002658884996556758</v>
      </c>
      <c r="E671" s="132">
        <v>2.578639209968072</v>
      </c>
      <c r="F671" s="87" t="s">
        <v>1932</v>
      </c>
      <c r="G671" s="87" t="b">
        <v>1</v>
      </c>
      <c r="H671" s="87" t="b">
        <v>0</v>
      </c>
      <c r="I671" s="87" t="b">
        <v>0</v>
      </c>
      <c r="J671" s="87" t="b">
        <v>0</v>
      </c>
      <c r="K671" s="87" t="b">
        <v>0</v>
      </c>
      <c r="L671" s="87" t="b">
        <v>0</v>
      </c>
    </row>
    <row r="672" spans="1:12" ht="15">
      <c r="A672" s="87" t="s">
        <v>2371</v>
      </c>
      <c r="B672" s="87" t="s">
        <v>291</v>
      </c>
      <c r="C672" s="87">
        <v>2</v>
      </c>
      <c r="D672" s="132">
        <v>0.002658884996556758</v>
      </c>
      <c r="E672" s="132">
        <v>2.578639209968072</v>
      </c>
      <c r="F672" s="87" t="s">
        <v>1932</v>
      </c>
      <c r="G672" s="87" t="b">
        <v>0</v>
      </c>
      <c r="H672" s="87" t="b">
        <v>0</v>
      </c>
      <c r="I672" s="87" t="b">
        <v>0</v>
      </c>
      <c r="J672" s="87" t="b">
        <v>0</v>
      </c>
      <c r="K672" s="87" t="b">
        <v>0</v>
      </c>
      <c r="L672" s="87" t="b">
        <v>0</v>
      </c>
    </row>
    <row r="673" spans="1:12" ht="15">
      <c r="A673" s="87" t="s">
        <v>291</v>
      </c>
      <c r="B673" s="87" t="s">
        <v>2252</v>
      </c>
      <c r="C673" s="87">
        <v>2</v>
      </c>
      <c r="D673" s="132">
        <v>0.002658884996556758</v>
      </c>
      <c r="E673" s="132">
        <v>1.8004879595844288</v>
      </c>
      <c r="F673" s="87" t="s">
        <v>1932</v>
      </c>
      <c r="G673" s="87" t="b">
        <v>0</v>
      </c>
      <c r="H673" s="87" t="b">
        <v>0</v>
      </c>
      <c r="I673" s="87" t="b">
        <v>0</v>
      </c>
      <c r="J673" s="87" t="b">
        <v>0</v>
      </c>
      <c r="K673" s="87" t="b">
        <v>0</v>
      </c>
      <c r="L673" s="87" t="b">
        <v>0</v>
      </c>
    </row>
    <row r="674" spans="1:12" ht="15">
      <c r="A674" s="87" t="s">
        <v>2252</v>
      </c>
      <c r="B674" s="87" t="s">
        <v>2435</v>
      </c>
      <c r="C674" s="87">
        <v>2</v>
      </c>
      <c r="D674" s="132">
        <v>0.002658884996556758</v>
      </c>
      <c r="E674" s="132">
        <v>1.941817112380898</v>
      </c>
      <c r="F674" s="87" t="s">
        <v>1932</v>
      </c>
      <c r="G674" s="87" t="b">
        <v>0</v>
      </c>
      <c r="H674" s="87" t="b">
        <v>0</v>
      </c>
      <c r="I674" s="87" t="b">
        <v>0</v>
      </c>
      <c r="J674" s="87" t="b">
        <v>0</v>
      </c>
      <c r="K674" s="87" t="b">
        <v>0</v>
      </c>
      <c r="L674" s="87" t="b">
        <v>0</v>
      </c>
    </row>
    <row r="675" spans="1:12" ht="15">
      <c r="A675" s="87" t="s">
        <v>2435</v>
      </c>
      <c r="B675" s="87" t="s">
        <v>2436</v>
      </c>
      <c r="C675" s="87">
        <v>2</v>
      </c>
      <c r="D675" s="132">
        <v>0.002658884996556758</v>
      </c>
      <c r="E675" s="132">
        <v>2.7547304690237535</v>
      </c>
      <c r="F675" s="87" t="s">
        <v>1932</v>
      </c>
      <c r="G675" s="87" t="b">
        <v>0</v>
      </c>
      <c r="H675" s="87" t="b">
        <v>0</v>
      </c>
      <c r="I675" s="87" t="b">
        <v>0</v>
      </c>
      <c r="J675" s="87" t="b">
        <v>0</v>
      </c>
      <c r="K675" s="87" t="b">
        <v>0</v>
      </c>
      <c r="L675" s="87" t="b">
        <v>0</v>
      </c>
    </row>
    <row r="676" spans="1:12" ht="15">
      <c r="A676" s="87" t="s">
        <v>2436</v>
      </c>
      <c r="B676" s="87" t="s">
        <v>2437</v>
      </c>
      <c r="C676" s="87">
        <v>2</v>
      </c>
      <c r="D676" s="132">
        <v>0.002658884996556758</v>
      </c>
      <c r="E676" s="132">
        <v>2.7547304690237535</v>
      </c>
      <c r="F676" s="87" t="s">
        <v>1932</v>
      </c>
      <c r="G676" s="87" t="b">
        <v>0</v>
      </c>
      <c r="H676" s="87" t="b">
        <v>0</v>
      </c>
      <c r="I676" s="87" t="b">
        <v>0</v>
      </c>
      <c r="J676" s="87" t="b">
        <v>0</v>
      </c>
      <c r="K676" s="87" t="b">
        <v>0</v>
      </c>
      <c r="L676" s="87" t="b">
        <v>0</v>
      </c>
    </row>
    <row r="677" spans="1:12" ht="15">
      <c r="A677" s="87" t="s">
        <v>2437</v>
      </c>
      <c r="B677" s="87" t="s">
        <v>1972</v>
      </c>
      <c r="C677" s="87">
        <v>2</v>
      </c>
      <c r="D677" s="132">
        <v>0.002658884996556758</v>
      </c>
      <c r="E677" s="132">
        <v>1.9096324290094968</v>
      </c>
      <c r="F677" s="87" t="s">
        <v>1932</v>
      </c>
      <c r="G677" s="87" t="b">
        <v>0</v>
      </c>
      <c r="H677" s="87" t="b">
        <v>0</v>
      </c>
      <c r="I677" s="87" t="b">
        <v>0</v>
      </c>
      <c r="J677" s="87" t="b">
        <v>0</v>
      </c>
      <c r="K677" s="87" t="b">
        <v>0</v>
      </c>
      <c r="L677" s="87" t="b">
        <v>0</v>
      </c>
    </row>
    <row r="678" spans="1:12" ht="15">
      <c r="A678" s="87" t="s">
        <v>291</v>
      </c>
      <c r="B678" s="87" t="s">
        <v>2359</v>
      </c>
      <c r="C678" s="87">
        <v>2</v>
      </c>
      <c r="D678" s="132">
        <v>0.002658884996556758</v>
      </c>
      <c r="E678" s="132">
        <v>2.2776092143040914</v>
      </c>
      <c r="F678" s="87" t="s">
        <v>1932</v>
      </c>
      <c r="G678" s="87" t="b">
        <v>0</v>
      </c>
      <c r="H678" s="87" t="b">
        <v>0</v>
      </c>
      <c r="I678" s="87" t="b">
        <v>0</v>
      </c>
      <c r="J678" s="87" t="b">
        <v>0</v>
      </c>
      <c r="K678" s="87" t="b">
        <v>0</v>
      </c>
      <c r="L678" s="87" t="b">
        <v>0</v>
      </c>
    </row>
    <row r="679" spans="1:12" ht="15">
      <c r="A679" s="87" t="s">
        <v>2359</v>
      </c>
      <c r="B679" s="87" t="s">
        <v>2426</v>
      </c>
      <c r="C679" s="87">
        <v>2</v>
      </c>
      <c r="D679" s="132">
        <v>0.002658884996556758</v>
      </c>
      <c r="E679" s="132">
        <v>2.578639209968072</v>
      </c>
      <c r="F679" s="87" t="s">
        <v>1932</v>
      </c>
      <c r="G679" s="87" t="b">
        <v>0</v>
      </c>
      <c r="H679" s="87" t="b">
        <v>0</v>
      </c>
      <c r="I679" s="87" t="b">
        <v>0</v>
      </c>
      <c r="J679" s="87" t="b">
        <v>0</v>
      </c>
      <c r="K679" s="87" t="b">
        <v>0</v>
      </c>
      <c r="L679" s="87" t="b">
        <v>0</v>
      </c>
    </row>
    <row r="680" spans="1:12" ht="15">
      <c r="A680" s="87" t="s">
        <v>2426</v>
      </c>
      <c r="B680" s="87" t="s">
        <v>2277</v>
      </c>
      <c r="C680" s="87">
        <v>2</v>
      </c>
      <c r="D680" s="132">
        <v>0.002658884996556758</v>
      </c>
      <c r="E680" s="132">
        <v>2.2776092143040914</v>
      </c>
      <c r="F680" s="87" t="s">
        <v>1932</v>
      </c>
      <c r="G680" s="87" t="b">
        <v>0</v>
      </c>
      <c r="H680" s="87" t="b">
        <v>0</v>
      </c>
      <c r="I680" s="87" t="b">
        <v>0</v>
      </c>
      <c r="J680" s="87" t="b">
        <v>0</v>
      </c>
      <c r="K680" s="87" t="b">
        <v>0</v>
      </c>
      <c r="L680" s="87" t="b">
        <v>0</v>
      </c>
    </row>
    <row r="681" spans="1:12" ht="15">
      <c r="A681" s="87" t="s">
        <v>2277</v>
      </c>
      <c r="B681" s="87" t="s">
        <v>2427</v>
      </c>
      <c r="C681" s="87">
        <v>2</v>
      </c>
      <c r="D681" s="132">
        <v>0.002658884996556758</v>
      </c>
      <c r="E681" s="132">
        <v>2.2776092143040914</v>
      </c>
      <c r="F681" s="87" t="s">
        <v>1932</v>
      </c>
      <c r="G681" s="87" t="b">
        <v>0</v>
      </c>
      <c r="H681" s="87" t="b">
        <v>0</v>
      </c>
      <c r="I681" s="87" t="b">
        <v>0</v>
      </c>
      <c r="J681" s="87" t="b">
        <v>0</v>
      </c>
      <c r="K681" s="87" t="b">
        <v>0</v>
      </c>
      <c r="L681" s="87" t="b">
        <v>0</v>
      </c>
    </row>
    <row r="682" spans="1:12" ht="15">
      <c r="A682" s="87" t="s">
        <v>2427</v>
      </c>
      <c r="B682" s="87" t="s">
        <v>1972</v>
      </c>
      <c r="C682" s="87">
        <v>2</v>
      </c>
      <c r="D682" s="132">
        <v>0.002658884996556758</v>
      </c>
      <c r="E682" s="132">
        <v>1.9096324290094968</v>
      </c>
      <c r="F682" s="87" t="s">
        <v>1932</v>
      </c>
      <c r="G682" s="87" t="b">
        <v>0</v>
      </c>
      <c r="H682" s="87" t="b">
        <v>0</v>
      </c>
      <c r="I682" s="87" t="b">
        <v>0</v>
      </c>
      <c r="J682" s="87" t="b">
        <v>0</v>
      </c>
      <c r="K682" s="87" t="b">
        <v>0</v>
      </c>
      <c r="L682" s="87" t="b">
        <v>0</v>
      </c>
    </row>
    <row r="683" spans="1:12" ht="15">
      <c r="A683" s="87" t="s">
        <v>1972</v>
      </c>
      <c r="B683" s="87" t="s">
        <v>2428</v>
      </c>
      <c r="C683" s="87">
        <v>2</v>
      </c>
      <c r="D683" s="132">
        <v>0.002658884996556758</v>
      </c>
      <c r="E683" s="132">
        <v>2.01436777952951</v>
      </c>
      <c r="F683" s="87" t="s">
        <v>1932</v>
      </c>
      <c r="G683" s="87" t="b">
        <v>0</v>
      </c>
      <c r="H683" s="87" t="b">
        <v>0</v>
      </c>
      <c r="I683" s="87" t="b">
        <v>0</v>
      </c>
      <c r="J683" s="87" t="b">
        <v>0</v>
      </c>
      <c r="K683" s="87" t="b">
        <v>0</v>
      </c>
      <c r="L683" s="87" t="b">
        <v>0</v>
      </c>
    </row>
    <row r="684" spans="1:12" ht="15">
      <c r="A684" s="87" t="s">
        <v>2428</v>
      </c>
      <c r="B684" s="87" t="s">
        <v>2278</v>
      </c>
      <c r="C684" s="87">
        <v>2</v>
      </c>
      <c r="D684" s="132">
        <v>0.002658884996556758</v>
      </c>
      <c r="E684" s="132">
        <v>2.356790460351716</v>
      </c>
      <c r="F684" s="87" t="s">
        <v>1932</v>
      </c>
      <c r="G684" s="87" t="b">
        <v>0</v>
      </c>
      <c r="H684" s="87" t="b">
        <v>0</v>
      </c>
      <c r="I684" s="87" t="b">
        <v>0</v>
      </c>
      <c r="J684" s="87" t="b">
        <v>0</v>
      </c>
      <c r="K684" s="87" t="b">
        <v>0</v>
      </c>
      <c r="L684" s="87" t="b">
        <v>0</v>
      </c>
    </row>
    <row r="685" spans="1:12" ht="15">
      <c r="A685" s="87" t="s">
        <v>2278</v>
      </c>
      <c r="B685" s="87" t="s">
        <v>2429</v>
      </c>
      <c r="C685" s="87">
        <v>2</v>
      </c>
      <c r="D685" s="132">
        <v>0.002658884996556758</v>
      </c>
      <c r="E685" s="132">
        <v>2.4537004733597723</v>
      </c>
      <c r="F685" s="87" t="s">
        <v>1932</v>
      </c>
      <c r="G685" s="87" t="b">
        <v>0</v>
      </c>
      <c r="H685" s="87" t="b">
        <v>0</v>
      </c>
      <c r="I685" s="87" t="b">
        <v>0</v>
      </c>
      <c r="J685" s="87" t="b">
        <v>0</v>
      </c>
      <c r="K685" s="87" t="b">
        <v>0</v>
      </c>
      <c r="L685" s="87" t="b">
        <v>0</v>
      </c>
    </row>
    <row r="686" spans="1:12" ht="15">
      <c r="A686" s="87" t="s">
        <v>2429</v>
      </c>
      <c r="B686" s="87" t="s">
        <v>2328</v>
      </c>
      <c r="C686" s="87">
        <v>2</v>
      </c>
      <c r="D686" s="132">
        <v>0.002658884996556758</v>
      </c>
      <c r="E686" s="132">
        <v>2.578639209968072</v>
      </c>
      <c r="F686" s="87" t="s">
        <v>1932</v>
      </c>
      <c r="G686" s="87" t="b">
        <v>0</v>
      </c>
      <c r="H686" s="87" t="b">
        <v>0</v>
      </c>
      <c r="I686" s="87" t="b">
        <v>0</v>
      </c>
      <c r="J686" s="87" t="b">
        <v>0</v>
      </c>
      <c r="K686" s="87" t="b">
        <v>0</v>
      </c>
      <c r="L686" s="87" t="b">
        <v>0</v>
      </c>
    </row>
    <row r="687" spans="1:12" ht="15">
      <c r="A687" s="87" t="s">
        <v>2328</v>
      </c>
      <c r="B687" s="87" t="s">
        <v>2430</v>
      </c>
      <c r="C687" s="87">
        <v>2</v>
      </c>
      <c r="D687" s="132">
        <v>0.002658884996556758</v>
      </c>
      <c r="E687" s="132">
        <v>2.578639209968072</v>
      </c>
      <c r="F687" s="87" t="s">
        <v>1932</v>
      </c>
      <c r="G687" s="87" t="b">
        <v>0</v>
      </c>
      <c r="H687" s="87" t="b">
        <v>0</v>
      </c>
      <c r="I687" s="87" t="b">
        <v>0</v>
      </c>
      <c r="J687" s="87" t="b">
        <v>0</v>
      </c>
      <c r="K687" s="87" t="b">
        <v>0</v>
      </c>
      <c r="L687" s="87" t="b">
        <v>0</v>
      </c>
    </row>
    <row r="688" spans="1:12" ht="15">
      <c r="A688" s="87" t="s">
        <v>2430</v>
      </c>
      <c r="B688" s="87" t="s">
        <v>2431</v>
      </c>
      <c r="C688" s="87">
        <v>2</v>
      </c>
      <c r="D688" s="132">
        <v>0.002658884996556758</v>
      </c>
      <c r="E688" s="132">
        <v>2.7547304690237535</v>
      </c>
      <c r="F688" s="87" t="s">
        <v>1932</v>
      </c>
      <c r="G688" s="87" t="b">
        <v>0</v>
      </c>
      <c r="H688" s="87" t="b">
        <v>0</v>
      </c>
      <c r="I688" s="87" t="b">
        <v>0</v>
      </c>
      <c r="J688" s="87" t="b">
        <v>0</v>
      </c>
      <c r="K688" s="87" t="b">
        <v>0</v>
      </c>
      <c r="L688" s="87" t="b">
        <v>0</v>
      </c>
    </row>
    <row r="689" spans="1:12" ht="15">
      <c r="A689" s="87" t="s">
        <v>2431</v>
      </c>
      <c r="B689" s="87" t="s">
        <v>2432</v>
      </c>
      <c r="C689" s="87">
        <v>2</v>
      </c>
      <c r="D689" s="132">
        <v>0.002658884996556758</v>
      </c>
      <c r="E689" s="132">
        <v>2.7547304690237535</v>
      </c>
      <c r="F689" s="87" t="s">
        <v>1932</v>
      </c>
      <c r="G689" s="87" t="b">
        <v>0</v>
      </c>
      <c r="H689" s="87" t="b">
        <v>0</v>
      </c>
      <c r="I689" s="87" t="b">
        <v>0</v>
      </c>
      <c r="J689" s="87" t="b">
        <v>0</v>
      </c>
      <c r="K689" s="87" t="b">
        <v>0</v>
      </c>
      <c r="L689" s="87" t="b">
        <v>0</v>
      </c>
    </row>
    <row r="690" spans="1:12" ht="15">
      <c r="A690" s="87" t="s">
        <v>2432</v>
      </c>
      <c r="B690" s="87" t="s">
        <v>2433</v>
      </c>
      <c r="C690" s="87">
        <v>2</v>
      </c>
      <c r="D690" s="132">
        <v>0.002658884996556758</v>
      </c>
      <c r="E690" s="132">
        <v>2.7547304690237535</v>
      </c>
      <c r="F690" s="87" t="s">
        <v>1932</v>
      </c>
      <c r="G690" s="87" t="b">
        <v>0</v>
      </c>
      <c r="H690" s="87" t="b">
        <v>0</v>
      </c>
      <c r="I690" s="87" t="b">
        <v>0</v>
      </c>
      <c r="J690" s="87" t="b">
        <v>0</v>
      </c>
      <c r="K690" s="87" t="b">
        <v>0</v>
      </c>
      <c r="L690" s="87" t="b">
        <v>0</v>
      </c>
    </row>
    <row r="691" spans="1:12" ht="15">
      <c r="A691" s="87" t="s">
        <v>2327</v>
      </c>
      <c r="B691" s="87" t="s">
        <v>2370</v>
      </c>
      <c r="C691" s="87">
        <v>2</v>
      </c>
      <c r="D691" s="132">
        <v>0.002658884996556758</v>
      </c>
      <c r="E691" s="132">
        <v>2.2776092143040914</v>
      </c>
      <c r="F691" s="87" t="s">
        <v>1932</v>
      </c>
      <c r="G691" s="87" t="b">
        <v>1</v>
      </c>
      <c r="H691" s="87" t="b">
        <v>0</v>
      </c>
      <c r="I691" s="87" t="b">
        <v>0</v>
      </c>
      <c r="J691" s="87" t="b">
        <v>0</v>
      </c>
      <c r="K691" s="87" t="b">
        <v>0</v>
      </c>
      <c r="L691" s="87" t="b">
        <v>0</v>
      </c>
    </row>
    <row r="692" spans="1:12" ht="15">
      <c r="A692" s="87" t="s">
        <v>2370</v>
      </c>
      <c r="B692" s="87" t="s">
        <v>2268</v>
      </c>
      <c r="C692" s="87">
        <v>2</v>
      </c>
      <c r="D692" s="132">
        <v>0.002658884996556758</v>
      </c>
      <c r="E692" s="132">
        <v>2.4025479509123913</v>
      </c>
      <c r="F692" s="87" t="s">
        <v>1932</v>
      </c>
      <c r="G692" s="87" t="b">
        <v>0</v>
      </c>
      <c r="H692" s="87" t="b">
        <v>0</v>
      </c>
      <c r="I692" s="87" t="b">
        <v>0</v>
      </c>
      <c r="J692" s="87" t="b">
        <v>0</v>
      </c>
      <c r="K692" s="87" t="b">
        <v>0</v>
      </c>
      <c r="L692" s="87" t="b">
        <v>0</v>
      </c>
    </row>
    <row r="693" spans="1:12" ht="15">
      <c r="A693" s="87" t="s">
        <v>2268</v>
      </c>
      <c r="B693" s="87" t="s">
        <v>293</v>
      </c>
      <c r="C693" s="87">
        <v>2</v>
      </c>
      <c r="D693" s="132">
        <v>0.002658884996556758</v>
      </c>
      <c r="E693" s="132">
        <v>1.9254266961927287</v>
      </c>
      <c r="F693" s="87" t="s">
        <v>1932</v>
      </c>
      <c r="G693" s="87" t="b">
        <v>0</v>
      </c>
      <c r="H693" s="87" t="b">
        <v>0</v>
      </c>
      <c r="I693" s="87" t="b">
        <v>0</v>
      </c>
      <c r="J693" s="87" t="b">
        <v>0</v>
      </c>
      <c r="K693" s="87" t="b">
        <v>0</v>
      </c>
      <c r="L693" s="87" t="b">
        <v>0</v>
      </c>
    </row>
    <row r="694" spans="1:12" ht="15">
      <c r="A694" s="87" t="s">
        <v>286</v>
      </c>
      <c r="B694" s="87" t="s">
        <v>2423</v>
      </c>
      <c r="C694" s="87">
        <v>2</v>
      </c>
      <c r="D694" s="132">
        <v>0.002658884996556758</v>
      </c>
      <c r="E694" s="132">
        <v>1.694032628670142</v>
      </c>
      <c r="F694" s="87" t="s">
        <v>1932</v>
      </c>
      <c r="G694" s="87" t="b">
        <v>0</v>
      </c>
      <c r="H694" s="87" t="b">
        <v>0</v>
      </c>
      <c r="I694" s="87" t="b">
        <v>0</v>
      </c>
      <c r="J694" s="87" t="b">
        <v>0</v>
      </c>
      <c r="K694" s="87" t="b">
        <v>0</v>
      </c>
      <c r="L694" s="87" t="b">
        <v>0</v>
      </c>
    </row>
    <row r="695" spans="1:12" ht="15">
      <c r="A695" s="87" t="s">
        <v>2423</v>
      </c>
      <c r="B695" s="87" t="s">
        <v>2254</v>
      </c>
      <c r="C695" s="87">
        <v>2</v>
      </c>
      <c r="D695" s="132">
        <v>0.002658884996556758</v>
      </c>
      <c r="E695" s="132">
        <v>2.01436777952951</v>
      </c>
      <c r="F695" s="87" t="s">
        <v>1932</v>
      </c>
      <c r="G695" s="87" t="b">
        <v>0</v>
      </c>
      <c r="H695" s="87" t="b">
        <v>0</v>
      </c>
      <c r="I695" s="87" t="b">
        <v>0</v>
      </c>
      <c r="J695" s="87" t="b">
        <v>0</v>
      </c>
      <c r="K695" s="87" t="b">
        <v>0</v>
      </c>
      <c r="L695" s="87" t="b">
        <v>0</v>
      </c>
    </row>
    <row r="696" spans="1:12" ht="15">
      <c r="A696" s="87" t="s">
        <v>2271</v>
      </c>
      <c r="B696" s="87" t="s">
        <v>2273</v>
      </c>
      <c r="C696" s="87">
        <v>2</v>
      </c>
      <c r="D696" s="132">
        <v>0.002658884996556758</v>
      </c>
      <c r="E696" s="132">
        <v>2.034571165617797</v>
      </c>
      <c r="F696" s="87" t="s">
        <v>1932</v>
      </c>
      <c r="G696" s="87" t="b">
        <v>1</v>
      </c>
      <c r="H696" s="87" t="b">
        <v>0</v>
      </c>
      <c r="I696" s="87" t="b">
        <v>0</v>
      </c>
      <c r="J696" s="87" t="b">
        <v>0</v>
      </c>
      <c r="K696" s="87" t="b">
        <v>0</v>
      </c>
      <c r="L696" s="87" t="b">
        <v>0</v>
      </c>
    </row>
    <row r="697" spans="1:12" ht="15">
      <c r="A697" s="87" t="s">
        <v>2000</v>
      </c>
      <c r="B697" s="87" t="s">
        <v>2442</v>
      </c>
      <c r="C697" s="87">
        <v>2</v>
      </c>
      <c r="D697" s="132">
        <v>0.002658884996556758</v>
      </c>
      <c r="E697" s="132">
        <v>1.694032628670142</v>
      </c>
      <c r="F697" s="87" t="s">
        <v>1932</v>
      </c>
      <c r="G697" s="87" t="b">
        <v>0</v>
      </c>
      <c r="H697" s="87" t="b">
        <v>0</v>
      </c>
      <c r="I697" s="87" t="b">
        <v>0</v>
      </c>
      <c r="J697" s="87" t="b">
        <v>0</v>
      </c>
      <c r="K697" s="87" t="b">
        <v>0</v>
      </c>
      <c r="L697" s="87" t="b">
        <v>0</v>
      </c>
    </row>
    <row r="698" spans="1:12" ht="15">
      <c r="A698" s="87" t="s">
        <v>1999</v>
      </c>
      <c r="B698" s="87" t="s">
        <v>2374</v>
      </c>
      <c r="C698" s="87">
        <v>2</v>
      </c>
      <c r="D698" s="132">
        <v>0.002658884996556758</v>
      </c>
      <c r="E698" s="132">
        <v>1.402547950912391</v>
      </c>
      <c r="F698" s="87" t="s">
        <v>1932</v>
      </c>
      <c r="G698" s="87" t="b">
        <v>0</v>
      </c>
      <c r="H698" s="87" t="b">
        <v>0</v>
      </c>
      <c r="I698" s="87" t="b">
        <v>0</v>
      </c>
      <c r="J698" s="87" t="b">
        <v>0</v>
      </c>
      <c r="K698" s="87" t="b">
        <v>0</v>
      </c>
      <c r="L698" s="87" t="b">
        <v>0</v>
      </c>
    </row>
    <row r="699" spans="1:12" ht="15">
      <c r="A699" s="87" t="s">
        <v>2329</v>
      </c>
      <c r="B699" s="87" t="s">
        <v>286</v>
      </c>
      <c r="C699" s="87">
        <v>2</v>
      </c>
      <c r="D699" s="132">
        <v>0.002658884996556758</v>
      </c>
      <c r="E699" s="132">
        <v>1.5242815476454796</v>
      </c>
      <c r="F699" s="87" t="s">
        <v>1932</v>
      </c>
      <c r="G699" s="87" t="b">
        <v>0</v>
      </c>
      <c r="H699" s="87" t="b">
        <v>0</v>
      </c>
      <c r="I699" s="87" t="b">
        <v>0</v>
      </c>
      <c r="J699" s="87" t="b">
        <v>0</v>
      </c>
      <c r="K699" s="87" t="b">
        <v>0</v>
      </c>
      <c r="L699" s="87" t="b">
        <v>0</v>
      </c>
    </row>
    <row r="700" spans="1:12" ht="15">
      <c r="A700" s="87" t="s">
        <v>2001</v>
      </c>
      <c r="B700" s="87" t="s">
        <v>2461</v>
      </c>
      <c r="C700" s="87">
        <v>2</v>
      </c>
      <c r="D700" s="132">
        <v>0.002658884996556758</v>
      </c>
      <c r="E700" s="132">
        <v>1.657820456015697</v>
      </c>
      <c r="F700" s="87" t="s">
        <v>1932</v>
      </c>
      <c r="G700" s="87" t="b">
        <v>0</v>
      </c>
      <c r="H700" s="87" t="b">
        <v>0</v>
      </c>
      <c r="I700" s="87" t="b">
        <v>0</v>
      </c>
      <c r="J700" s="87" t="b">
        <v>0</v>
      </c>
      <c r="K700" s="87" t="b">
        <v>0</v>
      </c>
      <c r="L700" s="87" t="b">
        <v>0</v>
      </c>
    </row>
    <row r="701" spans="1:12" ht="15">
      <c r="A701" s="87" t="s">
        <v>2461</v>
      </c>
      <c r="B701" s="87" t="s">
        <v>2285</v>
      </c>
      <c r="C701" s="87">
        <v>2</v>
      </c>
      <c r="D701" s="132">
        <v>0.002658884996556758</v>
      </c>
      <c r="E701" s="132">
        <v>2.2776092143040914</v>
      </c>
      <c r="F701" s="87" t="s">
        <v>1932</v>
      </c>
      <c r="G701" s="87" t="b">
        <v>0</v>
      </c>
      <c r="H701" s="87" t="b">
        <v>0</v>
      </c>
      <c r="I701" s="87" t="b">
        <v>0</v>
      </c>
      <c r="J701" s="87" t="b">
        <v>0</v>
      </c>
      <c r="K701" s="87" t="b">
        <v>0</v>
      </c>
      <c r="L701" s="87" t="b">
        <v>0</v>
      </c>
    </row>
    <row r="702" spans="1:12" ht="15">
      <c r="A702" s="87" t="s">
        <v>286</v>
      </c>
      <c r="B702" s="87" t="s">
        <v>321</v>
      </c>
      <c r="C702" s="87">
        <v>3</v>
      </c>
      <c r="D702" s="132">
        <v>0.009546114186668314</v>
      </c>
      <c r="E702" s="132">
        <v>1.1432987456593737</v>
      </c>
      <c r="F702" s="87" t="s">
        <v>1933</v>
      </c>
      <c r="G702" s="87" t="b">
        <v>0</v>
      </c>
      <c r="H702" s="87" t="b">
        <v>0</v>
      </c>
      <c r="I702" s="87" t="b">
        <v>0</v>
      </c>
      <c r="J702" s="87" t="b">
        <v>0</v>
      </c>
      <c r="K702" s="87" t="b">
        <v>0</v>
      </c>
      <c r="L702" s="87" t="b">
        <v>0</v>
      </c>
    </row>
    <row r="703" spans="1:12" ht="15">
      <c r="A703" s="87" t="s">
        <v>2000</v>
      </c>
      <c r="B703" s="87" t="s">
        <v>1972</v>
      </c>
      <c r="C703" s="87">
        <v>2</v>
      </c>
      <c r="D703" s="132">
        <v>0.007630919714774184</v>
      </c>
      <c r="E703" s="132">
        <v>1.5314789170422551</v>
      </c>
      <c r="F703" s="87" t="s">
        <v>1933</v>
      </c>
      <c r="G703" s="87" t="b">
        <v>0</v>
      </c>
      <c r="H703" s="87" t="b">
        <v>0</v>
      </c>
      <c r="I703" s="87" t="b">
        <v>0</v>
      </c>
      <c r="J703" s="87" t="b">
        <v>0</v>
      </c>
      <c r="K703" s="87" t="b">
        <v>0</v>
      </c>
      <c r="L703" s="87" t="b">
        <v>0</v>
      </c>
    </row>
    <row r="704" spans="1:12" ht="15">
      <c r="A704" s="87" t="s">
        <v>347</v>
      </c>
      <c r="B704" s="87" t="s">
        <v>346</v>
      </c>
      <c r="C704" s="87">
        <v>2</v>
      </c>
      <c r="D704" s="132">
        <v>0.007630919714774184</v>
      </c>
      <c r="E704" s="132">
        <v>2.105510184769974</v>
      </c>
      <c r="F704" s="87" t="s">
        <v>1933</v>
      </c>
      <c r="G704" s="87" t="b">
        <v>0</v>
      </c>
      <c r="H704" s="87" t="b">
        <v>0</v>
      </c>
      <c r="I704" s="87" t="b">
        <v>0</v>
      </c>
      <c r="J704" s="87" t="b">
        <v>0</v>
      </c>
      <c r="K704" s="87" t="b">
        <v>0</v>
      </c>
      <c r="L704" s="87" t="b">
        <v>0</v>
      </c>
    </row>
    <row r="705" spans="1:12" ht="15">
      <c r="A705" s="87" t="s">
        <v>346</v>
      </c>
      <c r="B705" s="87" t="s">
        <v>345</v>
      </c>
      <c r="C705" s="87">
        <v>2</v>
      </c>
      <c r="D705" s="132">
        <v>0.007630919714774184</v>
      </c>
      <c r="E705" s="132">
        <v>2.105510184769974</v>
      </c>
      <c r="F705" s="87" t="s">
        <v>1933</v>
      </c>
      <c r="G705" s="87" t="b">
        <v>0</v>
      </c>
      <c r="H705" s="87" t="b">
        <v>0</v>
      </c>
      <c r="I705" s="87" t="b">
        <v>0</v>
      </c>
      <c r="J705" s="87" t="b">
        <v>0</v>
      </c>
      <c r="K705" s="87" t="b">
        <v>0</v>
      </c>
      <c r="L705" s="87" t="b">
        <v>0</v>
      </c>
    </row>
    <row r="706" spans="1:12" ht="15">
      <c r="A706" s="87" t="s">
        <v>345</v>
      </c>
      <c r="B706" s="87" t="s">
        <v>351</v>
      </c>
      <c r="C706" s="87">
        <v>2</v>
      </c>
      <c r="D706" s="132">
        <v>0.007630919714774184</v>
      </c>
      <c r="E706" s="132">
        <v>1.9294189257142926</v>
      </c>
      <c r="F706" s="87" t="s">
        <v>1933</v>
      </c>
      <c r="G706" s="87" t="b">
        <v>0</v>
      </c>
      <c r="H706" s="87" t="b">
        <v>0</v>
      </c>
      <c r="I706" s="87" t="b">
        <v>0</v>
      </c>
      <c r="J706" s="87" t="b">
        <v>0</v>
      </c>
      <c r="K706" s="87" t="b">
        <v>0</v>
      </c>
      <c r="L706" s="87" t="b">
        <v>0</v>
      </c>
    </row>
    <row r="707" spans="1:12" ht="15">
      <c r="A707" s="87" t="s">
        <v>2257</v>
      </c>
      <c r="B707" s="87" t="s">
        <v>2256</v>
      </c>
      <c r="C707" s="87">
        <v>2</v>
      </c>
      <c r="D707" s="132">
        <v>0.007630919714774184</v>
      </c>
      <c r="E707" s="132">
        <v>2.105510184769974</v>
      </c>
      <c r="F707" s="87" t="s">
        <v>1933</v>
      </c>
      <c r="G707" s="87" t="b">
        <v>0</v>
      </c>
      <c r="H707" s="87" t="b">
        <v>0</v>
      </c>
      <c r="I707" s="87" t="b">
        <v>0</v>
      </c>
      <c r="J707" s="87" t="b">
        <v>0</v>
      </c>
      <c r="K707" s="87" t="b">
        <v>0</v>
      </c>
      <c r="L707" s="87" t="b">
        <v>0</v>
      </c>
    </row>
    <row r="708" spans="1:12" ht="15">
      <c r="A708" s="87" t="s">
        <v>2256</v>
      </c>
      <c r="B708" s="87" t="s">
        <v>2258</v>
      </c>
      <c r="C708" s="87">
        <v>2</v>
      </c>
      <c r="D708" s="132">
        <v>0.007630919714774184</v>
      </c>
      <c r="E708" s="132">
        <v>2.105510184769974</v>
      </c>
      <c r="F708" s="87" t="s">
        <v>1933</v>
      </c>
      <c r="G708" s="87" t="b">
        <v>0</v>
      </c>
      <c r="H708" s="87" t="b">
        <v>0</v>
      </c>
      <c r="I708" s="87" t="b">
        <v>0</v>
      </c>
      <c r="J708" s="87" t="b">
        <v>0</v>
      </c>
      <c r="K708" s="87" t="b">
        <v>0</v>
      </c>
      <c r="L708" s="87" t="b">
        <v>0</v>
      </c>
    </row>
    <row r="709" spans="1:12" ht="15">
      <c r="A709" s="87" t="s">
        <v>2258</v>
      </c>
      <c r="B709" s="87" t="s">
        <v>2259</v>
      </c>
      <c r="C709" s="87">
        <v>2</v>
      </c>
      <c r="D709" s="132">
        <v>0.007630919714774184</v>
      </c>
      <c r="E709" s="132">
        <v>2.105510184769974</v>
      </c>
      <c r="F709" s="87" t="s">
        <v>1933</v>
      </c>
      <c r="G709" s="87" t="b">
        <v>0</v>
      </c>
      <c r="H709" s="87" t="b">
        <v>0</v>
      </c>
      <c r="I709" s="87" t="b">
        <v>0</v>
      </c>
      <c r="J709" s="87" t="b">
        <v>0</v>
      </c>
      <c r="K709" s="87" t="b">
        <v>0</v>
      </c>
      <c r="L709" s="87" t="b">
        <v>0</v>
      </c>
    </row>
    <row r="710" spans="1:12" ht="15">
      <c r="A710" s="87" t="s">
        <v>2259</v>
      </c>
      <c r="B710" s="87" t="s">
        <v>2260</v>
      </c>
      <c r="C710" s="87">
        <v>2</v>
      </c>
      <c r="D710" s="132">
        <v>0.007630919714774184</v>
      </c>
      <c r="E710" s="132">
        <v>2.105510184769974</v>
      </c>
      <c r="F710" s="87" t="s">
        <v>1933</v>
      </c>
      <c r="G710" s="87" t="b">
        <v>0</v>
      </c>
      <c r="H710" s="87" t="b">
        <v>0</v>
      </c>
      <c r="I710" s="87" t="b">
        <v>0</v>
      </c>
      <c r="J710" s="87" t="b">
        <v>0</v>
      </c>
      <c r="K710" s="87" t="b">
        <v>0</v>
      </c>
      <c r="L710" s="87" t="b">
        <v>0</v>
      </c>
    </row>
    <row r="711" spans="1:12" ht="15">
      <c r="A711" s="87" t="s">
        <v>2260</v>
      </c>
      <c r="B711" s="87" t="s">
        <v>2261</v>
      </c>
      <c r="C711" s="87">
        <v>2</v>
      </c>
      <c r="D711" s="132">
        <v>0.007630919714774184</v>
      </c>
      <c r="E711" s="132">
        <v>2.105510184769974</v>
      </c>
      <c r="F711" s="87" t="s">
        <v>1933</v>
      </c>
      <c r="G711" s="87" t="b">
        <v>0</v>
      </c>
      <c r="H711" s="87" t="b">
        <v>0</v>
      </c>
      <c r="I711" s="87" t="b">
        <v>0</v>
      </c>
      <c r="J711" s="87" t="b">
        <v>0</v>
      </c>
      <c r="K711" s="87" t="b">
        <v>0</v>
      </c>
      <c r="L711" s="87" t="b">
        <v>0</v>
      </c>
    </row>
    <row r="712" spans="1:12" ht="15">
      <c r="A712" s="87" t="s">
        <v>2261</v>
      </c>
      <c r="B712" s="87" t="s">
        <v>2255</v>
      </c>
      <c r="C712" s="87">
        <v>2</v>
      </c>
      <c r="D712" s="132">
        <v>0.007630919714774184</v>
      </c>
      <c r="E712" s="132">
        <v>2.105510184769974</v>
      </c>
      <c r="F712" s="87" t="s">
        <v>1933</v>
      </c>
      <c r="G712" s="87" t="b">
        <v>0</v>
      </c>
      <c r="H712" s="87" t="b">
        <v>0</v>
      </c>
      <c r="I712" s="87" t="b">
        <v>0</v>
      </c>
      <c r="J712" s="87" t="b">
        <v>0</v>
      </c>
      <c r="K712" s="87" t="b">
        <v>0</v>
      </c>
      <c r="L712" s="87" t="b">
        <v>0</v>
      </c>
    </row>
    <row r="713" spans="1:12" ht="15">
      <c r="A713" s="87" t="s">
        <v>2255</v>
      </c>
      <c r="B713" s="87" t="s">
        <v>2007</v>
      </c>
      <c r="C713" s="87">
        <v>2</v>
      </c>
      <c r="D713" s="132">
        <v>0.007630919714774184</v>
      </c>
      <c r="E713" s="132">
        <v>2.105510184769974</v>
      </c>
      <c r="F713" s="87" t="s">
        <v>1933</v>
      </c>
      <c r="G713" s="87" t="b">
        <v>0</v>
      </c>
      <c r="H713" s="87" t="b">
        <v>0</v>
      </c>
      <c r="I713" s="87" t="b">
        <v>0</v>
      </c>
      <c r="J713" s="87" t="b">
        <v>0</v>
      </c>
      <c r="K713" s="87" t="b">
        <v>0</v>
      </c>
      <c r="L713" s="87" t="b">
        <v>0</v>
      </c>
    </row>
    <row r="714" spans="1:12" ht="15">
      <c r="A714" s="87" t="s">
        <v>2007</v>
      </c>
      <c r="B714" s="87" t="s">
        <v>2006</v>
      </c>
      <c r="C714" s="87">
        <v>2</v>
      </c>
      <c r="D714" s="132">
        <v>0.007630919714774184</v>
      </c>
      <c r="E714" s="132">
        <v>1.9294189257142926</v>
      </c>
      <c r="F714" s="87" t="s">
        <v>1933</v>
      </c>
      <c r="G714" s="87" t="b">
        <v>0</v>
      </c>
      <c r="H714" s="87" t="b">
        <v>0</v>
      </c>
      <c r="I714" s="87" t="b">
        <v>0</v>
      </c>
      <c r="J714" s="87" t="b">
        <v>0</v>
      </c>
      <c r="K714" s="87" t="b">
        <v>0</v>
      </c>
      <c r="L714" s="87" t="b">
        <v>0</v>
      </c>
    </row>
    <row r="715" spans="1:12" ht="15">
      <c r="A715" s="87" t="s">
        <v>2006</v>
      </c>
      <c r="B715" s="87" t="s">
        <v>2254</v>
      </c>
      <c r="C715" s="87">
        <v>2</v>
      </c>
      <c r="D715" s="132">
        <v>0.007630919714774184</v>
      </c>
      <c r="E715" s="132">
        <v>1.9294189257142926</v>
      </c>
      <c r="F715" s="87" t="s">
        <v>1933</v>
      </c>
      <c r="G715" s="87" t="b">
        <v>0</v>
      </c>
      <c r="H715" s="87" t="b">
        <v>0</v>
      </c>
      <c r="I715" s="87" t="b">
        <v>0</v>
      </c>
      <c r="J715" s="87" t="b">
        <v>0</v>
      </c>
      <c r="K715" s="87" t="b">
        <v>0</v>
      </c>
      <c r="L715" s="87" t="b">
        <v>0</v>
      </c>
    </row>
    <row r="716" spans="1:12" ht="15">
      <c r="A716" s="87" t="s">
        <v>2254</v>
      </c>
      <c r="B716" s="87" t="s">
        <v>2262</v>
      </c>
      <c r="C716" s="87">
        <v>2</v>
      </c>
      <c r="D716" s="132">
        <v>0.007630919714774184</v>
      </c>
      <c r="E716" s="132">
        <v>2.105510184769974</v>
      </c>
      <c r="F716" s="87" t="s">
        <v>1933</v>
      </c>
      <c r="G716" s="87" t="b">
        <v>0</v>
      </c>
      <c r="H716" s="87" t="b">
        <v>0</v>
      </c>
      <c r="I716" s="87" t="b">
        <v>0</v>
      </c>
      <c r="J716" s="87" t="b">
        <v>0</v>
      </c>
      <c r="K716" s="87" t="b">
        <v>0</v>
      </c>
      <c r="L716" s="87" t="b">
        <v>0</v>
      </c>
    </row>
    <row r="717" spans="1:12" ht="15">
      <c r="A717" s="87" t="s">
        <v>2262</v>
      </c>
      <c r="B717" s="87" t="s">
        <v>2000</v>
      </c>
      <c r="C717" s="87">
        <v>2</v>
      </c>
      <c r="D717" s="132">
        <v>0.007630919714774184</v>
      </c>
      <c r="E717" s="132">
        <v>1.7075701760979365</v>
      </c>
      <c r="F717" s="87" t="s">
        <v>1933</v>
      </c>
      <c r="G717" s="87" t="b">
        <v>0</v>
      </c>
      <c r="H717" s="87" t="b">
        <v>0</v>
      </c>
      <c r="I717" s="87" t="b">
        <v>0</v>
      </c>
      <c r="J717" s="87" t="b">
        <v>0</v>
      </c>
      <c r="K717" s="87" t="b">
        <v>0</v>
      </c>
      <c r="L717" s="87" t="b">
        <v>0</v>
      </c>
    </row>
    <row r="718" spans="1:12" ht="15">
      <c r="A718" s="87" t="s">
        <v>2000</v>
      </c>
      <c r="B718" s="87" t="s">
        <v>1979</v>
      </c>
      <c r="C718" s="87">
        <v>2</v>
      </c>
      <c r="D718" s="132">
        <v>0.007630919714774184</v>
      </c>
      <c r="E718" s="132">
        <v>1.3096301674258988</v>
      </c>
      <c r="F718" s="87" t="s">
        <v>1933</v>
      </c>
      <c r="G718" s="87" t="b">
        <v>0</v>
      </c>
      <c r="H718" s="87" t="b">
        <v>0</v>
      </c>
      <c r="I718" s="87" t="b">
        <v>0</v>
      </c>
      <c r="J718" s="87" t="b">
        <v>0</v>
      </c>
      <c r="K718" s="87" t="b">
        <v>0</v>
      </c>
      <c r="L718" s="87" t="b">
        <v>0</v>
      </c>
    </row>
    <row r="719" spans="1:12" ht="15">
      <c r="A719" s="87" t="s">
        <v>284</v>
      </c>
      <c r="B719" s="87" t="s">
        <v>286</v>
      </c>
      <c r="C719" s="87">
        <v>2</v>
      </c>
      <c r="D719" s="132">
        <v>0.007630919714774184</v>
      </c>
      <c r="E719" s="132">
        <v>0.8880262405560677</v>
      </c>
      <c r="F719" s="87" t="s">
        <v>1933</v>
      </c>
      <c r="G719" s="87" t="b">
        <v>0</v>
      </c>
      <c r="H719" s="87" t="b">
        <v>0</v>
      </c>
      <c r="I719" s="87" t="b">
        <v>0</v>
      </c>
      <c r="J719" s="87" t="b">
        <v>0</v>
      </c>
      <c r="K719" s="87" t="b">
        <v>0</v>
      </c>
      <c r="L719" s="87" t="b">
        <v>0</v>
      </c>
    </row>
    <row r="720" spans="1:12" ht="15">
      <c r="A720" s="87" t="s">
        <v>2009</v>
      </c>
      <c r="B720" s="87" t="s">
        <v>2386</v>
      </c>
      <c r="C720" s="87">
        <v>2</v>
      </c>
      <c r="D720" s="132">
        <v>0.007630919714774184</v>
      </c>
      <c r="E720" s="132">
        <v>1.6283889300503116</v>
      </c>
      <c r="F720" s="87" t="s">
        <v>1933</v>
      </c>
      <c r="G720" s="87" t="b">
        <v>1</v>
      </c>
      <c r="H720" s="87" t="b">
        <v>0</v>
      </c>
      <c r="I720" s="87" t="b">
        <v>0</v>
      </c>
      <c r="J720" s="87" t="b">
        <v>0</v>
      </c>
      <c r="K720" s="87" t="b">
        <v>0</v>
      </c>
      <c r="L720" s="87" t="b">
        <v>0</v>
      </c>
    </row>
    <row r="721" spans="1:12" ht="15">
      <c r="A721" s="87" t="s">
        <v>2013</v>
      </c>
      <c r="B721" s="87" t="s">
        <v>318</v>
      </c>
      <c r="C721" s="87">
        <v>5</v>
      </c>
      <c r="D721" s="132">
        <v>0.005607691831206725</v>
      </c>
      <c r="E721" s="132">
        <v>1.541579243946581</v>
      </c>
      <c r="F721" s="87" t="s">
        <v>1934</v>
      </c>
      <c r="G721" s="87" t="b">
        <v>0</v>
      </c>
      <c r="H721" s="87" t="b">
        <v>0</v>
      </c>
      <c r="I721" s="87" t="b">
        <v>0</v>
      </c>
      <c r="J721" s="87" t="b">
        <v>0</v>
      </c>
      <c r="K721" s="87" t="b">
        <v>0</v>
      </c>
      <c r="L721" s="87" t="b">
        <v>0</v>
      </c>
    </row>
    <row r="722" spans="1:12" ht="15">
      <c r="A722" s="87" t="s">
        <v>318</v>
      </c>
      <c r="B722" s="87" t="s">
        <v>317</v>
      </c>
      <c r="C722" s="87">
        <v>5</v>
      </c>
      <c r="D722" s="132">
        <v>0.005607691831206725</v>
      </c>
      <c r="E722" s="132">
        <v>1.541579243946581</v>
      </c>
      <c r="F722" s="87" t="s">
        <v>1934</v>
      </c>
      <c r="G722" s="87" t="b">
        <v>0</v>
      </c>
      <c r="H722" s="87" t="b">
        <v>0</v>
      </c>
      <c r="I722" s="87" t="b">
        <v>0</v>
      </c>
      <c r="J722" s="87" t="b">
        <v>0</v>
      </c>
      <c r="K722" s="87" t="b">
        <v>0</v>
      </c>
      <c r="L722" s="87" t="b">
        <v>0</v>
      </c>
    </row>
    <row r="723" spans="1:12" ht="15">
      <c r="A723" s="87" t="s">
        <v>317</v>
      </c>
      <c r="B723" s="87" t="s">
        <v>316</v>
      </c>
      <c r="C723" s="87">
        <v>5</v>
      </c>
      <c r="D723" s="132">
        <v>0.005607691831206725</v>
      </c>
      <c r="E723" s="132">
        <v>1.541579243946581</v>
      </c>
      <c r="F723" s="87" t="s">
        <v>1934</v>
      </c>
      <c r="G723" s="87" t="b">
        <v>0</v>
      </c>
      <c r="H723" s="87" t="b">
        <v>0</v>
      </c>
      <c r="I723" s="87" t="b">
        <v>0</v>
      </c>
      <c r="J723" s="87" t="b">
        <v>0</v>
      </c>
      <c r="K723" s="87" t="b">
        <v>0</v>
      </c>
      <c r="L723" s="87" t="b">
        <v>0</v>
      </c>
    </row>
    <row r="724" spans="1:12" ht="15">
      <c r="A724" s="87" t="s">
        <v>316</v>
      </c>
      <c r="B724" s="87" t="s">
        <v>259</v>
      </c>
      <c r="C724" s="87">
        <v>5</v>
      </c>
      <c r="D724" s="132">
        <v>0.005607691831206725</v>
      </c>
      <c r="E724" s="132">
        <v>1.541579243946581</v>
      </c>
      <c r="F724" s="87" t="s">
        <v>1934</v>
      </c>
      <c r="G724" s="87" t="b">
        <v>0</v>
      </c>
      <c r="H724" s="87" t="b">
        <v>0</v>
      </c>
      <c r="I724" s="87" t="b">
        <v>0</v>
      </c>
      <c r="J724" s="87" t="b">
        <v>0</v>
      </c>
      <c r="K724" s="87" t="b">
        <v>0</v>
      </c>
      <c r="L724" s="87" t="b">
        <v>0</v>
      </c>
    </row>
    <row r="725" spans="1:12" ht="15">
      <c r="A725" s="87" t="s">
        <v>259</v>
      </c>
      <c r="B725" s="87" t="s">
        <v>315</v>
      </c>
      <c r="C725" s="87">
        <v>5</v>
      </c>
      <c r="D725" s="132">
        <v>0.005607691831206725</v>
      </c>
      <c r="E725" s="132">
        <v>1.541579243946581</v>
      </c>
      <c r="F725" s="87" t="s">
        <v>1934</v>
      </c>
      <c r="G725" s="87" t="b">
        <v>0</v>
      </c>
      <c r="H725" s="87" t="b">
        <v>0</v>
      </c>
      <c r="I725" s="87" t="b">
        <v>0</v>
      </c>
      <c r="J725" s="87" t="b">
        <v>0</v>
      </c>
      <c r="K725" s="87" t="b">
        <v>0</v>
      </c>
      <c r="L725" s="87" t="b">
        <v>0</v>
      </c>
    </row>
    <row r="726" spans="1:12" ht="15">
      <c r="A726" s="87" t="s">
        <v>315</v>
      </c>
      <c r="B726" s="87" t="s">
        <v>314</v>
      </c>
      <c r="C726" s="87">
        <v>5</v>
      </c>
      <c r="D726" s="132">
        <v>0.005607691831206725</v>
      </c>
      <c r="E726" s="132">
        <v>1.541579243946581</v>
      </c>
      <c r="F726" s="87" t="s">
        <v>1934</v>
      </c>
      <c r="G726" s="87" t="b">
        <v>0</v>
      </c>
      <c r="H726" s="87" t="b">
        <v>0</v>
      </c>
      <c r="I726" s="87" t="b">
        <v>0</v>
      </c>
      <c r="J726" s="87" t="b">
        <v>0</v>
      </c>
      <c r="K726" s="87" t="b">
        <v>0</v>
      </c>
      <c r="L726" s="87" t="b">
        <v>0</v>
      </c>
    </row>
    <row r="727" spans="1:12" ht="15">
      <c r="A727" s="87" t="s">
        <v>314</v>
      </c>
      <c r="B727" s="87" t="s">
        <v>313</v>
      </c>
      <c r="C727" s="87">
        <v>5</v>
      </c>
      <c r="D727" s="132">
        <v>0.005607691831206725</v>
      </c>
      <c r="E727" s="132">
        <v>1.541579243946581</v>
      </c>
      <c r="F727" s="87" t="s">
        <v>1934</v>
      </c>
      <c r="G727" s="87" t="b">
        <v>0</v>
      </c>
      <c r="H727" s="87" t="b">
        <v>0</v>
      </c>
      <c r="I727" s="87" t="b">
        <v>0</v>
      </c>
      <c r="J727" s="87" t="b">
        <v>0</v>
      </c>
      <c r="K727" s="87" t="b">
        <v>0</v>
      </c>
      <c r="L727" s="87" t="b">
        <v>0</v>
      </c>
    </row>
    <row r="728" spans="1:12" ht="15">
      <c r="A728" s="87" t="s">
        <v>313</v>
      </c>
      <c r="B728" s="87" t="s">
        <v>312</v>
      </c>
      <c r="C728" s="87">
        <v>5</v>
      </c>
      <c r="D728" s="132">
        <v>0.005607691831206725</v>
      </c>
      <c r="E728" s="132">
        <v>1.541579243946581</v>
      </c>
      <c r="F728" s="87" t="s">
        <v>1934</v>
      </c>
      <c r="G728" s="87" t="b">
        <v>0</v>
      </c>
      <c r="H728" s="87" t="b">
        <v>0</v>
      </c>
      <c r="I728" s="87" t="b">
        <v>0</v>
      </c>
      <c r="J728" s="87" t="b">
        <v>0</v>
      </c>
      <c r="K728" s="87" t="b">
        <v>0</v>
      </c>
      <c r="L728" s="87" t="b">
        <v>0</v>
      </c>
    </row>
    <row r="729" spans="1:12" ht="15">
      <c r="A729" s="87" t="s">
        <v>312</v>
      </c>
      <c r="B729" s="87" t="s">
        <v>311</v>
      </c>
      <c r="C729" s="87">
        <v>5</v>
      </c>
      <c r="D729" s="132">
        <v>0.005607691831206725</v>
      </c>
      <c r="E729" s="132">
        <v>1.541579243946581</v>
      </c>
      <c r="F729" s="87" t="s">
        <v>1934</v>
      </c>
      <c r="G729" s="87" t="b">
        <v>0</v>
      </c>
      <c r="H729" s="87" t="b">
        <v>0</v>
      </c>
      <c r="I729" s="87" t="b">
        <v>0</v>
      </c>
      <c r="J729" s="87" t="b">
        <v>0</v>
      </c>
      <c r="K729" s="87" t="b">
        <v>0</v>
      </c>
      <c r="L729" s="87" t="b">
        <v>0</v>
      </c>
    </row>
    <row r="730" spans="1:12" ht="15">
      <c r="A730" s="87" t="s">
        <v>311</v>
      </c>
      <c r="B730" s="87" t="s">
        <v>310</v>
      </c>
      <c r="C730" s="87">
        <v>5</v>
      </c>
      <c r="D730" s="132">
        <v>0.005607691831206725</v>
      </c>
      <c r="E730" s="132">
        <v>1.541579243946581</v>
      </c>
      <c r="F730" s="87" t="s">
        <v>1934</v>
      </c>
      <c r="G730" s="87" t="b">
        <v>0</v>
      </c>
      <c r="H730" s="87" t="b">
        <v>0</v>
      </c>
      <c r="I730" s="87" t="b">
        <v>0</v>
      </c>
      <c r="J730" s="87" t="b">
        <v>0</v>
      </c>
      <c r="K730" s="87" t="b">
        <v>0</v>
      </c>
      <c r="L730" s="87" t="b">
        <v>0</v>
      </c>
    </row>
    <row r="731" spans="1:12" ht="15">
      <c r="A731" s="87" t="s">
        <v>309</v>
      </c>
      <c r="B731" s="87" t="s">
        <v>286</v>
      </c>
      <c r="C731" s="87">
        <v>5</v>
      </c>
      <c r="D731" s="132">
        <v>0.005607691831206725</v>
      </c>
      <c r="E731" s="132">
        <v>1.462397997898956</v>
      </c>
      <c r="F731" s="87" t="s">
        <v>1934</v>
      </c>
      <c r="G731" s="87" t="b">
        <v>0</v>
      </c>
      <c r="H731" s="87" t="b">
        <v>0</v>
      </c>
      <c r="I731" s="87" t="b">
        <v>0</v>
      </c>
      <c r="J731" s="87" t="b">
        <v>0</v>
      </c>
      <c r="K731" s="87" t="b">
        <v>0</v>
      </c>
      <c r="L731" s="87" t="b">
        <v>0</v>
      </c>
    </row>
    <row r="732" spans="1:12" ht="15">
      <c r="A732" s="87" t="s">
        <v>286</v>
      </c>
      <c r="B732" s="87" t="s">
        <v>308</v>
      </c>
      <c r="C732" s="87">
        <v>5</v>
      </c>
      <c r="D732" s="132">
        <v>0.005607691831206725</v>
      </c>
      <c r="E732" s="132">
        <v>1.462397997898956</v>
      </c>
      <c r="F732" s="87" t="s">
        <v>1934</v>
      </c>
      <c r="G732" s="87" t="b">
        <v>0</v>
      </c>
      <c r="H732" s="87" t="b">
        <v>0</v>
      </c>
      <c r="I732" s="87" t="b">
        <v>0</v>
      </c>
      <c r="J732" s="87" t="b">
        <v>0</v>
      </c>
      <c r="K732" s="87" t="b">
        <v>0</v>
      </c>
      <c r="L732" s="87" t="b">
        <v>0</v>
      </c>
    </row>
    <row r="733" spans="1:12" ht="15">
      <c r="A733" s="87" t="s">
        <v>308</v>
      </c>
      <c r="B733" s="87" t="s">
        <v>307</v>
      </c>
      <c r="C733" s="87">
        <v>5</v>
      </c>
      <c r="D733" s="132">
        <v>0.005607691831206725</v>
      </c>
      <c r="E733" s="132">
        <v>1.541579243946581</v>
      </c>
      <c r="F733" s="87" t="s">
        <v>1934</v>
      </c>
      <c r="G733" s="87" t="b">
        <v>0</v>
      </c>
      <c r="H733" s="87" t="b">
        <v>0</v>
      </c>
      <c r="I733" s="87" t="b">
        <v>0</v>
      </c>
      <c r="J733" s="87" t="b">
        <v>0</v>
      </c>
      <c r="K733" s="87" t="b">
        <v>0</v>
      </c>
      <c r="L733" s="87" t="b">
        <v>0</v>
      </c>
    </row>
    <row r="734" spans="1:12" ht="15">
      <c r="A734" s="87" t="s">
        <v>310</v>
      </c>
      <c r="B734" s="87" t="s">
        <v>260</v>
      </c>
      <c r="C734" s="87">
        <v>4</v>
      </c>
      <c r="D734" s="132">
        <v>0.00661604386074684</v>
      </c>
      <c r="E734" s="132">
        <v>1.541579243946581</v>
      </c>
      <c r="F734" s="87" t="s">
        <v>1934</v>
      </c>
      <c r="G734" s="87" t="b">
        <v>0</v>
      </c>
      <c r="H734" s="87" t="b">
        <v>0</v>
      </c>
      <c r="I734" s="87" t="b">
        <v>0</v>
      </c>
      <c r="J734" s="87" t="b">
        <v>0</v>
      </c>
      <c r="K734" s="87" t="b">
        <v>0</v>
      </c>
      <c r="L734" s="87" t="b">
        <v>0</v>
      </c>
    </row>
    <row r="735" spans="1:12" ht="15">
      <c r="A735" s="87" t="s">
        <v>260</v>
      </c>
      <c r="B735" s="87" t="s">
        <v>309</v>
      </c>
      <c r="C735" s="87">
        <v>4</v>
      </c>
      <c r="D735" s="132">
        <v>0.00661604386074684</v>
      </c>
      <c r="E735" s="132">
        <v>1.541579243946581</v>
      </c>
      <c r="F735" s="87" t="s">
        <v>1934</v>
      </c>
      <c r="G735" s="87" t="b">
        <v>0</v>
      </c>
      <c r="H735" s="87" t="b">
        <v>0</v>
      </c>
      <c r="I735" s="87" t="b">
        <v>0</v>
      </c>
      <c r="J735" s="87" t="b">
        <v>0</v>
      </c>
      <c r="K735" s="87" t="b">
        <v>0</v>
      </c>
      <c r="L735" s="87" t="b">
        <v>0</v>
      </c>
    </row>
    <row r="736" spans="1:12" ht="15">
      <c r="A736" s="87" t="s">
        <v>319</v>
      </c>
      <c r="B736" s="87" t="s">
        <v>258</v>
      </c>
      <c r="C736" s="87">
        <v>3</v>
      </c>
      <c r="D736" s="132">
        <v>0.007021462619872766</v>
      </c>
      <c r="E736" s="132">
        <v>1.541579243946581</v>
      </c>
      <c r="F736" s="87" t="s">
        <v>1934</v>
      </c>
      <c r="G736" s="87" t="b">
        <v>0</v>
      </c>
      <c r="H736" s="87" t="b">
        <v>0</v>
      </c>
      <c r="I736" s="87" t="b">
        <v>0</v>
      </c>
      <c r="J736" s="87" t="b">
        <v>0</v>
      </c>
      <c r="K736" s="87" t="b">
        <v>0</v>
      </c>
      <c r="L736" s="87" t="b">
        <v>0</v>
      </c>
    </row>
    <row r="737" spans="1:12" ht="15">
      <c r="A737" s="87" t="s">
        <v>258</v>
      </c>
      <c r="B737" s="87" t="s">
        <v>2013</v>
      </c>
      <c r="C737" s="87">
        <v>3</v>
      </c>
      <c r="D737" s="132">
        <v>0.007021462619872766</v>
      </c>
      <c r="E737" s="132">
        <v>1.541579243946581</v>
      </c>
      <c r="F737" s="87" t="s">
        <v>1934</v>
      </c>
      <c r="G737" s="87" t="b">
        <v>0</v>
      </c>
      <c r="H737" s="87" t="b">
        <v>0</v>
      </c>
      <c r="I737" s="87" t="b">
        <v>0</v>
      </c>
      <c r="J737" s="87" t="b">
        <v>0</v>
      </c>
      <c r="K737" s="87" t="b">
        <v>0</v>
      </c>
      <c r="L737" s="87" t="b">
        <v>0</v>
      </c>
    </row>
    <row r="738" spans="1:12" ht="15">
      <c r="A738" s="87" t="s">
        <v>246</v>
      </c>
      <c r="B738" s="87" t="s">
        <v>319</v>
      </c>
      <c r="C738" s="87">
        <v>3</v>
      </c>
      <c r="D738" s="132">
        <v>0.007021462619872766</v>
      </c>
      <c r="E738" s="132">
        <v>1.541579243946581</v>
      </c>
      <c r="F738" s="87" t="s">
        <v>1934</v>
      </c>
      <c r="G738" s="87" t="b">
        <v>0</v>
      </c>
      <c r="H738" s="87" t="b">
        <v>0</v>
      </c>
      <c r="I738" s="87" t="b">
        <v>0</v>
      </c>
      <c r="J738" s="87" t="b">
        <v>0</v>
      </c>
      <c r="K738" s="87" t="b">
        <v>0</v>
      </c>
      <c r="L738" s="87" t="b">
        <v>0</v>
      </c>
    </row>
    <row r="739" spans="1:12" ht="15">
      <c r="A739" s="87" t="s">
        <v>2278</v>
      </c>
      <c r="B739" s="87" t="s">
        <v>2530</v>
      </c>
      <c r="C739" s="87">
        <v>2</v>
      </c>
      <c r="D739" s="132">
        <v>0.00661604386074684</v>
      </c>
      <c r="E739" s="132">
        <v>1.9395192526186185</v>
      </c>
      <c r="F739" s="87" t="s">
        <v>1934</v>
      </c>
      <c r="G739" s="87" t="b">
        <v>0</v>
      </c>
      <c r="H739" s="87" t="b">
        <v>0</v>
      </c>
      <c r="I739" s="87" t="b">
        <v>0</v>
      </c>
      <c r="J739" s="87" t="b">
        <v>0</v>
      </c>
      <c r="K739" s="87" t="b">
        <v>0</v>
      </c>
      <c r="L739" s="87" t="b">
        <v>0</v>
      </c>
    </row>
    <row r="740" spans="1:12" ht="15">
      <c r="A740" s="87" t="s">
        <v>2530</v>
      </c>
      <c r="B740" s="87" t="s">
        <v>2279</v>
      </c>
      <c r="C740" s="87">
        <v>2</v>
      </c>
      <c r="D740" s="132">
        <v>0.00661604386074684</v>
      </c>
      <c r="E740" s="132">
        <v>1.9395192526186185</v>
      </c>
      <c r="F740" s="87" t="s">
        <v>1934</v>
      </c>
      <c r="G740" s="87" t="b">
        <v>0</v>
      </c>
      <c r="H740" s="87" t="b">
        <v>0</v>
      </c>
      <c r="I740" s="87" t="b">
        <v>0</v>
      </c>
      <c r="J740" s="87" t="b">
        <v>0</v>
      </c>
      <c r="K740" s="87" t="b">
        <v>0</v>
      </c>
      <c r="L740" s="87" t="b">
        <v>0</v>
      </c>
    </row>
    <row r="741" spans="1:12" ht="15">
      <c r="A741" s="87" t="s">
        <v>2279</v>
      </c>
      <c r="B741" s="87" t="s">
        <v>2289</v>
      </c>
      <c r="C741" s="87">
        <v>2</v>
      </c>
      <c r="D741" s="132">
        <v>0.00661604386074684</v>
      </c>
      <c r="E741" s="132">
        <v>1.7634279935629373</v>
      </c>
      <c r="F741" s="87" t="s">
        <v>1934</v>
      </c>
      <c r="G741" s="87" t="b">
        <v>0</v>
      </c>
      <c r="H741" s="87" t="b">
        <v>0</v>
      </c>
      <c r="I741" s="87" t="b">
        <v>0</v>
      </c>
      <c r="J741" s="87" t="b">
        <v>0</v>
      </c>
      <c r="K741" s="87" t="b">
        <v>0</v>
      </c>
      <c r="L741" s="87" t="b">
        <v>0</v>
      </c>
    </row>
    <row r="742" spans="1:12" ht="15">
      <c r="A742" s="87" t="s">
        <v>2289</v>
      </c>
      <c r="B742" s="87" t="s">
        <v>319</v>
      </c>
      <c r="C742" s="87">
        <v>2</v>
      </c>
      <c r="D742" s="132">
        <v>0.00661604386074684</v>
      </c>
      <c r="E742" s="132">
        <v>1.3654879848908996</v>
      </c>
      <c r="F742" s="87" t="s">
        <v>1934</v>
      </c>
      <c r="G742" s="87" t="b">
        <v>0</v>
      </c>
      <c r="H742" s="87" t="b">
        <v>0</v>
      </c>
      <c r="I742" s="87" t="b">
        <v>0</v>
      </c>
      <c r="J742" s="87" t="b">
        <v>0</v>
      </c>
      <c r="K742" s="87" t="b">
        <v>0</v>
      </c>
      <c r="L742" s="87" t="b">
        <v>0</v>
      </c>
    </row>
    <row r="743" spans="1:12" ht="15">
      <c r="A743" s="87" t="s">
        <v>319</v>
      </c>
      <c r="B743" s="87" t="s">
        <v>2013</v>
      </c>
      <c r="C743" s="87">
        <v>2</v>
      </c>
      <c r="D743" s="132">
        <v>0.00661604386074684</v>
      </c>
      <c r="E743" s="132">
        <v>1.1436392352745433</v>
      </c>
      <c r="F743" s="87" t="s">
        <v>1934</v>
      </c>
      <c r="G743" s="87" t="b">
        <v>0</v>
      </c>
      <c r="H743" s="87" t="b">
        <v>0</v>
      </c>
      <c r="I743" s="87" t="b">
        <v>0</v>
      </c>
      <c r="J743" s="87" t="b">
        <v>0</v>
      </c>
      <c r="K743" s="87" t="b">
        <v>0</v>
      </c>
      <c r="L743" s="87" t="b">
        <v>0</v>
      </c>
    </row>
    <row r="744" spans="1:12" ht="15">
      <c r="A744" s="87" t="s">
        <v>307</v>
      </c>
      <c r="B744" s="87" t="s">
        <v>2396</v>
      </c>
      <c r="C744" s="87">
        <v>2</v>
      </c>
      <c r="D744" s="132">
        <v>0.00661604386074684</v>
      </c>
      <c r="E744" s="132">
        <v>1.7634279935629373</v>
      </c>
      <c r="F744" s="87" t="s">
        <v>1934</v>
      </c>
      <c r="G744" s="87" t="b">
        <v>0</v>
      </c>
      <c r="H744" s="87" t="b">
        <v>0</v>
      </c>
      <c r="I744" s="87" t="b">
        <v>0</v>
      </c>
      <c r="J744" s="87" t="b">
        <v>0</v>
      </c>
      <c r="K744" s="87" t="b">
        <v>0</v>
      </c>
      <c r="L744" s="87" t="b">
        <v>0</v>
      </c>
    </row>
    <row r="745" spans="1:12" ht="15">
      <c r="A745" s="87" t="s">
        <v>2396</v>
      </c>
      <c r="B745" s="87" t="s">
        <v>2268</v>
      </c>
      <c r="C745" s="87">
        <v>2</v>
      </c>
      <c r="D745" s="132">
        <v>0.00661604386074684</v>
      </c>
      <c r="E745" s="132">
        <v>1.6384892569546374</v>
      </c>
      <c r="F745" s="87" t="s">
        <v>1934</v>
      </c>
      <c r="G745" s="87" t="b">
        <v>0</v>
      </c>
      <c r="H745" s="87" t="b">
        <v>0</v>
      </c>
      <c r="I745" s="87" t="b">
        <v>0</v>
      </c>
      <c r="J745" s="87" t="b">
        <v>0</v>
      </c>
      <c r="K745" s="87" t="b">
        <v>0</v>
      </c>
      <c r="L745" s="87" t="b">
        <v>0</v>
      </c>
    </row>
    <row r="746" spans="1:12" ht="15">
      <c r="A746" s="87" t="s">
        <v>2268</v>
      </c>
      <c r="B746" s="87" t="s">
        <v>2525</v>
      </c>
      <c r="C746" s="87">
        <v>2</v>
      </c>
      <c r="D746" s="132">
        <v>0.00661604386074684</v>
      </c>
      <c r="E746" s="132">
        <v>1.6384892569546374</v>
      </c>
      <c r="F746" s="87" t="s">
        <v>1934</v>
      </c>
      <c r="G746" s="87" t="b">
        <v>0</v>
      </c>
      <c r="H746" s="87" t="b">
        <v>0</v>
      </c>
      <c r="I746" s="87" t="b">
        <v>0</v>
      </c>
      <c r="J746" s="87" t="b">
        <v>0</v>
      </c>
      <c r="K746" s="87" t="b">
        <v>0</v>
      </c>
      <c r="L746" s="87" t="b">
        <v>0</v>
      </c>
    </row>
    <row r="747" spans="1:12" ht="15">
      <c r="A747" s="87" t="s">
        <v>2525</v>
      </c>
      <c r="B747" s="87" t="s">
        <v>2268</v>
      </c>
      <c r="C747" s="87">
        <v>2</v>
      </c>
      <c r="D747" s="132">
        <v>0.00661604386074684</v>
      </c>
      <c r="E747" s="132">
        <v>1.6384892569546374</v>
      </c>
      <c r="F747" s="87" t="s">
        <v>1934</v>
      </c>
      <c r="G747" s="87" t="b">
        <v>0</v>
      </c>
      <c r="H747" s="87" t="b">
        <v>0</v>
      </c>
      <c r="I747" s="87" t="b">
        <v>0</v>
      </c>
      <c r="J747" s="87" t="b">
        <v>0</v>
      </c>
      <c r="K747" s="87" t="b">
        <v>0</v>
      </c>
      <c r="L747" s="87" t="b">
        <v>0</v>
      </c>
    </row>
    <row r="748" spans="1:12" ht="15">
      <c r="A748" s="87" t="s">
        <v>2268</v>
      </c>
      <c r="B748" s="87" t="s">
        <v>2319</v>
      </c>
      <c r="C748" s="87">
        <v>2</v>
      </c>
      <c r="D748" s="132">
        <v>0.00661604386074684</v>
      </c>
      <c r="E748" s="132">
        <v>1.6384892569546374</v>
      </c>
      <c r="F748" s="87" t="s">
        <v>1934</v>
      </c>
      <c r="G748" s="87" t="b">
        <v>0</v>
      </c>
      <c r="H748" s="87" t="b">
        <v>0</v>
      </c>
      <c r="I748" s="87" t="b">
        <v>0</v>
      </c>
      <c r="J748" s="87" t="b">
        <v>0</v>
      </c>
      <c r="K748" s="87" t="b">
        <v>0</v>
      </c>
      <c r="L748" s="87" t="b">
        <v>0</v>
      </c>
    </row>
    <row r="749" spans="1:12" ht="15">
      <c r="A749" s="87" t="s">
        <v>2319</v>
      </c>
      <c r="B749" s="87" t="s">
        <v>2526</v>
      </c>
      <c r="C749" s="87">
        <v>2</v>
      </c>
      <c r="D749" s="132">
        <v>0.00661604386074684</v>
      </c>
      <c r="E749" s="132">
        <v>1.9395192526186185</v>
      </c>
      <c r="F749" s="87" t="s">
        <v>1934</v>
      </c>
      <c r="G749" s="87" t="b">
        <v>0</v>
      </c>
      <c r="H749" s="87" t="b">
        <v>0</v>
      </c>
      <c r="I749" s="87" t="b">
        <v>0</v>
      </c>
      <c r="J749" s="87" t="b">
        <v>0</v>
      </c>
      <c r="K749" s="87" t="b">
        <v>0</v>
      </c>
      <c r="L749" s="87" t="b">
        <v>0</v>
      </c>
    </row>
    <row r="750" spans="1:12" ht="15">
      <c r="A750" s="87" t="s">
        <v>2526</v>
      </c>
      <c r="B750" s="87" t="s">
        <v>2527</v>
      </c>
      <c r="C750" s="87">
        <v>2</v>
      </c>
      <c r="D750" s="132">
        <v>0.00661604386074684</v>
      </c>
      <c r="E750" s="132">
        <v>1.9395192526186185</v>
      </c>
      <c r="F750" s="87" t="s">
        <v>1934</v>
      </c>
      <c r="G750" s="87" t="b">
        <v>0</v>
      </c>
      <c r="H750" s="87" t="b">
        <v>0</v>
      </c>
      <c r="I750" s="87" t="b">
        <v>0</v>
      </c>
      <c r="J750" s="87" t="b">
        <v>0</v>
      </c>
      <c r="K750" s="87" t="b">
        <v>1</v>
      </c>
      <c r="L750" s="87" t="b">
        <v>0</v>
      </c>
    </row>
    <row r="751" spans="1:12" ht="15">
      <c r="A751" s="87" t="s">
        <v>2527</v>
      </c>
      <c r="B751" s="87" t="s">
        <v>2016</v>
      </c>
      <c r="C751" s="87">
        <v>2</v>
      </c>
      <c r="D751" s="132">
        <v>0.00661604386074684</v>
      </c>
      <c r="E751" s="132">
        <v>1.9395192526186185</v>
      </c>
      <c r="F751" s="87" t="s">
        <v>1934</v>
      </c>
      <c r="G751" s="87" t="b">
        <v>0</v>
      </c>
      <c r="H751" s="87" t="b">
        <v>1</v>
      </c>
      <c r="I751" s="87" t="b">
        <v>0</v>
      </c>
      <c r="J751" s="87" t="b">
        <v>0</v>
      </c>
      <c r="K751" s="87" t="b">
        <v>0</v>
      </c>
      <c r="L751" s="87" t="b">
        <v>0</v>
      </c>
    </row>
    <row r="752" spans="1:12" ht="15">
      <c r="A752" s="87" t="s">
        <v>2016</v>
      </c>
      <c r="B752" s="87" t="s">
        <v>2528</v>
      </c>
      <c r="C752" s="87">
        <v>2</v>
      </c>
      <c r="D752" s="132">
        <v>0.00661604386074684</v>
      </c>
      <c r="E752" s="132">
        <v>1.9395192526186185</v>
      </c>
      <c r="F752" s="87" t="s">
        <v>1934</v>
      </c>
      <c r="G752" s="87" t="b">
        <v>0</v>
      </c>
      <c r="H752" s="87" t="b">
        <v>0</v>
      </c>
      <c r="I752" s="87" t="b">
        <v>0</v>
      </c>
      <c r="J752" s="87" t="b">
        <v>0</v>
      </c>
      <c r="K752" s="87" t="b">
        <v>0</v>
      </c>
      <c r="L752" s="87" t="b">
        <v>0</v>
      </c>
    </row>
    <row r="753" spans="1:12" ht="15">
      <c r="A753" s="87" t="s">
        <v>2528</v>
      </c>
      <c r="B753" s="87" t="s">
        <v>2529</v>
      </c>
      <c r="C753" s="87">
        <v>2</v>
      </c>
      <c r="D753" s="132">
        <v>0.00661604386074684</v>
      </c>
      <c r="E753" s="132">
        <v>1.9395192526186185</v>
      </c>
      <c r="F753" s="87" t="s">
        <v>1934</v>
      </c>
      <c r="G753" s="87" t="b">
        <v>0</v>
      </c>
      <c r="H753" s="87" t="b">
        <v>0</v>
      </c>
      <c r="I753" s="87" t="b">
        <v>0</v>
      </c>
      <c r="J753" s="87" t="b">
        <v>0</v>
      </c>
      <c r="K753" s="87" t="b">
        <v>0</v>
      </c>
      <c r="L753" s="87" t="b">
        <v>0</v>
      </c>
    </row>
    <row r="754" spans="1:12" ht="15">
      <c r="A754" s="87" t="s">
        <v>2529</v>
      </c>
      <c r="B754" s="87" t="s">
        <v>2269</v>
      </c>
      <c r="C754" s="87">
        <v>2</v>
      </c>
      <c r="D754" s="132">
        <v>0.00661604386074684</v>
      </c>
      <c r="E754" s="132">
        <v>1.6384892569546374</v>
      </c>
      <c r="F754" s="87" t="s">
        <v>1934</v>
      </c>
      <c r="G754" s="87" t="b">
        <v>0</v>
      </c>
      <c r="H754" s="87" t="b">
        <v>0</v>
      </c>
      <c r="I754" s="87" t="b">
        <v>0</v>
      </c>
      <c r="J754" s="87" t="b">
        <v>0</v>
      </c>
      <c r="K754" s="87" t="b">
        <v>0</v>
      </c>
      <c r="L754" s="87" t="b">
        <v>0</v>
      </c>
    </row>
    <row r="755" spans="1:12" ht="15">
      <c r="A755" s="87" t="s">
        <v>2269</v>
      </c>
      <c r="B755" s="87" t="s">
        <v>2270</v>
      </c>
      <c r="C755" s="87">
        <v>2</v>
      </c>
      <c r="D755" s="132">
        <v>0.00661604386074684</v>
      </c>
      <c r="E755" s="132">
        <v>1.3374592612906562</v>
      </c>
      <c r="F755" s="87" t="s">
        <v>1934</v>
      </c>
      <c r="G755" s="87" t="b">
        <v>0</v>
      </c>
      <c r="H755" s="87" t="b">
        <v>0</v>
      </c>
      <c r="I755" s="87" t="b">
        <v>0</v>
      </c>
      <c r="J755" s="87" t="b">
        <v>1</v>
      </c>
      <c r="K755" s="87" t="b">
        <v>0</v>
      </c>
      <c r="L755" s="87" t="b">
        <v>0</v>
      </c>
    </row>
    <row r="756" spans="1:12" ht="15">
      <c r="A756" s="87" t="s">
        <v>268</v>
      </c>
      <c r="B756" s="87" t="s">
        <v>264</v>
      </c>
      <c r="C756" s="87">
        <v>8</v>
      </c>
      <c r="D756" s="132">
        <v>0.01346700921355352</v>
      </c>
      <c r="E756" s="132">
        <v>1.589670402034894</v>
      </c>
      <c r="F756" s="87" t="s">
        <v>1935</v>
      </c>
      <c r="G756" s="87" t="b">
        <v>0</v>
      </c>
      <c r="H756" s="87" t="b">
        <v>0</v>
      </c>
      <c r="I756" s="87" t="b">
        <v>0</v>
      </c>
      <c r="J756" s="87" t="b">
        <v>0</v>
      </c>
      <c r="K756" s="87" t="b">
        <v>0</v>
      </c>
      <c r="L756" s="87" t="b">
        <v>0</v>
      </c>
    </row>
    <row r="757" spans="1:12" ht="15">
      <c r="A757" s="87" t="s">
        <v>264</v>
      </c>
      <c r="B757" s="87" t="s">
        <v>286</v>
      </c>
      <c r="C757" s="87">
        <v>8</v>
      </c>
      <c r="D757" s="132">
        <v>0.01346700921355352</v>
      </c>
      <c r="E757" s="132">
        <v>1.208329655182318</v>
      </c>
      <c r="F757" s="87" t="s">
        <v>1935</v>
      </c>
      <c r="G757" s="87" t="b">
        <v>0</v>
      </c>
      <c r="H757" s="87" t="b">
        <v>0</v>
      </c>
      <c r="I757" s="87" t="b">
        <v>0</v>
      </c>
      <c r="J757" s="87" t="b">
        <v>0</v>
      </c>
      <c r="K757" s="87" t="b">
        <v>0</v>
      </c>
      <c r="L757" s="87" t="b">
        <v>0</v>
      </c>
    </row>
    <row r="758" spans="1:12" ht="15">
      <c r="A758" s="87" t="s">
        <v>286</v>
      </c>
      <c r="B758" s="87" t="s">
        <v>254</v>
      </c>
      <c r="C758" s="87">
        <v>8</v>
      </c>
      <c r="D758" s="132">
        <v>0.01346700921355352</v>
      </c>
      <c r="E758" s="132">
        <v>1.3166691299711564</v>
      </c>
      <c r="F758" s="87" t="s">
        <v>1935</v>
      </c>
      <c r="G758" s="87" t="b">
        <v>0</v>
      </c>
      <c r="H758" s="87" t="b">
        <v>0</v>
      </c>
      <c r="I758" s="87" t="b">
        <v>0</v>
      </c>
      <c r="J758" s="87" t="b">
        <v>0</v>
      </c>
      <c r="K758" s="87" t="b">
        <v>0</v>
      </c>
      <c r="L758" s="87" t="b">
        <v>0</v>
      </c>
    </row>
    <row r="759" spans="1:12" ht="15">
      <c r="A759" s="87" t="s">
        <v>254</v>
      </c>
      <c r="B759" s="87" t="s">
        <v>266</v>
      </c>
      <c r="C759" s="87">
        <v>8</v>
      </c>
      <c r="D759" s="132">
        <v>0.01346700921355352</v>
      </c>
      <c r="E759" s="132">
        <v>1.4513677038686126</v>
      </c>
      <c r="F759" s="87" t="s">
        <v>1935</v>
      </c>
      <c r="G759" s="87" t="b">
        <v>0</v>
      </c>
      <c r="H759" s="87" t="b">
        <v>0</v>
      </c>
      <c r="I759" s="87" t="b">
        <v>0</v>
      </c>
      <c r="J759" s="87" t="b">
        <v>0</v>
      </c>
      <c r="K759" s="87" t="b">
        <v>0</v>
      </c>
      <c r="L759" s="87" t="b">
        <v>0</v>
      </c>
    </row>
    <row r="760" spans="1:12" ht="15">
      <c r="A760" s="87" t="s">
        <v>266</v>
      </c>
      <c r="B760" s="87" t="s">
        <v>265</v>
      </c>
      <c r="C760" s="87">
        <v>8</v>
      </c>
      <c r="D760" s="132">
        <v>0.01346700921355352</v>
      </c>
      <c r="E760" s="132">
        <v>1.3544576908605561</v>
      </c>
      <c r="F760" s="87" t="s">
        <v>1935</v>
      </c>
      <c r="G760" s="87" t="b">
        <v>0</v>
      </c>
      <c r="H760" s="87" t="b">
        <v>0</v>
      </c>
      <c r="I760" s="87" t="b">
        <v>0</v>
      </c>
      <c r="J760" s="87" t="b">
        <v>0</v>
      </c>
      <c r="K760" s="87" t="b">
        <v>0</v>
      </c>
      <c r="L760" s="87" t="b">
        <v>0</v>
      </c>
    </row>
    <row r="761" spans="1:12" ht="15">
      <c r="A761" s="87" t="s">
        <v>2002</v>
      </c>
      <c r="B761" s="87" t="s">
        <v>2004</v>
      </c>
      <c r="C761" s="87">
        <v>4</v>
      </c>
      <c r="D761" s="132">
        <v>0.013795791895081306</v>
      </c>
      <c r="E761" s="132">
        <v>1.8907003976988752</v>
      </c>
      <c r="F761" s="87" t="s">
        <v>1935</v>
      </c>
      <c r="G761" s="87" t="b">
        <v>0</v>
      </c>
      <c r="H761" s="87" t="b">
        <v>0</v>
      </c>
      <c r="I761" s="87" t="b">
        <v>0</v>
      </c>
      <c r="J761" s="87" t="b">
        <v>0</v>
      </c>
      <c r="K761" s="87" t="b">
        <v>0</v>
      </c>
      <c r="L761" s="87" t="b">
        <v>0</v>
      </c>
    </row>
    <row r="762" spans="1:12" ht="15">
      <c r="A762" s="87" t="s">
        <v>2000</v>
      </c>
      <c r="B762" s="87" t="s">
        <v>1979</v>
      </c>
      <c r="C762" s="87">
        <v>3</v>
      </c>
      <c r="D762" s="132">
        <v>0.008797653958944282</v>
      </c>
      <c r="E762" s="132">
        <v>2.015639134307175</v>
      </c>
      <c r="F762" s="87" t="s">
        <v>1935</v>
      </c>
      <c r="G762" s="87" t="b">
        <v>0</v>
      </c>
      <c r="H762" s="87" t="b">
        <v>0</v>
      </c>
      <c r="I762" s="87" t="b">
        <v>0</v>
      </c>
      <c r="J762" s="87" t="b">
        <v>0</v>
      </c>
      <c r="K762" s="87" t="b">
        <v>0</v>
      </c>
      <c r="L762" s="87" t="b">
        <v>0</v>
      </c>
    </row>
    <row r="763" spans="1:12" ht="15">
      <c r="A763" s="87" t="s">
        <v>2001</v>
      </c>
      <c r="B763" s="87" t="s">
        <v>2005</v>
      </c>
      <c r="C763" s="87">
        <v>3</v>
      </c>
      <c r="D763" s="132">
        <v>0.008797653958944282</v>
      </c>
      <c r="E763" s="132">
        <v>1.8907003976988752</v>
      </c>
      <c r="F763" s="87" t="s">
        <v>1935</v>
      </c>
      <c r="G763" s="87" t="b">
        <v>0</v>
      </c>
      <c r="H763" s="87" t="b">
        <v>0</v>
      </c>
      <c r="I763" s="87" t="b">
        <v>0</v>
      </c>
      <c r="J763" s="87" t="b">
        <v>0</v>
      </c>
      <c r="K763" s="87" t="b">
        <v>0</v>
      </c>
      <c r="L763" s="87" t="b">
        <v>0</v>
      </c>
    </row>
    <row r="764" spans="1:12" ht="15">
      <c r="A764" s="87" t="s">
        <v>2005</v>
      </c>
      <c r="B764" s="87" t="s">
        <v>1999</v>
      </c>
      <c r="C764" s="87">
        <v>3</v>
      </c>
      <c r="D764" s="132">
        <v>0.008797653958944282</v>
      </c>
      <c r="E764" s="132">
        <v>2.015639134307175</v>
      </c>
      <c r="F764" s="87" t="s">
        <v>1935</v>
      </c>
      <c r="G764" s="87" t="b">
        <v>0</v>
      </c>
      <c r="H764" s="87" t="b">
        <v>0</v>
      </c>
      <c r="I764" s="87" t="b">
        <v>0</v>
      </c>
      <c r="J764" s="87" t="b">
        <v>0</v>
      </c>
      <c r="K764" s="87" t="b">
        <v>0</v>
      </c>
      <c r="L764" s="87" t="b">
        <v>0</v>
      </c>
    </row>
    <row r="765" spans="1:12" ht="15">
      <c r="A765" s="87" t="s">
        <v>2257</v>
      </c>
      <c r="B765" s="87" t="s">
        <v>2256</v>
      </c>
      <c r="C765" s="87">
        <v>2</v>
      </c>
      <c r="D765" s="132">
        <v>0.006897895947540653</v>
      </c>
      <c r="E765" s="132">
        <v>2.015639134307175</v>
      </c>
      <c r="F765" s="87" t="s">
        <v>1935</v>
      </c>
      <c r="G765" s="87" t="b">
        <v>0</v>
      </c>
      <c r="H765" s="87" t="b">
        <v>0</v>
      </c>
      <c r="I765" s="87" t="b">
        <v>0</v>
      </c>
      <c r="J765" s="87" t="b">
        <v>0</v>
      </c>
      <c r="K765" s="87" t="b">
        <v>0</v>
      </c>
      <c r="L765" s="87" t="b">
        <v>0</v>
      </c>
    </row>
    <row r="766" spans="1:12" ht="15">
      <c r="A766" s="87" t="s">
        <v>2256</v>
      </c>
      <c r="B766" s="87" t="s">
        <v>2258</v>
      </c>
      <c r="C766" s="87">
        <v>2</v>
      </c>
      <c r="D766" s="132">
        <v>0.006897895947540653</v>
      </c>
      <c r="E766" s="132">
        <v>2.015639134307175</v>
      </c>
      <c r="F766" s="87" t="s">
        <v>1935</v>
      </c>
      <c r="G766" s="87" t="b">
        <v>0</v>
      </c>
      <c r="H766" s="87" t="b">
        <v>0</v>
      </c>
      <c r="I766" s="87" t="b">
        <v>0</v>
      </c>
      <c r="J766" s="87" t="b">
        <v>0</v>
      </c>
      <c r="K766" s="87" t="b">
        <v>0</v>
      </c>
      <c r="L766" s="87" t="b">
        <v>0</v>
      </c>
    </row>
    <row r="767" spans="1:12" ht="15">
      <c r="A767" s="87" t="s">
        <v>2258</v>
      </c>
      <c r="B767" s="87" t="s">
        <v>2259</v>
      </c>
      <c r="C767" s="87">
        <v>2</v>
      </c>
      <c r="D767" s="132">
        <v>0.006897895947540653</v>
      </c>
      <c r="E767" s="132">
        <v>2.1917303933628562</v>
      </c>
      <c r="F767" s="87" t="s">
        <v>1935</v>
      </c>
      <c r="G767" s="87" t="b">
        <v>0</v>
      </c>
      <c r="H767" s="87" t="b">
        <v>0</v>
      </c>
      <c r="I767" s="87" t="b">
        <v>0</v>
      </c>
      <c r="J767" s="87" t="b">
        <v>0</v>
      </c>
      <c r="K767" s="87" t="b">
        <v>0</v>
      </c>
      <c r="L767" s="87" t="b">
        <v>0</v>
      </c>
    </row>
    <row r="768" spans="1:12" ht="15">
      <c r="A768" s="87" t="s">
        <v>2259</v>
      </c>
      <c r="B768" s="87" t="s">
        <v>2260</v>
      </c>
      <c r="C768" s="87">
        <v>2</v>
      </c>
      <c r="D768" s="132">
        <v>0.006897895947540653</v>
      </c>
      <c r="E768" s="132">
        <v>2.1917303933628562</v>
      </c>
      <c r="F768" s="87" t="s">
        <v>1935</v>
      </c>
      <c r="G768" s="87" t="b">
        <v>0</v>
      </c>
      <c r="H768" s="87" t="b">
        <v>0</v>
      </c>
      <c r="I768" s="87" t="b">
        <v>0</v>
      </c>
      <c r="J768" s="87" t="b">
        <v>0</v>
      </c>
      <c r="K768" s="87" t="b">
        <v>0</v>
      </c>
      <c r="L768" s="87" t="b">
        <v>0</v>
      </c>
    </row>
    <row r="769" spans="1:12" ht="15">
      <c r="A769" s="87" t="s">
        <v>2260</v>
      </c>
      <c r="B769" s="87" t="s">
        <v>2261</v>
      </c>
      <c r="C769" s="87">
        <v>2</v>
      </c>
      <c r="D769" s="132">
        <v>0.006897895947540653</v>
      </c>
      <c r="E769" s="132">
        <v>2.1917303933628562</v>
      </c>
      <c r="F769" s="87" t="s">
        <v>1935</v>
      </c>
      <c r="G769" s="87" t="b">
        <v>0</v>
      </c>
      <c r="H769" s="87" t="b">
        <v>0</v>
      </c>
      <c r="I769" s="87" t="b">
        <v>0</v>
      </c>
      <c r="J769" s="87" t="b">
        <v>0</v>
      </c>
      <c r="K769" s="87" t="b">
        <v>0</v>
      </c>
      <c r="L769" s="87" t="b">
        <v>0</v>
      </c>
    </row>
    <row r="770" spans="1:12" ht="15">
      <c r="A770" s="87" t="s">
        <v>2261</v>
      </c>
      <c r="B770" s="87" t="s">
        <v>2255</v>
      </c>
      <c r="C770" s="87">
        <v>2</v>
      </c>
      <c r="D770" s="132">
        <v>0.006897895947540653</v>
      </c>
      <c r="E770" s="132">
        <v>2.1917303933628562</v>
      </c>
      <c r="F770" s="87" t="s">
        <v>1935</v>
      </c>
      <c r="G770" s="87" t="b">
        <v>0</v>
      </c>
      <c r="H770" s="87" t="b">
        <v>0</v>
      </c>
      <c r="I770" s="87" t="b">
        <v>0</v>
      </c>
      <c r="J770" s="87" t="b">
        <v>0</v>
      </c>
      <c r="K770" s="87" t="b">
        <v>0</v>
      </c>
      <c r="L770" s="87" t="b">
        <v>0</v>
      </c>
    </row>
    <row r="771" spans="1:12" ht="15">
      <c r="A771" s="87" t="s">
        <v>2255</v>
      </c>
      <c r="B771" s="87" t="s">
        <v>2007</v>
      </c>
      <c r="C771" s="87">
        <v>2</v>
      </c>
      <c r="D771" s="132">
        <v>0.006897895947540653</v>
      </c>
      <c r="E771" s="132">
        <v>2.1917303933628562</v>
      </c>
      <c r="F771" s="87" t="s">
        <v>1935</v>
      </c>
      <c r="G771" s="87" t="b">
        <v>0</v>
      </c>
      <c r="H771" s="87" t="b">
        <v>0</v>
      </c>
      <c r="I771" s="87" t="b">
        <v>0</v>
      </c>
      <c r="J771" s="87" t="b">
        <v>0</v>
      </c>
      <c r="K771" s="87" t="b">
        <v>0</v>
      </c>
      <c r="L771" s="87" t="b">
        <v>0</v>
      </c>
    </row>
    <row r="772" spans="1:12" ht="15">
      <c r="A772" s="87" t="s">
        <v>2007</v>
      </c>
      <c r="B772" s="87" t="s">
        <v>2006</v>
      </c>
      <c r="C772" s="87">
        <v>2</v>
      </c>
      <c r="D772" s="132">
        <v>0.006897895947540653</v>
      </c>
      <c r="E772" s="132">
        <v>2.1917303933628562</v>
      </c>
      <c r="F772" s="87" t="s">
        <v>1935</v>
      </c>
      <c r="G772" s="87" t="b">
        <v>0</v>
      </c>
      <c r="H772" s="87" t="b">
        <v>0</v>
      </c>
      <c r="I772" s="87" t="b">
        <v>0</v>
      </c>
      <c r="J772" s="87" t="b">
        <v>0</v>
      </c>
      <c r="K772" s="87" t="b">
        <v>0</v>
      </c>
      <c r="L772" s="87" t="b">
        <v>0</v>
      </c>
    </row>
    <row r="773" spans="1:12" ht="15">
      <c r="A773" s="87" t="s">
        <v>2006</v>
      </c>
      <c r="B773" s="87" t="s">
        <v>2254</v>
      </c>
      <c r="C773" s="87">
        <v>2</v>
      </c>
      <c r="D773" s="132">
        <v>0.006897895947540653</v>
      </c>
      <c r="E773" s="132">
        <v>2.1917303933628562</v>
      </c>
      <c r="F773" s="87" t="s">
        <v>1935</v>
      </c>
      <c r="G773" s="87" t="b">
        <v>0</v>
      </c>
      <c r="H773" s="87" t="b">
        <v>0</v>
      </c>
      <c r="I773" s="87" t="b">
        <v>0</v>
      </c>
      <c r="J773" s="87" t="b">
        <v>0</v>
      </c>
      <c r="K773" s="87" t="b">
        <v>0</v>
      </c>
      <c r="L773" s="87" t="b">
        <v>0</v>
      </c>
    </row>
    <row r="774" spans="1:12" ht="15">
      <c r="A774" s="87" t="s">
        <v>2254</v>
      </c>
      <c r="B774" s="87" t="s">
        <v>2262</v>
      </c>
      <c r="C774" s="87">
        <v>2</v>
      </c>
      <c r="D774" s="132">
        <v>0.006897895947540653</v>
      </c>
      <c r="E774" s="132">
        <v>2.1917303933628562</v>
      </c>
      <c r="F774" s="87" t="s">
        <v>1935</v>
      </c>
      <c r="G774" s="87" t="b">
        <v>0</v>
      </c>
      <c r="H774" s="87" t="b">
        <v>0</v>
      </c>
      <c r="I774" s="87" t="b">
        <v>0</v>
      </c>
      <c r="J774" s="87" t="b">
        <v>0</v>
      </c>
      <c r="K774" s="87" t="b">
        <v>0</v>
      </c>
      <c r="L774" s="87" t="b">
        <v>0</v>
      </c>
    </row>
    <row r="775" spans="1:12" ht="15">
      <c r="A775" s="87" t="s">
        <v>2262</v>
      </c>
      <c r="B775" s="87" t="s">
        <v>2000</v>
      </c>
      <c r="C775" s="87">
        <v>2</v>
      </c>
      <c r="D775" s="132">
        <v>0.006897895947540653</v>
      </c>
      <c r="E775" s="132">
        <v>2.015639134307175</v>
      </c>
      <c r="F775" s="87" t="s">
        <v>1935</v>
      </c>
      <c r="G775" s="87" t="b">
        <v>0</v>
      </c>
      <c r="H775" s="87" t="b">
        <v>0</v>
      </c>
      <c r="I775" s="87" t="b">
        <v>0</v>
      </c>
      <c r="J775" s="87" t="b">
        <v>0</v>
      </c>
      <c r="K775" s="87" t="b">
        <v>0</v>
      </c>
      <c r="L775" s="87" t="b">
        <v>0</v>
      </c>
    </row>
    <row r="776" spans="1:12" ht="15">
      <c r="A776" s="87" t="s">
        <v>264</v>
      </c>
      <c r="B776" s="87" t="s">
        <v>2418</v>
      </c>
      <c r="C776" s="87">
        <v>2</v>
      </c>
      <c r="D776" s="132">
        <v>0.006897895947540653</v>
      </c>
      <c r="E776" s="132">
        <v>1.4513677038686126</v>
      </c>
      <c r="F776" s="87" t="s">
        <v>1935</v>
      </c>
      <c r="G776" s="87" t="b">
        <v>0</v>
      </c>
      <c r="H776" s="87" t="b">
        <v>0</v>
      </c>
      <c r="I776" s="87" t="b">
        <v>0</v>
      </c>
      <c r="J776" s="87" t="b">
        <v>1</v>
      </c>
      <c r="K776" s="87" t="b">
        <v>0</v>
      </c>
      <c r="L776" s="87" t="b">
        <v>0</v>
      </c>
    </row>
    <row r="777" spans="1:12" ht="15">
      <c r="A777" s="87" t="s">
        <v>2418</v>
      </c>
      <c r="B777" s="87" t="s">
        <v>267</v>
      </c>
      <c r="C777" s="87">
        <v>2</v>
      </c>
      <c r="D777" s="132">
        <v>0.006897895947540653</v>
      </c>
      <c r="E777" s="132">
        <v>1.8907003976988752</v>
      </c>
      <c r="F777" s="87" t="s">
        <v>1935</v>
      </c>
      <c r="G777" s="87" t="b">
        <v>1</v>
      </c>
      <c r="H777" s="87" t="b">
        <v>0</v>
      </c>
      <c r="I777" s="87" t="b">
        <v>0</v>
      </c>
      <c r="J777" s="87" t="b">
        <v>0</v>
      </c>
      <c r="K777" s="87" t="b">
        <v>0</v>
      </c>
      <c r="L777" s="87" t="b">
        <v>0</v>
      </c>
    </row>
    <row r="778" spans="1:12" ht="15">
      <c r="A778" s="87" t="s">
        <v>267</v>
      </c>
      <c r="B778" s="87" t="s">
        <v>2298</v>
      </c>
      <c r="C778" s="87">
        <v>2</v>
      </c>
      <c r="D778" s="132">
        <v>0.006897895947540653</v>
      </c>
      <c r="E778" s="132">
        <v>1.7146091386431939</v>
      </c>
      <c r="F778" s="87" t="s">
        <v>1935</v>
      </c>
      <c r="G778" s="87" t="b">
        <v>0</v>
      </c>
      <c r="H778" s="87" t="b">
        <v>0</v>
      </c>
      <c r="I778" s="87" t="b">
        <v>0</v>
      </c>
      <c r="J778" s="87" t="b">
        <v>0</v>
      </c>
      <c r="K778" s="87" t="b">
        <v>0</v>
      </c>
      <c r="L778" s="87" t="b">
        <v>0</v>
      </c>
    </row>
    <row r="779" spans="1:12" ht="15">
      <c r="A779" s="87" t="s">
        <v>2298</v>
      </c>
      <c r="B779" s="87" t="s">
        <v>2419</v>
      </c>
      <c r="C779" s="87">
        <v>2</v>
      </c>
      <c r="D779" s="132">
        <v>0.006897895947540653</v>
      </c>
      <c r="E779" s="132">
        <v>2.015639134307175</v>
      </c>
      <c r="F779" s="87" t="s">
        <v>1935</v>
      </c>
      <c r="G779" s="87" t="b">
        <v>0</v>
      </c>
      <c r="H779" s="87" t="b">
        <v>0</v>
      </c>
      <c r="I779" s="87" t="b">
        <v>0</v>
      </c>
      <c r="J779" s="87" t="b">
        <v>0</v>
      </c>
      <c r="K779" s="87" t="b">
        <v>0</v>
      </c>
      <c r="L779" s="87" t="b">
        <v>0</v>
      </c>
    </row>
    <row r="780" spans="1:12" ht="15">
      <c r="A780" s="87" t="s">
        <v>2419</v>
      </c>
      <c r="B780" s="87" t="s">
        <v>2420</v>
      </c>
      <c r="C780" s="87">
        <v>2</v>
      </c>
      <c r="D780" s="132">
        <v>0.006897895947540653</v>
      </c>
      <c r="E780" s="132">
        <v>2.1917303933628562</v>
      </c>
      <c r="F780" s="87" t="s">
        <v>1935</v>
      </c>
      <c r="G780" s="87" t="b">
        <v>0</v>
      </c>
      <c r="H780" s="87" t="b">
        <v>0</v>
      </c>
      <c r="I780" s="87" t="b">
        <v>0</v>
      </c>
      <c r="J780" s="87" t="b">
        <v>0</v>
      </c>
      <c r="K780" s="87" t="b">
        <v>0</v>
      </c>
      <c r="L780" s="87" t="b">
        <v>0</v>
      </c>
    </row>
    <row r="781" spans="1:12" ht="15">
      <c r="A781" s="87" t="s">
        <v>2420</v>
      </c>
      <c r="B781" s="87" t="s">
        <v>2322</v>
      </c>
      <c r="C781" s="87">
        <v>2</v>
      </c>
      <c r="D781" s="132">
        <v>0.006897895947540653</v>
      </c>
      <c r="E781" s="132">
        <v>2.015639134307175</v>
      </c>
      <c r="F781" s="87" t="s">
        <v>1935</v>
      </c>
      <c r="G781" s="87" t="b">
        <v>0</v>
      </c>
      <c r="H781" s="87" t="b">
        <v>0</v>
      </c>
      <c r="I781" s="87" t="b">
        <v>0</v>
      </c>
      <c r="J781" s="87" t="b">
        <v>0</v>
      </c>
      <c r="K781" s="87" t="b">
        <v>0</v>
      </c>
      <c r="L781" s="87" t="b">
        <v>0</v>
      </c>
    </row>
    <row r="782" spans="1:12" ht="15">
      <c r="A782" s="87" t="s">
        <v>2322</v>
      </c>
      <c r="B782" s="87" t="s">
        <v>2313</v>
      </c>
      <c r="C782" s="87">
        <v>2</v>
      </c>
      <c r="D782" s="132">
        <v>0.006897895947540653</v>
      </c>
      <c r="E782" s="132">
        <v>2.1917303933628562</v>
      </c>
      <c r="F782" s="87" t="s">
        <v>1935</v>
      </c>
      <c r="G782" s="87" t="b">
        <v>0</v>
      </c>
      <c r="H782" s="87" t="b">
        <v>0</v>
      </c>
      <c r="I782" s="87" t="b">
        <v>0</v>
      </c>
      <c r="J782" s="87" t="b">
        <v>0</v>
      </c>
      <c r="K782" s="87" t="b">
        <v>0</v>
      </c>
      <c r="L782" s="87" t="b">
        <v>0</v>
      </c>
    </row>
    <row r="783" spans="1:12" ht="15">
      <c r="A783" s="87" t="s">
        <v>2313</v>
      </c>
      <c r="B783" s="87" t="s">
        <v>2350</v>
      </c>
      <c r="C783" s="87">
        <v>2</v>
      </c>
      <c r="D783" s="132">
        <v>0.006897895947540653</v>
      </c>
      <c r="E783" s="132">
        <v>2.015639134307175</v>
      </c>
      <c r="F783" s="87" t="s">
        <v>1935</v>
      </c>
      <c r="G783" s="87" t="b">
        <v>0</v>
      </c>
      <c r="H783" s="87" t="b">
        <v>0</v>
      </c>
      <c r="I783" s="87" t="b">
        <v>0</v>
      </c>
      <c r="J783" s="87" t="b">
        <v>0</v>
      </c>
      <c r="K783" s="87" t="b">
        <v>0</v>
      </c>
      <c r="L783" s="87" t="b">
        <v>0</v>
      </c>
    </row>
    <row r="784" spans="1:12" ht="15">
      <c r="A784" s="87" t="s">
        <v>2350</v>
      </c>
      <c r="B784" s="87" t="s">
        <v>2421</v>
      </c>
      <c r="C784" s="87">
        <v>2</v>
      </c>
      <c r="D784" s="132">
        <v>0.006897895947540653</v>
      </c>
      <c r="E784" s="132">
        <v>2.015639134307175</v>
      </c>
      <c r="F784" s="87" t="s">
        <v>1935</v>
      </c>
      <c r="G784" s="87" t="b">
        <v>0</v>
      </c>
      <c r="H784" s="87" t="b">
        <v>0</v>
      </c>
      <c r="I784" s="87" t="b">
        <v>0</v>
      </c>
      <c r="J784" s="87" t="b">
        <v>0</v>
      </c>
      <c r="K784" s="87" t="b">
        <v>0</v>
      </c>
      <c r="L784" s="87" t="b">
        <v>0</v>
      </c>
    </row>
    <row r="785" spans="1:12" ht="15">
      <c r="A785" s="87" t="s">
        <v>2421</v>
      </c>
      <c r="B785" s="87" t="s">
        <v>2422</v>
      </c>
      <c r="C785" s="87">
        <v>2</v>
      </c>
      <c r="D785" s="132">
        <v>0.006897895947540653</v>
      </c>
      <c r="E785" s="132">
        <v>2.1917303933628562</v>
      </c>
      <c r="F785" s="87" t="s">
        <v>1935</v>
      </c>
      <c r="G785" s="87" t="b">
        <v>0</v>
      </c>
      <c r="H785" s="87" t="b">
        <v>0</v>
      </c>
      <c r="I785" s="87" t="b">
        <v>0</v>
      </c>
      <c r="J785" s="87" t="b">
        <v>0</v>
      </c>
      <c r="K785" s="87" t="b">
        <v>0</v>
      </c>
      <c r="L785" s="87" t="b">
        <v>0</v>
      </c>
    </row>
    <row r="786" spans="1:12" ht="15">
      <c r="A786" s="87" t="s">
        <v>2533</v>
      </c>
      <c r="B786" s="87" t="s">
        <v>286</v>
      </c>
      <c r="C786" s="87">
        <v>2</v>
      </c>
      <c r="D786" s="132">
        <v>0.006897895947540653</v>
      </c>
      <c r="E786" s="132">
        <v>1.3466323533485995</v>
      </c>
      <c r="F786" s="87" t="s">
        <v>1935</v>
      </c>
      <c r="G786" s="87" t="b">
        <v>0</v>
      </c>
      <c r="H786" s="87" t="b">
        <v>0</v>
      </c>
      <c r="I786" s="87" t="b">
        <v>0</v>
      </c>
      <c r="J786" s="87" t="b">
        <v>0</v>
      </c>
      <c r="K786" s="87" t="b">
        <v>0</v>
      </c>
      <c r="L786" s="87" t="b">
        <v>0</v>
      </c>
    </row>
    <row r="787" spans="1:12" ht="15">
      <c r="A787" s="87" t="s">
        <v>286</v>
      </c>
      <c r="B787" s="87" t="s">
        <v>265</v>
      </c>
      <c r="C787" s="87">
        <v>2</v>
      </c>
      <c r="D787" s="132">
        <v>0.006897895947540653</v>
      </c>
      <c r="E787" s="132">
        <v>0.6176991256351375</v>
      </c>
      <c r="F787" s="87" t="s">
        <v>1935</v>
      </c>
      <c r="G787" s="87" t="b">
        <v>0</v>
      </c>
      <c r="H787" s="87" t="b">
        <v>0</v>
      </c>
      <c r="I787" s="87" t="b">
        <v>0</v>
      </c>
      <c r="J787" s="87" t="b">
        <v>0</v>
      </c>
      <c r="K787" s="87" t="b">
        <v>0</v>
      </c>
      <c r="L787" s="87" t="b">
        <v>0</v>
      </c>
    </row>
    <row r="788" spans="1:12" ht="15">
      <c r="A788" s="87" t="s">
        <v>265</v>
      </c>
      <c r="B788" s="87" t="s">
        <v>253</v>
      </c>
      <c r="C788" s="87">
        <v>2</v>
      </c>
      <c r="D788" s="132">
        <v>0.006897895947540653</v>
      </c>
      <c r="E788" s="132">
        <v>2.1917303933628562</v>
      </c>
      <c r="F788" s="87" t="s">
        <v>1935</v>
      </c>
      <c r="G788" s="87" t="b">
        <v>0</v>
      </c>
      <c r="H788" s="87" t="b">
        <v>0</v>
      </c>
      <c r="I788" s="87" t="b">
        <v>0</v>
      </c>
      <c r="J788" s="87" t="b">
        <v>0</v>
      </c>
      <c r="K788" s="87" t="b">
        <v>0</v>
      </c>
      <c r="L788" s="87" t="b">
        <v>0</v>
      </c>
    </row>
    <row r="789" spans="1:12" ht="15">
      <c r="A789" s="87" t="s">
        <v>253</v>
      </c>
      <c r="B789" s="87" t="s">
        <v>266</v>
      </c>
      <c r="C789" s="87">
        <v>2</v>
      </c>
      <c r="D789" s="132">
        <v>0.006897895947540653</v>
      </c>
      <c r="E789" s="132">
        <v>1.4513677038686126</v>
      </c>
      <c r="F789" s="87" t="s">
        <v>1935</v>
      </c>
      <c r="G789" s="87" t="b">
        <v>0</v>
      </c>
      <c r="H789" s="87" t="b">
        <v>0</v>
      </c>
      <c r="I789" s="87" t="b">
        <v>0</v>
      </c>
      <c r="J789" s="87" t="b">
        <v>0</v>
      </c>
      <c r="K789" s="87" t="b">
        <v>0</v>
      </c>
      <c r="L789" s="87" t="b">
        <v>0</v>
      </c>
    </row>
    <row r="790" spans="1:12" ht="15">
      <c r="A790" s="87" t="s">
        <v>266</v>
      </c>
      <c r="B790" s="87" t="s">
        <v>306</v>
      </c>
      <c r="C790" s="87">
        <v>2</v>
      </c>
      <c r="D790" s="132">
        <v>0.006897895947540653</v>
      </c>
      <c r="E790" s="132">
        <v>1.4513677038686126</v>
      </c>
      <c r="F790" s="87" t="s">
        <v>1935</v>
      </c>
      <c r="G790" s="87" t="b">
        <v>0</v>
      </c>
      <c r="H790" s="87" t="b">
        <v>0</v>
      </c>
      <c r="I790" s="87" t="b">
        <v>0</v>
      </c>
      <c r="J790" s="87" t="b">
        <v>0</v>
      </c>
      <c r="K790" s="87" t="b">
        <v>0</v>
      </c>
      <c r="L790" s="87" t="b">
        <v>0</v>
      </c>
    </row>
    <row r="791" spans="1:12" ht="15">
      <c r="A791" s="87" t="s">
        <v>306</v>
      </c>
      <c r="B791" s="87" t="s">
        <v>305</v>
      </c>
      <c r="C791" s="87">
        <v>2</v>
      </c>
      <c r="D791" s="132">
        <v>0.006897895947540653</v>
      </c>
      <c r="E791" s="132">
        <v>2.1917303933628562</v>
      </c>
      <c r="F791" s="87" t="s">
        <v>1935</v>
      </c>
      <c r="G791" s="87" t="b">
        <v>0</v>
      </c>
      <c r="H791" s="87" t="b">
        <v>0</v>
      </c>
      <c r="I791" s="87" t="b">
        <v>0</v>
      </c>
      <c r="J791" s="87" t="b">
        <v>0</v>
      </c>
      <c r="K791" s="87" t="b">
        <v>0</v>
      </c>
      <c r="L791" s="87" t="b">
        <v>0</v>
      </c>
    </row>
    <row r="792" spans="1:12" ht="15">
      <c r="A792" s="87" t="s">
        <v>305</v>
      </c>
      <c r="B792" s="87" t="s">
        <v>267</v>
      </c>
      <c r="C792" s="87">
        <v>2</v>
      </c>
      <c r="D792" s="132">
        <v>0.006897895947540653</v>
      </c>
      <c r="E792" s="132">
        <v>1.8907003976988752</v>
      </c>
      <c r="F792" s="87" t="s">
        <v>1935</v>
      </c>
      <c r="G792" s="87" t="b">
        <v>0</v>
      </c>
      <c r="H792" s="87" t="b">
        <v>0</v>
      </c>
      <c r="I792" s="87" t="b">
        <v>0</v>
      </c>
      <c r="J792" s="87" t="b">
        <v>0</v>
      </c>
      <c r="K792" s="87" t="b">
        <v>0</v>
      </c>
      <c r="L792" s="87" t="b">
        <v>0</v>
      </c>
    </row>
    <row r="793" spans="1:12" ht="15">
      <c r="A793" s="87" t="s">
        <v>2304</v>
      </c>
      <c r="B793" s="87" t="s">
        <v>2264</v>
      </c>
      <c r="C793" s="87">
        <v>2</v>
      </c>
      <c r="D793" s="132">
        <v>0.006897895947540653</v>
      </c>
      <c r="E793" s="132">
        <v>2.1917303933628562</v>
      </c>
      <c r="F793" s="87" t="s">
        <v>1935</v>
      </c>
      <c r="G793" s="87" t="b">
        <v>0</v>
      </c>
      <c r="H793" s="87" t="b">
        <v>0</v>
      </c>
      <c r="I793" s="87" t="b">
        <v>0</v>
      </c>
      <c r="J793" s="87" t="b">
        <v>0</v>
      </c>
      <c r="K793" s="87" t="b">
        <v>0</v>
      </c>
      <c r="L793" s="87" t="b">
        <v>0</v>
      </c>
    </row>
    <row r="794" spans="1:12" ht="15">
      <c r="A794" s="87" t="s">
        <v>334</v>
      </c>
      <c r="B794" s="87" t="s">
        <v>333</v>
      </c>
      <c r="C794" s="87">
        <v>6</v>
      </c>
      <c r="D794" s="132">
        <v>0</v>
      </c>
      <c r="E794" s="132">
        <v>1.2471546148811266</v>
      </c>
      <c r="F794" s="87" t="s">
        <v>1936</v>
      </c>
      <c r="G794" s="87" t="b">
        <v>0</v>
      </c>
      <c r="H794" s="87" t="b">
        <v>0</v>
      </c>
      <c r="I794" s="87" t="b">
        <v>0</v>
      </c>
      <c r="J794" s="87" t="b">
        <v>0</v>
      </c>
      <c r="K794" s="87" t="b">
        <v>0</v>
      </c>
      <c r="L794" s="87" t="b">
        <v>0</v>
      </c>
    </row>
    <row r="795" spans="1:12" ht="15">
      <c r="A795" s="87" t="s">
        <v>332</v>
      </c>
      <c r="B795" s="87" t="s">
        <v>283</v>
      </c>
      <c r="C795" s="87">
        <v>6</v>
      </c>
      <c r="D795" s="132">
        <v>0</v>
      </c>
      <c r="E795" s="132">
        <v>1.2471546148811266</v>
      </c>
      <c r="F795" s="87" t="s">
        <v>1936</v>
      </c>
      <c r="G795" s="87" t="b">
        <v>0</v>
      </c>
      <c r="H795" s="87" t="b">
        <v>0</v>
      </c>
      <c r="I795" s="87" t="b">
        <v>0</v>
      </c>
      <c r="J795" s="87" t="b">
        <v>0</v>
      </c>
      <c r="K795" s="87" t="b">
        <v>0</v>
      </c>
      <c r="L795" s="87" t="b">
        <v>0</v>
      </c>
    </row>
    <row r="796" spans="1:12" ht="15">
      <c r="A796" s="87" t="s">
        <v>283</v>
      </c>
      <c r="B796" s="87" t="s">
        <v>331</v>
      </c>
      <c r="C796" s="87">
        <v>6</v>
      </c>
      <c r="D796" s="132">
        <v>0</v>
      </c>
      <c r="E796" s="132">
        <v>1.2471546148811266</v>
      </c>
      <c r="F796" s="87" t="s">
        <v>1936</v>
      </c>
      <c r="G796" s="87" t="b">
        <v>0</v>
      </c>
      <c r="H796" s="87" t="b">
        <v>0</v>
      </c>
      <c r="I796" s="87" t="b">
        <v>0</v>
      </c>
      <c r="J796" s="87" t="b">
        <v>0</v>
      </c>
      <c r="K796" s="87" t="b">
        <v>0</v>
      </c>
      <c r="L796" s="87" t="b">
        <v>0</v>
      </c>
    </row>
    <row r="797" spans="1:12" ht="15">
      <c r="A797" s="87" t="s">
        <v>331</v>
      </c>
      <c r="B797" s="87" t="s">
        <v>330</v>
      </c>
      <c r="C797" s="87">
        <v>6</v>
      </c>
      <c r="D797" s="132">
        <v>0</v>
      </c>
      <c r="E797" s="132">
        <v>1.2471546148811266</v>
      </c>
      <c r="F797" s="87" t="s">
        <v>1936</v>
      </c>
      <c r="G797" s="87" t="b">
        <v>0</v>
      </c>
      <c r="H797" s="87" t="b">
        <v>0</v>
      </c>
      <c r="I797" s="87" t="b">
        <v>0</v>
      </c>
      <c r="J797" s="87" t="b">
        <v>0</v>
      </c>
      <c r="K797" s="87" t="b">
        <v>0</v>
      </c>
      <c r="L797" s="87" t="b">
        <v>0</v>
      </c>
    </row>
    <row r="798" spans="1:12" ht="15">
      <c r="A798" s="87" t="s">
        <v>279</v>
      </c>
      <c r="B798" s="87" t="s">
        <v>282</v>
      </c>
      <c r="C798" s="87">
        <v>6</v>
      </c>
      <c r="D798" s="132">
        <v>0</v>
      </c>
      <c r="E798" s="132">
        <v>1.2471546148811266</v>
      </c>
      <c r="F798" s="87" t="s">
        <v>1936</v>
      </c>
      <c r="G798" s="87" t="b">
        <v>0</v>
      </c>
      <c r="H798" s="87" t="b">
        <v>0</v>
      </c>
      <c r="I798" s="87" t="b">
        <v>0</v>
      </c>
      <c r="J798" s="87" t="b">
        <v>0</v>
      </c>
      <c r="K798" s="87" t="b">
        <v>0</v>
      </c>
      <c r="L798" s="87" t="b">
        <v>0</v>
      </c>
    </row>
    <row r="799" spans="1:12" ht="15">
      <c r="A799" s="87" t="s">
        <v>282</v>
      </c>
      <c r="B799" s="87" t="s">
        <v>286</v>
      </c>
      <c r="C799" s="87">
        <v>6</v>
      </c>
      <c r="D799" s="132">
        <v>0</v>
      </c>
      <c r="E799" s="132">
        <v>1.2471546148811266</v>
      </c>
      <c r="F799" s="87" t="s">
        <v>1936</v>
      </c>
      <c r="G799" s="87" t="b">
        <v>0</v>
      </c>
      <c r="H799" s="87" t="b">
        <v>0</v>
      </c>
      <c r="I799" s="87" t="b">
        <v>0</v>
      </c>
      <c r="J799" s="87" t="b">
        <v>0</v>
      </c>
      <c r="K799" s="87" t="b">
        <v>0</v>
      </c>
      <c r="L799" s="87" t="b">
        <v>0</v>
      </c>
    </row>
    <row r="800" spans="1:12" ht="15">
      <c r="A800" s="87" t="s">
        <v>286</v>
      </c>
      <c r="B800" s="87" t="s">
        <v>329</v>
      </c>
      <c r="C800" s="87">
        <v>6</v>
      </c>
      <c r="D800" s="132">
        <v>0</v>
      </c>
      <c r="E800" s="132">
        <v>1.2471546148811266</v>
      </c>
      <c r="F800" s="87" t="s">
        <v>1936</v>
      </c>
      <c r="G800" s="87" t="b">
        <v>0</v>
      </c>
      <c r="H800" s="87" t="b">
        <v>0</v>
      </c>
      <c r="I800" s="87" t="b">
        <v>0</v>
      </c>
      <c r="J800" s="87" t="b">
        <v>0</v>
      </c>
      <c r="K800" s="87" t="b">
        <v>0</v>
      </c>
      <c r="L800" s="87" t="b">
        <v>0</v>
      </c>
    </row>
    <row r="801" spans="1:12" ht="15">
      <c r="A801" s="87" t="s">
        <v>329</v>
      </c>
      <c r="B801" s="87" t="s">
        <v>328</v>
      </c>
      <c r="C801" s="87">
        <v>6</v>
      </c>
      <c r="D801" s="132">
        <v>0</v>
      </c>
      <c r="E801" s="132">
        <v>1.2471546148811266</v>
      </c>
      <c r="F801" s="87" t="s">
        <v>1936</v>
      </c>
      <c r="G801" s="87" t="b">
        <v>0</v>
      </c>
      <c r="H801" s="87" t="b">
        <v>0</v>
      </c>
      <c r="I801" s="87" t="b">
        <v>0</v>
      </c>
      <c r="J801" s="87" t="b">
        <v>0</v>
      </c>
      <c r="K801" s="87" t="b">
        <v>0</v>
      </c>
      <c r="L801" s="87" t="b">
        <v>0</v>
      </c>
    </row>
    <row r="802" spans="1:12" ht="15">
      <c r="A802" s="87" t="s">
        <v>328</v>
      </c>
      <c r="B802" s="87" t="s">
        <v>327</v>
      </c>
      <c r="C802" s="87">
        <v>6</v>
      </c>
      <c r="D802" s="132">
        <v>0</v>
      </c>
      <c r="E802" s="132">
        <v>1.2471546148811266</v>
      </c>
      <c r="F802" s="87" t="s">
        <v>1936</v>
      </c>
      <c r="G802" s="87" t="b">
        <v>0</v>
      </c>
      <c r="H802" s="87" t="b">
        <v>0</v>
      </c>
      <c r="I802" s="87" t="b">
        <v>0</v>
      </c>
      <c r="J802" s="87" t="b">
        <v>0</v>
      </c>
      <c r="K802" s="87" t="b">
        <v>0</v>
      </c>
      <c r="L802" s="87" t="b">
        <v>0</v>
      </c>
    </row>
    <row r="803" spans="1:12" ht="15">
      <c r="A803" s="87" t="s">
        <v>333</v>
      </c>
      <c r="B803" s="87" t="s">
        <v>280</v>
      </c>
      <c r="C803" s="87">
        <v>5</v>
      </c>
      <c r="D803" s="132">
        <v>0.0035348770556975365</v>
      </c>
      <c r="E803" s="132">
        <v>1.2471546148811266</v>
      </c>
      <c r="F803" s="87" t="s">
        <v>1936</v>
      </c>
      <c r="G803" s="87" t="b">
        <v>0</v>
      </c>
      <c r="H803" s="87" t="b">
        <v>0</v>
      </c>
      <c r="I803" s="87" t="b">
        <v>0</v>
      </c>
      <c r="J803" s="87" t="b">
        <v>0</v>
      </c>
      <c r="K803" s="87" t="b">
        <v>0</v>
      </c>
      <c r="L803" s="87" t="b">
        <v>0</v>
      </c>
    </row>
    <row r="804" spans="1:12" ht="15">
      <c r="A804" s="87" t="s">
        <v>280</v>
      </c>
      <c r="B804" s="87" t="s">
        <v>332</v>
      </c>
      <c r="C804" s="87">
        <v>5</v>
      </c>
      <c r="D804" s="132">
        <v>0.0035348770556975365</v>
      </c>
      <c r="E804" s="132">
        <v>1.2471546148811266</v>
      </c>
      <c r="F804" s="87" t="s">
        <v>1936</v>
      </c>
      <c r="G804" s="87" t="b">
        <v>0</v>
      </c>
      <c r="H804" s="87" t="b">
        <v>0</v>
      </c>
      <c r="I804" s="87" t="b">
        <v>0</v>
      </c>
      <c r="J804" s="87" t="b">
        <v>0</v>
      </c>
      <c r="K804" s="87" t="b">
        <v>0</v>
      </c>
      <c r="L804" s="87" t="b">
        <v>0</v>
      </c>
    </row>
    <row r="805" spans="1:12" ht="15">
      <c r="A805" s="87" t="s">
        <v>330</v>
      </c>
      <c r="B805" s="87" t="s">
        <v>281</v>
      </c>
      <c r="C805" s="87">
        <v>5</v>
      </c>
      <c r="D805" s="132">
        <v>0.0035348770556975365</v>
      </c>
      <c r="E805" s="132">
        <v>1.2471546148811266</v>
      </c>
      <c r="F805" s="87" t="s">
        <v>1936</v>
      </c>
      <c r="G805" s="87" t="b">
        <v>0</v>
      </c>
      <c r="H805" s="87" t="b">
        <v>0</v>
      </c>
      <c r="I805" s="87" t="b">
        <v>0</v>
      </c>
      <c r="J805" s="87" t="b">
        <v>0</v>
      </c>
      <c r="K805" s="87" t="b">
        <v>0</v>
      </c>
      <c r="L805" s="87" t="b">
        <v>0</v>
      </c>
    </row>
    <row r="806" spans="1:12" ht="15">
      <c r="A806" s="87" t="s">
        <v>281</v>
      </c>
      <c r="B806" s="87" t="s">
        <v>279</v>
      </c>
      <c r="C806" s="87">
        <v>5</v>
      </c>
      <c r="D806" s="132">
        <v>0.0035348770556975365</v>
      </c>
      <c r="E806" s="132">
        <v>1.2471546148811266</v>
      </c>
      <c r="F806" s="87" t="s">
        <v>1936</v>
      </c>
      <c r="G806" s="87" t="b">
        <v>0</v>
      </c>
      <c r="H806" s="87" t="b">
        <v>0</v>
      </c>
      <c r="I806" s="87" t="b">
        <v>0</v>
      </c>
      <c r="J806" s="87" t="b">
        <v>0</v>
      </c>
      <c r="K806" s="87" t="b">
        <v>0</v>
      </c>
      <c r="L806" s="87" t="b">
        <v>0</v>
      </c>
    </row>
    <row r="807" spans="1:12" ht="15">
      <c r="A807" s="87" t="s">
        <v>2268</v>
      </c>
      <c r="B807" s="87" t="s">
        <v>2341</v>
      </c>
      <c r="C807" s="87">
        <v>4</v>
      </c>
      <c r="D807" s="132">
        <v>0.006288973537702901</v>
      </c>
      <c r="E807" s="132">
        <v>1.423245873936808</v>
      </c>
      <c r="F807" s="87" t="s">
        <v>1936</v>
      </c>
      <c r="G807" s="87" t="b">
        <v>0</v>
      </c>
      <c r="H807" s="87" t="b">
        <v>0</v>
      </c>
      <c r="I807" s="87" t="b">
        <v>0</v>
      </c>
      <c r="J807" s="87" t="b">
        <v>0</v>
      </c>
      <c r="K807" s="87" t="b">
        <v>0</v>
      </c>
      <c r="L807" s="87" t="b">
        <v>0</v>
      </c>
    </row>
    <row r="808" spans="1:12" ht="15">
      <c r="A808" s="87" t="s">
        <v>2341</v>
      </c>
      <c r="B808" s="87" t="s">
        <v>2342</v>
      </c>
      <c r="C808" s="87">
        <v>4</v>
      </c>
      <c r="D808" s="132">
        <v>0.006288973537702901</v>
      </c>
      <c r="E808" s="132">
        <v>1.423245873936808</v>
      </c>
      <c r="F808" s="87" t="s">
        <v>1936</v>
      </c>
      <c r="G808" s="87" t="b">
        <v>0</v>
      </c>
      <c r="H808" s="87" t="b">
        <v>0</v>
      </c>
      <c r="I808" s="87" t="b">
        <v>0</v>
      </c>
      <c r="J808" s="87" t="b">
        <v>1</v>
      </c>
      <c r="K808" s="87" t="b">
        <v>0</v>
      </c>
      <c r="L808" s="87" t="b">
        <v>0</v>
      </c>
    </row>
    <row r="809" spans="1:12" ht="15">
      <c r="A809" s="87" t="s">
        <v>2342</v>
      </c>
      <c r="B809" s="87" t="s">
        <v>2343</v>
      </c>
      <c r="C809" s="87">
        <v>4</v>
      </c>
      <c r="D809" s="132">
        <v>0.006288973537702901</v>
      </c>
      <c r="E809" s="132">
        <v>1.423245873936808</v>
      </c>
      <c r="F809" s="87" t="s">
        <v>1936</v>
      </c>
      <c r="G809" s="87" t="b">
        <v>1</v>
      </c>
      <c r="H809" s="87" t="b">
        <v>0</v>
      </c>
      <c r="I809" s="87" t="b">
        <v>0</v>
      </c>
      <c r="J809" s="87" t="b">
        <v>0</v>
      </c>
      <c r="K809" s="87" t="b">
        <v>0</v>
      </c>
      <c r="L809" s="87" t="b">
        <v>0</v>
      </c>
    </row>
    <row r="810" spans="1:12" ht="15">
      <c r="A810" s="87" t="s">
        <v>2343</v>
      </c>
      <c r="B810" s="87" t="s">
        <v>2273</v>
      </c>
      <c r="C810" s="87">
        <v>4</v>
      </c>
      <c r="D810" s="132">
        <v>0.006288973537702901</v>
      </c>
      <c r="E810" s="132">
        <v>1.423245873936808</v>
      </c>
      <c r="F810" s="87" t="s">
        <v>1936</v>
      </c>
      <c r="G810" s="87" t="b">
        <v>0</v>
      </c>
      <c r="H810" s="87" t="b">
        <v>0</v>
      </c>
      <c r="I810" s="87" t="b">
        <v>0</v>
      </c>
      <c r="J810" s="87" t="b">
        <v>0</v>
      </c>
      <c r="K810" s="87" t="b">
        <v>0</v>
      </c>
      <c r="L810" s="87" t="b">
        <v>0</v>
      </c>
    </row>
    <row r="811" spans="1:12" ht="15">
      <c r="A811" s="87" t="s">
        <v>2273</v>
      </c>
      <c r="B811" s="87" t="s">
        <v>2344</v>
      </c>
      <c r="C811" s="87">
        <v>4</v>
      </c>
      <c r="D811" s="132">
        <v>0.006288973537702901</v>
      </c>
      <c r="E811" s="132">
        <v>1.423245873936808</v>
      </c>
      <c r="F811" s="87" t="s">
        <v>1936</v>
      </c>
      <c r="G811" s="87" t="b">
        <v>0</v>
      </c>
      <c r="H811" s="87" t="b">
        <v>0</v>
      </c>
      <c r="I811" s="87" t="b">
        <v>0</v>
      </c>
      <c r="J811" s="87" t="b">
        <v>1</v>
      </c>
      <c r="K811" s="87" t="b">
        <v>0</v>
      </c>
      <c r="L811" s="87" t="b">
        <v>0</v>
      </c>
    </row>
    <row r="812" spans="1:12" ht="15">
      <c r="A812" s="87" t="s">
        <v>2344</v>
      </c>
      <c r="B812" s="87" t="s">
        <v>334</v>
      </c>
      <c r="C812" s="87">
        <v>4</v>
      </c>
      <c r="D812" s="132">
        <v>0.006288973537702901</v>
      </c>
      <c r="E812" s="132">
        <v>1.2471546148811266</v>
      </c>
      <c r="F812" s="87" t="s">
        <v>1936</v>
      </c>
      <c r="G812" s="87" t="b">
        <v>1</v>
      </c>
      <c r="H812" s="87" t="b">
        <v>0</v>
      </c>
      <c r="I812" s="87" t="b">
        <v>0</v>
      </c>
      <c r="J812" s="87" t="b">
        <v>0</v>
      </c>
      <c r="K812" s="87" t="b">
        <v>0</v>
      </c>
      <c r="L812" s="87" t="b">
        <v>0</v>
      </c>
    </row>
    <row r="813" spans="1:12" ht="15">
      <c r="A813" s="87" t="s">
        <v>278</v>
      </c>
      <c r="B813" s="87" t="s">
        <v>334</v>
      </c>
      <c r="C813" s="87">
        <v>2</v>
      </c>
      <c r="D813" s="132">
        <v>0.008520022405708257</v>
      </c>
      <c r="E813" s="132">
        <v>1.2471546148811266</v>
      </c>
      <c r="F813" s="87" t="s">
        <v>1936</v>
      </c>
      <c r="G813" s="87" t="b">
        <v>0</v>
      </c>
      <c r="H813" s="87" t="b">
        <v>0</v>
      </c>
      <c r="I813" s="87" t="b">
        <v>0</v>
      </c>
      <c r="J813" s="87" t="b">
        <v>0</v>
      </c>
      <c r="K813" s="87" t="b">
        <v>0</v>
      </c>
      <c r="L813"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2575</v>
      </c>
      <c r="B2" s="135" t="s">
        <v>2576</v>
      </c>
      <c r="C2" s="52" t="s">
        <v>2577</v>
      </c>
    </row>
    <row r="3" spans="1:3" ht="15">
      <c r="A3" s="134" t="s">
        <v>1932</v>
      </c>
      <c r="B3" s="134" t="s">
        <v>1932</v>
      </c>
      <c r="C3" s="34">
        <v>111</v>
      </c>
    </row>
    <row r="4" spans="1:3" ht="15">
      <c r="A4" s="134" t="s">
        <v>1932</v>
      </c>
      <c r="B4" s="134" t="s">
        <v>1933</v>
      </c>
      <c r="C4" s="34">
        <v>13</v>
      </c>
    </row>
    <row r="5" spans="1:3" ht="15">
      <c r="A5" s="134" t="s">
        <v>1932</v>
      </c>
      <c r="B5" s="134" t="s">
        <v>1935</v>
      </c>
      <c r="C5" s="34">
        <v>10</v>
      </c>
    </row>
    <row r="6" spans="1:3" ht="15">
      <c r="A6" s="134" t="s">
        <v>1933</v>
      </c>
      <c r="B6" s="134" t="s">
        <v>1932</v>
      </c>
      <c r="C6" s="34">
        <v>21</v>
      </c>
    </row>
    <row r="7" spans="1:3" ht="15">
      <c r="A7" s="134" t="s">
        <v>1933</v>
      </c>
      <c r="B7" s="134" t="s">
        <v>1933</v>
      </c>
      <c r="C7" s="34">
        <v>42</v>
      </c>
    </row>
    <row r="8" spans="1:3" ht="15">
      <c r="A8" s="134" t="s">
        <v>1933</v>
      </c>
      <c r="B8" s="134" t="s">
        <v>1935</v>
      </c>
      <c r="C8" s="34">
        <v>2</v>
      </c>
    </row>
    <row r="9" spans="1:3" ht="15">
      <c r="A9" s="134" t="s">
        <v>1934</v>
      </c>
      <c r="B9" s="134" t="s">
        <v>1932</v>
      </c>
      <c r="C9" s="34">
        <v>7</v>
      </c>
    </row>
    <row r="10" spans="1:3" ht="15">
      <c r="A10" s="134" t="s">
        <v>1934</v>
      </c>
      <c r="B10" s="134" t="s">
        <v>1933</v>
      </c>
      <c r="C10" s="34">
        <v>1</v>
      </c>
    </row>
    <row r="11" spans="1:3" ht="15">
      <c r="A11" s="134" t="s">
        <v>1934</v>
      </c>
      <c r="B11" s="134" t="s">
        <v>1934</v>
      </c>
      <c r="C11" s="34">
        <v>89</v>
      </c>
    </row>
    <row r="12" spans="1:3" ht="15">
      <c r="A12" s="134" t="s">
        <v>1934</v>
      </c>
      <c r="B12" s="134" t="s">
        <v>1935</v>
      </c>
      <c r="C12" s="34">
        <v>1</v>
      </c>
    </row>
    <row r="13" spans="1:3" ht="15">
      <c r="A13" s="134" t="s">
        <v>1935</v>
      </c>
      <c r="B13" s="134" t="s">
        <v>1932</v>
      </c>
      <c r="C13" s="34">
        <v>33</v>
      </c>
    </row>
    <row r="14" spans="1:3" ht="15">
      <c r="A14" s="134" t="s">
        <v>1935</v>
      </c>
      <c r="B14" s="134" t="s">
        <v>1933</v>
      </c>
      <c r="C14" s="34">
        <v>3</v>
      </c>
    </row>
    <row r="15" spans="1:3" ht="15">
      <c r="A15" s="134" t="s">
        <v>1935</v>
      </c>
      <c r="B15" s="134" t="s">
        <v>1935</v>
      </c>
      <c r="C15" s="34">
        <v>68</v>
      </c>
    </row>
    <row r="16" spans="1:3" ht="15">
      <c r="A16" s="134" t="s">
        <v>1936</v>
      </c>
      <c r="B16" s="134" t="s">
        <v>1932</v>
      </c>
      <c r="C16" s="34">
        <v>6</v>
      </c>
    </row>
    <row r="17" spans="1:3" ht="15">
      <c r="A17" s="134" t="s">
        <v>1936</v>
      </c>
      <c r="B17" s="134" t="s">
        <v>1936</v>
      </c>
      <c r="C17" s="34">
        <v>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2583</v>
      </c>
      <c r="B1" s="13" t="s">
        <v>17</v>
      </c>
    </row>
    <row r="2" spans="1:2" ht="15">
      <c r="A2" s="79" t="s">
        <v>2584</v>
      </c>
      <c r="B2" s="79" t="s">
        <v>2590</v>
      </c>
    </row>
    <row r="3" spans="1:2" ht="15">
      <c r="A3" s="79" t="s">
        <v>2585</v>
      </c>
      <c r="B3" s="79" t="s">
        <v>2591</v>
      </c>
    </row>
    <row r="4" spans="1:2" ht="15">
      <c r="A4" s="79" t="s">
        <v>2586</v>
      </c>
      <c r="B4" s="79" t="s">
        <v>2592</v>
      </c>
    </row>
    <row r="5" spans="1:2" ht="15">
      <c r="A5" s="79" t="s">
        <v>2587</v>
      </c>
      <c r="B5" s="79" t="s">
        <v>2593</v>
      </c>
    </row>
    <row r="6" spans="1:2" ht="15">
      <c r="A6" s="79" t="s">
        <v>2588</v>
      </c>
      <c r="B6" s="79" t="s">
        <v>2594</v>
      </c>
    </row>
    <row r="7" spans="1:2" ht="15">
      <c r="A7" s="79" t="s">
        <v>2589</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1931</v>
      </c>
      <c r="BD2" s="13" t="s">
        <v>1943</v>
      </c>
      <c r="BE2" s="13" t="s">
        <v>1944</v>
      </c>
      <c r="BF2" s="52" t="s">
        <v>2564</v>
      </c>
      <c r="BG2" s="52" t="s">
        <v>2565</v>
      </c>
      <c r="BH2" s="52" t="s">
        <v>2566</v>
      </c>
      <c r="BI2" s="52" t="s">
        <v>2567</v>
      </c>
      <c r="BJ2" s="52" t="s">
        <v>2568</v>
      </c>
      <c r="BK2" s="52" t="s">
        <v>2569</v>
      </c>
      <c r="BL2" s="52" t="s">
        <v>2570</v>
      </c>
      <c r="BM2" s="52" t="s">
        <v>2571</v>
      </c>
      <c r="BN2" s="52" t="s">
        <v>2572</v>
      </c>
    </row>
    <row r="3" spans="1:66" ht="15" customHeight="1">
      <c r="A3" s="65" t="s">
        <v>234</v>
      </c>
      <c r="B3" s="65" t="s">
        <v>295</v>
      </c>
      <c r="C3" s="66"/>
      <c r="D3" s="67"/>
      <c r="E3" s="68"/>
      <c r="F3" s="69"/>
      <c r="G3" s="66"/>
      <c r="H3" s="70"/>
      <c r="I3" s="71"/>
      <c r="J3" s="71"/>
      <c r="K3" s="34" t="s">
        <v>65</v>
      </c>
      <c r="L3" s="72">
        <v>3</v>
      </c>
      <c r="M3" s="72"/>
      <c r="N3" s="73"/>
      <c r="O3" s="79" t="s">
        <v>355</v>
      </c>
      <c r="P3" s="81">
        <v>43690.63112268518</v>
      </c>
      <c r="Q3" s="79" t="s">
        <v>358</v>
      </c>
      <c r="R3" s="79"/>
      <c r="S3" s="79"/>
      <c r="T3" s="79"/>
      <c r="U3" s="79"/>
      <c r="V3" s="84" t="s">
        <v>486</v>
      </c>
      <c r="W3" s="81">
        <v>43690.63112268518</v>
      </c>
      <c r="X3" s="85">
        <v>43690</v>
      </c>
      <c r="Y3" s="87" t="s">
        <v>544</v>
      </c>
      <c r="Z3" s="84" t="s">
        <v>678</v>
      </c>
      <c r="AA3" s="79"/>
      <c r="AB3" s="79"/>
      <c r="AC3" s="87" t="s">
        <v>813</v>
      </c>
      <c r="AD3" s="87" t="s">
        <v>940</v>
      </c>
      <c r="AE3" s="79" t="b">
        <v>0</v>
      </c>
      <c r="AF3" s="79">
        <v>0</v>
      </c>
      <c r="AG3" s="87" t="s">
        <v>960</v>
      </c>
      <c r="AH3" s="79" t="b">
        <v>0</v>
      </c>
      <c r="AI3" s="79" t="s">
        <v>974</v>
      </c>
      <c r="AJ3" s="79"/>
      <c r="AK3" s="87" t="s">
        <v>961</v>
      </c>
      <c r="AL3" s="79" t="b">
        <v>0</v>
      </c>
      <c r="AM3" s="79">
        <v>0</v>
      </c>
      <c r="AN3" s="87" t="s">
        <v>961</v>
      </c>
      <c r="AO3" s="79" t="s">
        <v>984</v>
      </c>
      <c r="AP3" s="79" t="b">
        <v>0</v>
      </c>
      <c r="AQ3" s="87" t="s">
        <v>940</v>
      </c>
      <c r="AR3" s="79" t="s">
        <v>196</v>
      </c>
      <c r="AS3" s="79">
        <v>0</v>
      </c>
      <c r="AT3" s="79">
        <v>0</v>
      </c>
      <c r="AU3" s="79"/>
      <c r="AV3" s="79"/>
      <c r="AW3" s="79"/>
      <c r="AX3" s="79"/>
      <c r="AY3" s="79"/>
      <c r="AZ3" s="79"/>
      <c r="BA3" s="79"/>
      <c r="BB3" s="79"/>
      <c r="BC3">
        <v>1</v>
      </c>
      <c r="BD3" s="79" t="str">
        <f>REPLACE(INDEX(GroupVertices[Group],MATCH(Edges25[[#This Row],[Vertex 1]],GroupVertices[Vertex],0)),1,1,"")</f>
        <v>1</v>
      </c>
      <c r="BE3" s="79" t="str">
        <f>REPLACE(INDEX(GroupVertices[Group],MATCH(Edges25[[#This Row],[Vertex 2]],GroupVertices[Vertex],0)),1,1,"")</f>
        <v>1</v>
      </c>
      <c r="BF3" s="48"/>
      <c r="BG3" s="49"/>
      <c r="BH3" s="48"/>
      <c r="BI3" s="49"/>
      <c r="BJ3" s="48"/>
      <c r="BK3" s="49"/>
      <c r="BL3" s="48"/>
      <c r="BM3" s="49"/>
      <c r="BN3" s="48"/>
    </row>
    <row r="4" spans="1:66" ht="15" customHeight="1">
      <c r="A4" s="65" t="s">
        <v>235</v>
      </c>
      <c r="B4" s="65" t="s">
        <v>286</v>
      </c>
      <c r="C4" s="66"/>
      <c r="D4" s="67"/>
      <c r="E4" s="68"/>
      <c r="F4" s="69"/>
      <c r="G4" s="66"/>
      <c r="H4" s="70"/>
      <c r="I4" s="71"/>
      <c r="J4" s="71"/>
      <c r="K4" s="34" t="s">
        <v>65</v>
      </c>
      <c r="L4" s="78">
        <v>5</v>
      </c>
      <c r="M4" s="78"/>
      <c r="N4" s="73"/>
      <c r="O4" s="80" t="s">
        <v>357</v>
      </c>
      <c r="P4" s="82">
        <v>43691.535266203704</v>
      </c>
      <c r="Q4" s="80" t="s">
        <v>359</v>
      </c>
      <c r="R4" s="80"/>
      <c r="S4" s="80"/>
      <c r="T4" s="80" t="s">
        <v>461</v>
      </c>
      <c r="U4" s="80"/>
      <c r="V4" s="83" t="s">
        <v>487</v>
      </c>
      <c r="W4" s="82">
        <v>43691.535266203704</v>
      </c>
      <c r="X4" s="86">
        <v>43691</v>
      </c>
      <c r="Y4" s="88" t="s">
        <v>545</v>
      </c>
      <c r="Z4" s="83" t="s">
        <v>679</v>
      </c>
      <c r="AA4" s="80"/>
      <c r="AB4" s="80"/>
      <c r="AC4" s="88" t="s">
        <v>814</v>
      </c>
      <c r="AD4" s="80"/>
      <c r="AE4" s="80" t="b">
        <v>0</v>
      </c>
      <c r="AF4" s="80">
        <v>0</v>
      </c>
      <c r="AG4" s="88" t="s">
        <v>961</v>
      </c>
      <c r="AH4" s="80" t="b">
        <v>0</v>
      </c>
      <c r="AI4" s="80" t="s">
        <v>974</v>
      </c>
      <c r="AJ4" s="80"/>
      <c r="AK4" s="88" t="s">
        <v>961</v>
      </c>
      <c r="AL4" s="80" t="b">
        <v>0</v>
      </c>
      <c r="AM4" s="80">
        <v>2</v>
      </c>
      <c r="AN4" s="88" t="s">
        <v>940</v>
      </c>
      <c r="AO4" s="80" t="s">
        <v>985</v>
      </c>
      <c r="AP4" s="80" t="b">
        <v>0</v>
      </c>
      <c r="AQ4" s="88" t="s">
        <v>940</v>
      </c>
      <c r="AR4" s="80" t="s">
        <v>196</v>
      </c>
      <c r="AS4" s="80">
        <v>0</v>
      </c>
      <c r="AT4" s="80">
        <v>0</v>
      </c>
      <c r="AU4" s="80"/>
      <c r="AV4" s="80"/>
      <c r="AW4" s="80"/>
      <c r="AX4" s="80"/>
      <c r="AY4" s="80"/>
      <c r="AZ4" s="80"/>
      <c r="BA4" s="80"/>
      <c r="BB4" s="80"/>
      <c r="BC4">
        <v>1</v>
      </c>
      <c r="BD4" s="79" t="str">
        <f>REPLACE(INDEX(GroupVertices[Group],MATCH(Edges25[[#This Row],[Vertex 1]],GroupVertices[Vertex],0)),1,1,"")</f>
        <v>1</v>
      </c>
      <c r="BE4" s="79" t="str">
        <f>REPLACE(INDEX(GroupVertices[Group],MATCH(Edges25[[#This Row],[Vertex 2]],GroupVertices[Vertex],0)),1,1,"")</f>
        <v>1</v>
      </c>
      <c r="BF4" s="48">
        <v>0</v>
      </c>
      <c r="BG4" s="49">
        <v>0</v>
      </c>
      <c r="BH4" s="48">
        <v>0</v>
      </c>
      <c r="BI4" s="49">
        <v>0</v>
      </c>
      <c r="BJ4" s="48">
        <v>0</v>
      </c>
      <c r="BK4" s="49">
        <v>0</v>
      </c>
      <c r="BL4" s="48">
        <v>25</v>
      </c>
      <c r="BM4" s="49">
        <v>100</v>
      </c>
      <c r="BN4" s="48">
        <v>25</v>
      </c>
    </row>
    <row r="5" spans="1:66" ht="15">
      <c r="A5" s="65" t="s">
        <v>236</v>
      </c>
      <c r="B5" s="65" t="s">
        <v>286</v>
      </c>
      <c r="C5" s="66"/>
      <c r="D5" s="67"/>
      <c r="E5" s="68"/>
      <c r="F5" s="69"/>
      <c r="G5" s="66"/>
      <c r="H5" s="70"/>
      <c r="I5" s="71"/>
      <c r="J5" s="71"/>
      <c r="K5" s="34" t="s">
        <v>65</v>
      </c>
      <c r="L5" s="78">
        <v>6</v>
      </c>
      <c r="M5" s="78"/>
      <c r="N5" s="73"/>
      <c r="O5" s="80" t="s">
        <v>357</v>
      </c>
      <c r="P5" s="82">
        <v>43691.62746527778</v>
      </c>
      <c r="Q5" s="80" t="s">
        <v>360</v>
      </c>
      <c r="R5" s="80"/>
      <c r="S5" s="80"/>
      <c r="T5" s="80" t="s">
        <v>462</v>
      </c>
      <c r="U5" s="80"/>
      <c r="V5" s="83" t="s">
        <v>488</v>
      </c>
      <c r="W5" s="82">
        <v>43691.62746527778</v>
      </c>
      <c r="X5" s="86">
        <v>43691</v>
      </c>
      <c r="Y5" s="88" t="s">
        <v>546</v>
      </c>
      <c r="Z5" s="83" t="s">
        <v>680</v>
      </c>
      <c r="AA5" s="80"/>
      <c r="AB5" s="80"/>
      <c r="AC5" s="88" t="s">
        <v>815</v>
      </c>
      <c r="AD5" s="80"/>
      <c r="AE5" s="80" t="b">
        <v>0</v>
      </c>
      <c r="AF5" s="80">
        <v>0</v>
      </c>
      <c r="AG5" s="88" t="s">
        <v>961</v>
      </c>
      <c r="AH5" s="80" t="b">
        <v>0</v>
      </c>
      <c r="AI5" s="80" t="s">
        <v>974</v>
      </c>
      <c r="AJ5" s="80"/>
      <c r="AK5" s="88" t="s">
        <v>961</v>
      </c>
      <c r="AL5" s="80" t="b">
        <v>0</v>
      </c>
      <c r="AM5" s="80">
        <v>12</v>
      </c>
      <c r="AN5" s="88" t="s">
        <v>941</v>
      </c>
      <c r="AO5" s="80" t="s">
        <v>986</v>
      </c>
      <c r="AP5" s="80" t="b">
        <v>0</v>
      </c>
      <c r="AQ5" s="88" t="s">
        <v>941</v>
      </c>
      <c r="AR5" s="80" t="s">
        <v>196</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8">
        <v>0</v>
      </c>
      <c r="BG5" s="49">
        <v>0</v>
      </c>
      <c r="BH5" s="48">
        <v>0</v>
      </c>
      <c r="BI5" s="49">
        <v>0</v>
      </c>
      <c r="BJ5" s="48">
        <v>0</v>
      </c>
      <c r="BK5" s="49">
        <v>0</v>
      </c>
      <c r="BL5" s="48">
        <v>25</v>
      </c>
      <c r="BM5" s="49">
        <v>100</v>
      </c>
      <c r="BN5" s="48">
        <v>25</v>
      </c>
    </row>
    <row r="6" spans="1:66" ht="15">
      <c r="A6" s="65" t="s">
        <v>237</v>
      </c>
      <c r="B6" s="65" t="s">
        <v>286</v>
      </c>
      <c r="C6" s="66"/>
      <c r="D6" s="67"/>
      <c r="E6" s="68"/>
      <c r="F6" s="69"/>
      <c r="G6" s="66"/>
      <c r="H6" s="70"/>
      <c r="I6" s="71"/>
      <c r="J6" s="71"/>
      <c r="K6" s="34" t="s">
        <v>65</v>
      </c>
      <c r="L6" s="78">
        <v>7</v>
      </c>
      <c r="M6" s="78"/>
      <c r="N6" s="73"/>
      <c r="O6" s="80" t="s">
        <v>357</v>
      </c>
      <c r="P6" s="82">
        <v>43691.72672453704</v>
      </c>
      <c r="Q6" s="80" t="s">
        <v>360</v>
      </c>
      <c r="R6" s="80"/>
      <c r="S6" s="80"/>
      <c r="T6" s="80" t="s">
        <v>462</v>
      </c>
      <c r="U6" s="80"/>
      <c r="V6" s="83" t="s">
        <v>489</v>
      </c>
      <c r="W6" s="82">
        <v>43691.72672453704</v>
      </c>
      <c r="X6" s="86">
        <v>43691</v>
      </c>
      <c r="Y6" s="88" t="s">
        <v>547</v>
      </c>
      <c r="Z6" s="83" t="s">
        <v>681</v>
      </c>
      <c r="AA6" s="80"/>
      <c r="AB6" s="80"/>
      <c r="AC6" s="88" t="s">
        <v>816</v>
      </c>
      <c r="AD6" s="80"/>
      <c r="AE6" s="80" t="b">
        <v>0</v>
      </c>
      <c r="AF6" s="80">
        <v>0</v>
      </c>
      <c r="AG6" s="88" t="s">
        <v>961</v>
      </c>
      <c r="AH6" s="80" t="b">
        <v>0</v>
      </c>
      <c r="AI6" s="80" t="s">
        <v>974</v>
      </c>
      <c r="AJ6" s="80"/>
      <c r="AK6" s="88" t="s">
        <v>961</v>
      </c>
      <c r="AL6" s="80" t="b">
        <v>0</v>
      </c>
      <c r="AM6" s="80">
        <v>12</v>
      </c>
      <c r="AN6" s="88" t="s">
        <v>941</v>
      </c>
      <c r="AO6" s="80" t="s">
        <v>987</v>
      </c>
      <c r="AP6" s="80" t="b">
        <v>0</v>
      </c>
      <c r="AQ6" s="88" t="s">
        <v>941</v>
      </c>
      <c r="AR6" s="80" t="s">
        <v>196</v>
      </c>
      <c r="AS6" s="80">
        <v>0</v>
      </c>
      <c r="AT6" s="80">
        <v>0</v>
      </c>
      <c r="AU6" s="80"/>
      <c r="AV6" s="80"/>
      <c r="AW6" s="80"/>
      <c r="AX6" s="80"/>
      <c r="AY6" s="80"/>
      <c r="AZ6" s="80"/>
      <c r="BA6" s="80"/>
      <c r="BB6" s="80"/>
      <c r="BC6">
        <v>1</v>
      </c>
      <c r="BD6" s="79" t="str">
        <f>REPLACE(INDEX(GroupVertices[Group],MATCH(Edges25[[#This Row],[Vertex 1]],GroupVertices[Vertex],0)),1,1,"")</f>
        <v>1</v>
      </c>
      <c r="BE6" s="79" t="str">
        <f>REPLACE(INDEX(GroupVertices[Group],MATCH(Edges25[[#This Row],[Vertex 2]],GroupVertices[Vertex],0)),1,1,"")</f>
        <v>1</v>
      </c>
      <c r="BF6" s="48">
        <v>0</v>
      </c>
      <c r="BG6" s="49">
        <v>0</v>
      </c>
      <c r="BH6" s="48">
        <v>0</v>
      </c>
      <c r="BI6" s="49">
        <v>0</v>
      </c>
      <c r="BJ6" s="48">
        <v>0</v>
      </c>
      <c r="BK6" s="49">
        <v>0</v>
      </c>
      <c r="BL6" s="48">
        <v>25</v>
      </c>
      <c r="BM6" s="49">
        <v>100</v>
      </c>
      <c r="BN6" s="48">
        <v>25</v>
      </c>
    </row>
    <row r="7" spans="1:66" ht="15">
      <c r="A7" s="65" t="s">
        <v>238</v>
      </c>
      <c r="B7" s="65" t="s">
        <v>286</v>
      </c>
      <c r="C7" s="66"/>
      <c r="D7" s="67"/>
      <c r="E7" s="68"/>
      <c r="F7" s="69"/>
      <c r="G7" s="66"/>
      <c r="H7" s="70"/>
      <c r="I7" s="71"/>
      <c r="J7" s="71"/>
      <c r="K7" s="34" t="s">
        <v>65</v>
      </c>
      <c r="L7" s="78">
        <v>8</v>
      </c>
      <c r="M7" s="78"/>
      <c r="N7" s="73"/>
      <c r="O7" s="80" t="s">
        <v>357</v>
      </c>
      <c r="P7" s="82">
        <v>43691.79287037037</v>
      </c>
      <c r="Q7" s="80" t="s">
        <v>360</v>
      </c>
      <c r="R7" s="80"/>
      <c r="S7" s="80"/>
      <c r="T7" s="80" t="s">
        <v>462</v>
      </c>
      <c r="U7" s="80"/>
      <c r="V7" s="83" t="s">
        <v>490</v>
      </c>
      <c r="W7" s="82">
        <v>43691.79287037037</v>
      </c>
      <c r="X7" s="86">
        <v>43691</v>
      </c>
      <c r="Y7" s="88" t="s">
        <v>548</v>
      </c>
      <c r="Z7" s="83" t="s">
        <v>682</v>
      </c>
      <c r="AA7" s="80"/>
      <c r="AB7" s="80"/>
      <c r="AC7" s="88" t="s">
        <v>817</v>
      </c>
      <c r="AD7" s="80"/>
      <c r="AE7" s="80" t="b">
        <v>0</v>
      </c>
      <c r="AF7" s="80">
        <v>0</v>
      </c>
      <c r="AG7" s="88" t="s">
        <v>961</v>
      </c>
      <c r="AH7" s="80" t="b">
        <v>0</v>
      </c>
      <c r="AI7" s="80" t="s">
        <v>974</v>
      </c>
      <c r="AJ7" s="80"/>
      <c r="AK7" s="88" t="s">
        <v>961</v>
      </c>
      <c r="AL7" s="80" t="b">
        <v>0</v>
      </c>
      <c r="AM7" s="80">
        <v>12</v>
      </c>
      <c r="AN7" s="88" t="s">
        <v>941</v>
      </c>
      <c r="AO7" s="80" t="s">
        <v>985</v>
      </c>
      <c r="AP7" s="80" t="b">
        <v>0</v>
      </c>
      <c r="AQ7" s="88" t="s">
        <v>941</v>
      </c>
      <c r="AR7" s="80" t="s">
        <v>196</v>
      </c>
      <c r="AS7" s="80">
        <v>0</v>
      </c>
      <c r="AT7" s="80">
        <v>0</v>
      </c>
      <c r="AU7" s="80"/>
      <c r="AV7" s="80"/>
      <c r="AW7" s="80"/>
      <c r="AX7" s="80"/>
      <c r="AY7" s="80"/>
      <c r="AZ7" s="80"/>
      <c r="BA7" s="80"/>
      <c r="BB7" s="80"/>
      <c r="BC7">
        <v>1</v>
      </c>
      <c r="BD7" s="79" t="str">
        <f>REPLACE(INDEX(GroupVertices[Group],MATCH(Edges25[[#This Row],[Vertex 1]],GroupVertices[Vertex],0)),1,1,"")</f>
        <v>1</v>
      </c>
      <c r="BE7" s="79" t="str">
        <f>REPLACE(INDEX(GroupVertices[Group],MATCH(Edges25[[#This Row],[Vertex 2]],GroupVertices[Vertex],0)),1,1,"")</f>
        <v>1</v>
      </c>
      <c r="BF7" s="48">
        <v>0</v>
      </c>
      <c r="BG7" s="49">
        <v>0</v>
      </c>
      <c r="BH7" s="48">
        <v>0</v>
      </c>
      <c r="BI7" s="49">
        <v>0</v>
      </c>
      <c r="BJ7" s="48">
        <v>0</v>
      </c>
      <c r="BK7" s="49">
        <v>0</v>
      </c>
      <c r="BL7" s="48">
        <v>25</v>
      </c>
      <c r="BM7" s="49">
        <v>100</v>
      </c>
      <c r="BN7" s="48">
        <v>25</v>
      </c>
    </row>
    <row r="8" spans="1:66" ht="15">
      <c r="A8" s="65" t="s">
        <v>239</v>
      </c>
      <c r="B8" s="65" t="s">
        <v>286</v>
      </c>
      <c r="C8" s="66"/>
      <c r="D8" s="67"/>
      <c r="E8" s="68"/>
      <c r="F8" s="69"/>
      <c r="G8" s="66"/>
      <c r="H8" s="70"/>
      <c r="I8" s="71"/>
      <c r="J8" s="71"/>
      <c r="K8" s="34" t="s">
        <v>65</v>
      </c>
      <c r="L8" s="78">
        <v>9</v>
      </c>
      <c r="M8" s="78"/>
      <c r="N8" s="73"/>
      <c r="O8" s="80" t="s">
        <v>357</v>
      </c>
      <c r="P8" s="82">
        <v>43691.838738425926</v>
      </c>
      <c r="Q8" s="80" t="s">
        <v>360</v>
      </c>
      <c r="R8" s="80"/>
      <c r="S8" s="80"/>
      <c r="T8" s="80" t="s">
        <v>462</v>
      </c>
      <c r="U8" s="80"/>
      <c r="V8" s="83" t="s">
        <v>491</v>
      </c>
      <c r="W8" s="82">
        <v>43691.838738425926</v>
      </c>
      <c r="X8" s="86">
        <v>43691</v>
      </c>
      <c r="Y8" s="88" t="s">
        <v>549</v>
      </c>
      <c r="Z8" s="83" t="s">
        <v>683</v>
      </c>
      <c r="AA8" s="80"/>
      <c r="AB8" s="80"/>
      <c r="AC8" s="88" t="s">
        <v>818</v>
      </c>
      <c r="AD8" s="80"/>
      <c r="AE8" s="80" t="b">
        <v>0</v>
      </c>
      <c r="AF8" s="80">
        <v>0</v>
      </c>
      <c r="AG8" s="88" t="s">
        <v>961</v>
      </c>
      <c r="AH8" s="80" t="b">
        <v>0</v>
      </c>
      <c r="AI8" s="80" t="s">
        <v>974</v>
      </c>
      <c r="AJ8" s="80"/>
      <c r="AK8" s="88" t="s">
        <v>961</v>
      </c>
      <c r="AL8" s="80" t="b">
        <v>0</v>
      </c>
      <c r="AM8" s="80">
        <v>12</v>
      </c>
      <c r="AN8" s="88" t="s">
        <v>941</v>
      </c>
      <c r="AO8" s="80" t="s">
        <v>985</v>
      </c>
      <c r="AP8" s="80" t="b">
        <v>0</v>
      </c>
      <c r="AQ8" s="88" t="s">
        <v>941</v>
      </c>
      <c r="AR8" s="80" t="s">
        <v>196</v>
      </c>
      <c r="AS8" s="80">
        <v>0</v>
      </c>
      <c r="AT8" s="80">
        <v>0</v>
      </c>
      <c r="AU8" s="80"/>
      <c r="AV8" s="80"/>
      <c r="AW8" s="80"/>
      <c r="AX8" s="80"/>
      <c r="AY8" s="80"/>
      <c r="AZ8" s="80"/>
      <c r="BA8" s="80"/>
      <c r="BB8" s="80"/>
      <c r="BC8">
        <v>1</v>
      </c>
      <c r="BD8" s="79" t="str">
        <f>REPLACE(INDEX(GroupVertices[Group],MATCH(Edges25[[#This Row],[Vertex 1]],GroupVertices[Vertex],0)),1,1,"")</f>
        <v>1</v>
      </c>
      <c r="BE8" s="79" t="str">
        <f>REPLACE(INDEX(GroupVertices[Group],MATCH(Edges25[[#This Row],[Vertex 2]],GroupVertices[Vertex],0)),1,1,"")</f>
        <v>1</v>
      </c>
      <c r="BF8" s="48">
        <v>0</v>
      </c>
      <c r="BG8" s="49">
        <v>0</v>
      </c>
      <c r="BH8" s="48">
        <v>0</v>
      </c>
      <c r="BI8" s="49">
        <v>0</v>
      </c>
      <c r="BJ8" s="48">
        <v>0</v>
      </c>
      <c r="BK8" s="49">
        <v>0</v>
      </c>
      <c r="BL8" s="48">
        <v>25</v>
      </c>
      <c r="BM8" s="49">
        <v>100</v>
      </c>
      <c r="BN8" s="48">
        <v>25</v>
      </c>
    </row>
    <row r="9" spans="1:66" ht="15">
      <c r="A9" s="65" t="s">
        <v>240</v>
      </c>
      <c r="B9" s="65" t="s">
        <v>286</v>
      </c>
      <c r="C9" s="66"/>
      <c r="D9" s="67"/>
      <c r="E9" s="68"/>
      <c r="F9" s="69"/>
      <c r="G9" s="66"/>
      <c r="H9" s="70"/>
      <c r="I9" s="71"/>
      <c r="J9" s="71"/>
      <c r="K9" s="34" t="s">
        <v>65</v>
      </c>
      <c r="L9" s="78">
        <v>10</v>
      </c>
      <c r="M9" s="78"/>
      <c r="N9" s="73"/>
      <c r="O9" s="80" t="s">
        <v>357</v>
      </c>
      <c r="P9" s="82">
        <v>43692.37837962963</v>
      </c>
      <c r="Q9" s="80" t="s">
        <v>360</v>
      </c>
      <c r="R9" s="80"/>
      <c r="S9" s="80"/>
      <c r="T9" s="80" t="s">
        <v>462</v>
      </c>
      <c r="U9" s="80"/>
      <c r="V9" s="83" t="s">
        <v>492</v>
      </c>
      <c r="W9" s="82">
        <v>43692.37837962963</v>
      </c>
      <c r="X9" s="86">
        <v>43692</v>
      </c>
      <c r="Y9" s="88" t="s">
        <v>550</v>
      </c>
      <c r="Z9" s="83" t="s">
        <v>684</v>
      </c>
      <c r="AA9" s="80"/>
      <c r="AB9" s="80"/>
      <c r="AC9" s="88" t="s">
        <v>819</v>
      </c>
      <c r="AD9" s="80"/>
      <c r="AE9" s="80" t="b">
        <v>0</v>
      </c>
      <c r="AF9" s="80">
        <v>0</v>
      </c>
      <c r="AG9" s="88" t="s">
        <v>961</v>
      </c>
      <c r="AH9" s="80" t="b">
        <v>0</v>
      </c>
      <c r="AI9" s="80" t="s">
        <v>974</v>
      </c>
      <c r="AJ9" s="80"/>
      <c r="AK9" s="88" t="s">
        <v>961</v>
      </c>
      <c r="AL9" s="80" t="b">
        <v>0</v>
      </c>
      <c r="AM9" s="80">
        <v>12</v>
      </c>
      <c r="AN9" s="88" t="s">
        <v>941</v>
      </c>
      <c r="AO9" s="80" t="s">
        <v>984</v>
      </c>
      <c r="AP9" s="80" t="b">
        <v>0</v>
      </c>
      <c r="AQ9" s="88" t="s">
        <v>941</v>
      </c>
      <c r="AR9" s="80" t="s">
        <v>196</v>
      </c>
      <c r="AS9" s="80">
        <v>0</v>
      </c>
      <c r="AT9" s="80">
        <v>0</v>
      </c>
      <c r="AU9" s="80"/>
      <c r="AV9" s="80"/>
      <c r="AW9" s="80"/>
      <c r="AX9" s="80"/>
      <c r="AY9" s="80"/>
      <c r="AZ9" s="80"/>
      <c r="BA9" s="80"/>
      <c r="BB9" s="80"/>
      <c r="BC9">
        <v>1</v>
      </c>
      <c r="BD9" s="79" t="str">
        <f>REPLACE(INDEX(GroupVertices[Group],MATCH(Edges25[[#This Row],[Vertex 1]],GroupVertices[Vertex],0)),1,1,"")</f>
        <v>1</v>
      </c>
      <c r="BE9" s="79" t="str">
        <f>REPLACE(INDEX(GroupVertices[Group],MATCH(Edges25[[#This Row],[Vertex 2]],GroupVertices[Vertex],0)),1,1,"")</f>
        <v>1</v>
      </c>
      <c r="BF9" s="48">
        <v>0</v>
      </c>
      <c r="BG9" s="49">
        <v>0</v>
      </c>
      <c r="BH9" s="48">
        <v>0</v>
      </c>
      <c r="BI9" s="49">
        <v>0</v>
      </c>
      <c r="BJ9" s="48">
        <v>0</v>
      </c>
      <c r="BK9" s="49">
        <v>0</v>
      </c>
      <c r="BL9" s="48">
        <v>25</v>
      </c>
      <c r="BM9" s="49">
        <v>100</v>
      </c>
      <c r="BN9" s="48">
        <v>25</v>
      </c>
    </row>
    <row r="10" spans="1:66" ht="15">
      <c r="A10" s="65" t="s">
        <v>241</v>
      </c>
      <c r="B10" s="65" t="s">
        <v>267</v>
      </c>
      <c r="C10" s="66"/>
      <c r="D10" s="67"/>
      <c r="E10" s="68"/>
      <c r="F10" s="69"/>
      <c r="G10" s="66"/>
      <c r="H10" s="70"/>
      <c r="I10" s="71"/>
      <c r="J10" s="71"/>
      <c r="K10" s="34" t="s">
        <v>65</v>
      </c>
      <c r="L10" s="78">
        <v>11</v>
      </c>
      <c r="M10" s="78"/>
      <c r="N10" s="73"/>
      <c r="O10" s="80" t="s">
        <v>357</v>
      </c>
      <c r="P10" s="82">
        <v>43692.44621527778</v>
      </c>
      <c r="Q10" s="80" t="s">
        <v>361</v>
      </c>
      <c r="R10" s="83" t="s">
        <v>430</v>
      </c>
      <c r="S10" s="80" t="s">
        <v>453</v>
      </c>
      <c r="T10" s="80"/>
      <c r="U10" s="80"/>
      <c r="V10" s="83" t="s">
        <v>493</v>
      </c>
      <c r="W10" s="82">
        <v>43692.44621527778</v>
      </c>
      <c r="X10" s="86">
        <v>43692</v>
      </c>
      <c r="Y10" s="88" t="s">
        <v>551</v>
      </c>
      <c r="Z10" s="83" t="s">
        <v>685</v>
      </c>
      <c r="AA10" s="80"/>
      <c r="AB10" s="80"/>
      <c r="AC10" s="88" t="s">
        <v>820</v>
      </c>
      <c r="AD10" s="80"/>
      <c r="AE10" s="80" t="b">
        <v>0</v>
      </c>
      <c r="AF10" s="80">
        <v>0</v>
      </c>
      <c r="AG10" s="88" t="s">
        <v>961</v>
      </c>
      <c r="AH10" s="80" t="b">
        <v>1</v>
      </c>
      <c r="AI10" s="80" t="s">
        <v>975</v>
      </c>
      <c r="AJ10" s="80"/>
      <c r="AK10" s="88" t="s">
        <v>978</v>
      </c>
      <c r="AL10" s="80" t="b">
        <v>0</v>
      </c>
      <c r="AM10" s="80">
        <v>8</v>
      </c>
      <c r="AN10" s="88" t="s">
        <v>852</v>
      </c>
      <c r="AO10" s="80" t="s">
        <v>984</v>
      </c>
      <c r="AP10" s="80" t="b">
        <v>0</v>
      </c>
      <c r="AQ10" s="88" t="s">
        <v>852</v>
      </c>
      <c r="AR10" s="80" t="s">
        <v>196</v>
      </c>
      <c r="AS10" s="80">
        <v>0</v>
      </c>
      <c r="AT10" s="80">
        <v>0</v>
      </c>
      <c r="AU10" s="80"/>
      <c r="AV10" s="80"/>
      <c r="AW10" s="80"/>
      <c r="AX10" s="80"/>
      <c r="AY10" s="80"/>
      <c r="AZ10" s="80"/>
      <c r="BA10" s="80"/>
      <c r="BB10" s="80"/>
      <c r="BC10">
        <v>1</v>
      </c>
      <c r="BD10" s="79" t="str">
        <f>REPLACE(INDEX(GroupVertices[Group],MATCH(Edges25[[#This Row],[Vertex 1]],GroupVertices[Vertex],0)),1,1,"")</f>
        <v>4</v>
      </c>
      <c r="BE10" s="79" t="str">
        <f>REPLACE(INDEX(GroupVertices[Group],MATCH(Edges25[[#This Row],[Vertex 2]],GroupVertices[Vertex],0)),1,1,"")</f>
        <v>4</v>
      </c>
      <c r="BF10" s="48"/>
      <c r="BG10" s="49"/>
      <c r="BH10" s="48"/>
      <c r="BI10" s="49"/>
      <c r="BJ10" s="48"/>
      <c r="BK10" s="49"/>
      <c r="BL10" s="48"/>
      <c r="BM10" s="49"/>
      <c r="BN10" s="48"/>
    </row>
    <row r="11" spans="1:66" ht="15">
      <c r="A11" s="65" t="s">
        <v>242</v>
      </c>
      <c r="B11" s="65" t="s">
        <v>286</v>
      </c>
      <c r="C11" s="66"/>
      <c r="D11" s="67"/>
      <c r="E11" s="68"/>
      <c r="F11" s="69"/>
      <c r="G11" s="66"/>
      <c r="H11" s="70"/>
      <c r="I11" s="71"/>
      <c r="J11" s="71"/>
      <c r="K11" s="34" t="s">
        <v>65</v>
      </c>
      <c r="L11" s="78">
        <v>18</v>
      </c>
      <c r="M11" s="78"/>
      <c r="N11" s="73"/>
      <c r="O11" s="80" t="s">
        <v>357</v>
      </c>
      <c r="P11" s="82">
        <v>43692.45324074074</v>
      </c>
      <c r="Q11" s="80" t="s">
        <v>360</v>
      </c>
      <c r="R11" s="80"/>
      <c r="S11" s="80"/>
      <c r="T11" s="80" t="s">
        <v>462</v>
      </c>
      <c r="U11" s="80"/>
      <c r="V11" s="83" t="s">
        <v>494</v>
      </c>
      <c r="W11" s="82">
        <v>43692.45324074074</v>
      </c>
      <c r="X11" s="86">
        <v>43692</v>
      </c>
      <c r="Y11" s="88" t="s">
        <v>552</v>
      </c>
      <c r="Z11" s="83" t="s">
        <v>686</v>
      </c>
      <c r="AA11" s="80"/>
      <c r="AB11" s="80"/>
      <c r="AC11" s="88" t="s">
        <v>821</v>
      </c>
      <c r="AD11" s="80"/>
      <c r="AE11" s="80" t="b">
        <v>0</v>
      </c>
      <c r="AF11" s="80">
        <v>0</v>
      </c>
      <c r="AG11" s="88" t="s">
        <v>961</v>
      </c>
      <c r="AH11" s="80" t="b">
        <v>0</v>
      </c>
      <c r="AI11" s="80" t="s">
        <v>974</v>
      </c>
      <c r="AJ11" s="80"/>
      <c r="AK11" s="88" t="s">
        <v>961</v>
      </c>
      <c r="AL11" s="80" t="b">
        <v>0</v>
      </c>
      <c r="AM11" s="80">
        <v>12</v>
      </c>
      <c r="AN11" s="88" t="s">
        <v>941</v>
      </c>
      <c r="AO11" s="80" t="s">
        <v>985</v>
      </c>
      <c r="AP11" s="80" t="b">
        <v>0</v>
      </c>
      <c r="AQ11" s="88" t="s">
        <v>941</v>
      </c>
      <c r="AR11" s="80" t="s">
        <v>196</v>
      </c>
      <c r="AS11" s="80">
        <v>0</v>
      </c>
      <c r="AT11" s="80">
        <v>0</v>
      </c>
      <c r="AU11" s="80"/>
      <c r="AV11" s="80"/>
      <c r="AW11" s="80"/>
      <c r="AX11" s="80"/>
      <c r="AY11" s="80"/>
      <c r="AZ11" s="80"/>
      <c r="BA11" s="80"/>
      <c r="BB11" s="80"/>
      <c r="BC11">
        <v>1</v>
      </c>
      <c r="BD11" s="79" t="str">
        <f>REPLACE(INDEX(GroupVertices[Group],MATCH(Edges25[[#This Row],[Vertex 1]],GroupVertices[Vertex],0)),1,1,"")</f>
        <v>1</v>
      </c>
      <c r="BE11" s="79" t="str">
        <f>REPLACE(INDEX(GroupVertices[Group],MATCH(Edges25[[#This Row],[Vertex 2]],GroupVertices[Vertex],0)),1,1,"")</f>
        <v>1</v>
      </c>
      <c r="BF11" s="48">
        <v>0</v>
      </c>
      <c r="BG11" s="49">
        <v>0</v>
      </c>
      <c r="BH11" s="48">
        <v>0</v>
      </c>
      <c r="BI11" s="49">
        <v>0</v>
      </c>
      <c r="BJ11" s="48">
        <v>0</v>
      </c>
      <c r="BK11" s="49">
        <v>0</v>
      </c>
      <c r="BL11" s="48">
        <v>25</v>
      </c>
      <c r="BM11" s="49">
        <v>100</v>
      </c>
      <c r="BN11" s="48">
        <v>25</v>
      </c>
    </row>
    <row r="12" spans="1:66" ht="15">
      <c r="A12" s="65" t="s">
        <v>243</v>
      </c>
      <c r="B12" s="65" t="s">
        <v>267</v>
      </c>
      <c r="C12" s="66"/>
      <c r="D12" s="67"/>
      <c r="E12" s="68"/>
      <c r="F12" s="69"/>
      <c r="G12" s="66"/>
      <c r="H12" s="70"/>
      <c r="I12" s="71"/>
      <c r="J12" s="71"/>
      <c r="K12" s="34" t="s">
        <v>65</v>
      </c>
      <c r="L12" s="78">
        <v>19</v>
      </c>
      <c r="M12" s="78"/>
      <c r="N12" s="73"/>
      <c r="O12" s="80" t="s">
        <v>357</v>
      </c>
      <c r="P12" s="82">
        <v>43692.49296296296</v>
      </c>
      <c r="Q12" s="80" t="s">
        <v>361</v>
      </c>
      <c r="R12" s="83" t="s">
        <v>430</v>
      </c>
      <c r="S12" s="80" t="s">
        <v>453</v>
      </c>
      <c r="T12" s="80"/>
      <c r="U12" s="80"/>
      <c r="V12" s="83" t="s">
        <v>495</v>
      </c>
      <c r="W12" s="82">
        <v>43692.49296296296</v>
      </c>
      <c r="X12" s="86">
        <v>43692</v>
      </c>
      <c r="Y12" s="88" t="s">
        <v>553</v>
      </c>
      <c r="Z12" s="83" t="s">
        <v>687</v>
      </c>
      <c r="AA12" s="80"/>
      <c r="AB12" s="80"/>
      <c r="AC12" s="88" t="s">
        <v>822</v>
      </c>
      <c r="AD12" s="80"/>
      <c r="AE12" s="80" t="b">
        <v>0</v>
      </c>
      <c r="AF12" s="80">
        <v>0</v>
      </c>
      <c r="AG12" s="88" t="s">
        <v>961</v>
      </c>
      <c r="AH12" s="80" t="b">
        <v>1</v>
      </c>
      <c r="AI12" s="80" t="s">
        <v>975</v>
      </c>
      <c r="AJ12" s="80"/>
      <c r="AK12" s="88" t="s">
        <v>978</v>
      </c>
      <c r="AL12" s="80" t="b">
        <v>0</v>
      </c>
      <c r="AM12" s="80">
        <v>8</v>
      </c>
      <c r="AN12" s="88" t="s">
        <v>852</v>
      </c>
      <c r="AO12" s="80" t="s">
        <v>986</v>
      </c>
      <c r="AP12" s="80" t="b">
        <v>0</v>
      </c>
      <c r="AQ12" s="88" t="s">
        <v>852</v>
      </c>
      <c r="AR12" s="80" t="s">
        <v>196</v>
      </c>
      <c r="AS12" s="80">
        <v>0</v>
      </c>
      <c r="AT12" s="80">
        <v>0</v>
      </c>
      <c r="AU12" s="80"/>
      <c r="AV12" s="80"/>
      <c r="AW12" s="80"/>
      <c r="AX12" s="80"/>
      <c r="AY12" s="80"/>
      <c r="AZ12" s="80"/>
      <c r="BA12" s="80"/>
      <c r="BB12" s="80"/>
      <c r="BC12">
        <v>1</v>
      </c>
      <c r="BD12" s="79" t="str">
        <f>REPLACE(INDEX(GroupVertices[Group],MATCH(Edges25[[#This Row],[Vertex 1]],GroupVertices[Vertex],0)),1,1,"")</f>
        <v>4</v>
      </c>
      <c r="BE12" s="79" t="str">
        <f>REPLACE(INDEX(GroupVertices[Group],MATCH(Edges25[[#This Row],[Vertex 2]],GroupVertices[Vertex],0)),1,1,"")</f>
        <v>4</v>
      </c>
      <c r="BF12" s="48"/>
      <c r="BG12" s="49"/>
      <c r="BH12" s="48"/>
      <c r="BI12" s="49"/>
      <c r="BJ12" s="48"/>
      <c r="BK12" s="49"/>
      <c r="BL12" s="48"/>
      <c r="BM12" s="49"/>
      <c r="BN12" s="48"/>
    </row>
    <row r="13" spans="1:66" ht="15">
      <c r="A13" s="65" t="s">
        <v>244</v>
      </c>
      <c r="B13" s="65" t="s">
        <v>267</v>
      </c>
      <c r="C13" s="66"/>
      <c r="D13" s="67"/>
      <c r="E13" s="68"/>
      <c r="F13" s="69"/>
      <c r="G13" s="66"/>
      <c r="H13" s="70"/>
      <c r="I13" s="71"/>
      <c r="J13" s="71"/>
      <c r="K13" s="34" t="s">
        <v>65</v>
      </c>
      <c r="L13" s="78">
        <v>26</v>
      </c>
      <c r="M13" s="78"/>
      <c r="N13" s="73"/>
      <c r="O13" s="80" t="s">
        <v>357</v>
      </c>
      <c r="P13" s="82">
        <v>43692.549363425926</v>
      </c>
      <c r="Q13" s="80" t="s">
        <v>361</v>
      </c>
      <c r="R13" s="83" t="s">
        <v>430</v>
      </c>
      <c r="S13" s="80" t="s">
        <v>453</v>
      </c>
      <c r="T13" s="80"/>
      <c r="U13" s="80"/>
      <c r="V13" s="83" t="s">
        <v>496</v>
      </c>
      <c r="W13" s="82">
        <v>43692.549363425926</v>
      </c>
      <c r="X13" s="86">
        <v>43692</v>
      </c>
      <c r="Y13" s="88" t="s">
        <v>554</v>
      </c>
      <c r="Z13" s="83" t="s">
        <v>688</v>
      </c>
      <c r="AA13" s="80"/>
      <c r="AB13" s="80"/>
      <c r="AC13" s="88" t="s">
        <v>823</v>
      </c>
      <c r="AD13" s="80"/>
      <c r="AE13" s="80" t="b">
        <v>0</v>
      </c>
      <c r="AF13" s="80">
        <v>0</v>
      </c>
      <c r="AG13" s="88" t="s">
        <v>961</v>
      </c>
      <c r="AH13" s="80" t="b">
        <v>1</v>
      </c>
      <c r="AI13" s="80" t="s">
        <v>975</v>
      </c>
      <c r="AJ13" s="80"/>
      <c r="AK13" s="88" t="s">
        <v>978</v>
      </c>
      <c r="AL13" s="80" t="b">
        <v>0</v>
      </c>
      <c r="AM13" s="80">
        <v>8</v>
      </c>
      <c r="AN13" s="88" t="s">
        <v>852</v>
      </c>
      <c r="AO13" s="80" t="s">
        <v>984</v>
      </c>
      <c r="AP13" s="80" t="b">
        <v>0</v>
      </c>
      <c r="AQ13" s="88" t="s">
        <v>852</v>
      </c>
      <c r="AR13" s="80" t="s">
        <v>196</v>
      </c>
      <c r="AS13" s="80">
        <v>0</v>
      </c>
      <c r="AT13" s="80">
        <v>0</v>
      </c>
      <c r="AU13" s="80"/>
      <c r="AV13" s="80"/>
      <c r="AW13" s="80"/>
      <c r="AX13" s="80"/>
      <c r="AY13" s="80"/>
      <c r="AZ13" s="80"/>
      <c r="BA13" s="80"/>
      <c r="BB13" s="80"/>
      <c r="BC13">
        <v>1</v>
      </c>
      <c r="BD13" s="79" t="str">
        <f>REPLACE(INDEX(GroupVertices[Group],MATCH(Edges25[[#This Row],[Vertex 1]],GroupVertices[Vertex],0)),1,1,"")</f>
        <v>4</v>
      </c>
      <c r="BE13" s="79" t="str">
        <f>REPLACE(INDEX(GroupVertices[Group],MATCH(Edges25[[#This Row],[Vertex 2]],GroupVertices[Vertex],0)),1,1,"")</f>
        <v>4</v>
      </c>
      <c r="BF13" s="48"/>
      <c r="BG13" s="49"/>
      <c r="BH13" s="48"/>
      <c r="BI13" s="49"/>
      <c r="BJ13" s="48"/>
      <c r="BK13" s="49"/>
      <c r="BL13" s="48"/>
      <c r="BM13" s="49"/>
      <c r="BN13" s="48"/>
    </row>
    <row r="14" spans="1:66" ht="15">
      <c r="A14" s="65" t="s">
        <v>245</v>
      </c>
      <c r="B14" s="65" t="s">
        <v>286</v>
      </c>
      <c r="C14" s="66"/>
      <c r="D14" s="67"/>
      <c r="E14" s="68"/>
      <c r="F14" s="69"/>
      <c r="G14" s="66"/>
      <c r="H14" s="70"/>
      <c r="I14" s="71"/>
      <c r="J14" s="71"/>
      <c r="K14" s="34" t="s">
        <v>65</v>
      </c>
      <c r="L14" s="78">
        <v>33</v>
      </c>
      <c r="M14" s="78"/>
      <c r="N14" s="73"/>
      <c r="O14" s="80" t="s">
        <v>356</v>
      </c>
      <c r="P14" s="82">
        <v>43692.66327546296</v>
      </c>
      <c r="Q14" s="80" t="s">
        <v>362</v>
      </c>
      <c r="R14" s="80"/>
      <c r="S14" s="80"/>
      <c r="T14" s="80"/>
      <c r="U14" s="80"/>
      <c r="V14" s="83" t="s">
        <v>497</v>
      </c>
      <c r="W14" s="82">
        <v>43692.66327546296</v>
      </c>
      <c r="X14" s="86">
        <v>43692</v>
      </c>
      <c r="Y14" s="88" t="s">
        <v>555</v>
      </c>
      <c r="Z14" s="83" t="s">
        <v>689</v>
      </c>
      <c r="AA14" s="80"/>
      <c r="AB14" s="80"/>
      <c r="AC14" s="88" t="s">
        <v>824</v>
      </c>
      <c r="AD14" s="80"/>
      <c r="AE14" s="80" t="b">
        <v>0</v>
      </c>
      <c r="AF14" s="80">
        <v>1</v>
      </c>
      <c r="AG14" s="88" t="s">
        <v>960</v>
      </c>
      <c r="AH14" s="80" t="b">
        <v>0</v>
      </c>
      <c r="AI14" s="80" t="s">
        <v>974</v>
      </c>
      <c r="AJ14" s="80"/>
      <c r="AK14" s="88" t="s">
        <v>961</v>
      </c>
      <c r="AL14" s="80" t="b">
        <v>0</v>
      </c>
      <c r="AM14" s="80">
        <v>0</v>
      </c>
      <c r="AN14" s="88" t="s">
        <v>961</v>
      </c>
      <c r="AO14" s="80" t="s">
        <v>985</v>
      </c>
      <c r="AP14" s="80" t="b">
        <v>0</v>
      </c>
      <c r="AQ14" s="88" t="s">
        <v>824</v>
      </c>
      <c r="AR14" s="80" t="s">
        <v>196</v>
      </c>
      <c r="AS14" s="80">
        <v>0</v>
      </c>
      <c r="AT14" s="80">
        <v>0</v>
      </c>
      <c r="AU14" s="80"/>
      <c r="AV14" s="80"/>
      <c r="AW14" s="80"/>
      <c r="AX14" s="80"/>
      <c r="AY14" s="80"/>
      <c r="AZ14" s="80"/>
      <c r="BA14" s="80"/>
      <c r="BB14" s="80"/>
      <c r="BC14">
        <v>1</v>
      </c>
      <c r="BD14" s="79" t="str">
        <f>REPLACE(INDEX(GroupVertices[Group],MATCH(Edges25[[#This Row],[Vertex 1]],GroupVertices[Vertex],0)),1,1,"")</f>
        <v>1</v>
      </c>
      <c r="BE14" s="79" t="str">
        <f>REPLACE(INDEX(GroupVertices[Group],MATCH(Edges25[[#This Row],[Vertex 2]],GroupVertices[Vertex],0)),1,1,"")</f>
        <v>1</v>
      </c>
      <c r="BF14" s="48">
        <v>0</v>
      </c>
      <c r="BG14" s="49">
        <v>0</v>
      </c>
      <c r="BH14" s="48">
        <v>0</v>
      </c>
      <c r="BI14" s="49">
        <v>0</v>
      </c>
      <c r="BJ14" s="48">
        <v>0</v>
      </c>
      <c r="BK14" s="49">
        <v>0</v>
      </c>
      <c r="BL14" s="48">
        <v>18</v>
      </c>
      <c r="BM14" s="49">
        <v>100</v>
      </c>
      <c r="BN14" s="48">
        <v>18</v>
      </c>
    </row>
    <row r="15" spans="1:66" ht="15">
      <c r="A15" s="65" t="s">
        <v>246</v>
      </c>
      <c r="B15" s="65" t="s">
        <v>296</v>
      </c>
      <c r="C15" s="66"/>
      <c r="D15" s="67"/>
      <c r="E15" s="68"/>
      <c r="F15" s="69"/>
      <c r="G15" s="66"/>
      <c r="H15" s="70"/>
      <c r="I15" s="71"/>
      <c r="J15" s="71"/>
      <c r="K15" s="34" t="s">
        <v>65</v>
      </c>
      <c r="L15" s="78">
        <v>34</v>
      </c>
      <c r="M15" s="78"/>
      <c r="N15" s="73"/>
      <c r="O15" s="80" t="s">
        <v>355</v>
      </c>
      <c r="P15" s="82">
        <v>43692.27921296296</v>
      </c>
      <c r="Q15" s="80" t="s">
        <v>363</v>
      </c>
      <c r="R15" s="80"/>
      <c r="S15" s="80"/>
      <c r="T15" s="80"/>
      <c r="U15" s="80"/>
      <c r="V15" s="83" t="s">
        <v>498</v>
      </c>
      <c r="W15" s="82">
        <v>43692.27921296296</v>
      </c>
      <c r="X15" s="86">
        <v>43692</v>
      </c>
      <c r="Y15" s="88" t="s">
        <v>556</v>
      </c>
      <c r="Z15" s="83" t="s">
        <v>690</v>
      </c>
      <c r="AA15" s="80"/>
      <c r="AB15" s="80"/>
      <c r="AC15" s="88" t="s">
        <v>825</v>
      </c>
      <c r="AD15" s="88" t="s">
        <v>948</v>
      </c>
      <c r="AE15" s="80" t="b">
        <v>0</v>
      </c>
      <c r="AF15" s="80">
        <v>4</v>
      </c>
      <c r="AG15" s="88" t="s">
        <v>962</v>
      </c>
      <c r="AH15" s="80" t="b">
        <v>0</v>
      </c>
      <c r="AI15" s="80" t="s">
        <v>974</v>
      </c>
      <c r="AJ15" s="80"/>
      <c r="AK15" s="88" t="s">
        <v>961</v>
      </c>
      <c r="AL15" s="80" t="b">
        <v>0</v>
      </c>
      <c r="AM15" s="80">
        <v>0</v>
      </c>
      <c r="AN15" s="88" t="s">
        <v>961</v>
      </c>
      <c r="AO15" s="80" t="s">
        <v>985</v>
      </c>
      <c r="AP15" s="80" t="b">
        <v>0</v>
      </c>
      <c r="AQ15" s="88" t="s">
        <v>948</v>
      </c>
      <c r="AR15" s="80" t="s">
        <v>196</v>
      </c>
      <c r="AS15" s="80">
        <v>0</v>
      </c>
      <c r="AT15" s="80">
        <v>0</v>
      </c>
      <c r="AU15" s="80"/>
      <c r="AV15" s="80"/>
      <c r="AW15" s="80"/>
      <c r="AX15" s="80"/>
      <c r="AY15" s="80"/>
      <c r="AZ15" s="80"/>
      <c r="BA15" s="80"/>
      <c r="BB15" s="80"/>
      <c r="BC15">
        <v>1</v>
      </c>
      <c r="BD15" s="79" t="str">
        <f>REPLACE(INDEX(GroupVertices[Group],MATCH(Edges25[[#This Row],[Vertex 1]],GroupVertices[Vertex],0)),1,1,"")</f>
        <v>3</v>
      </c>
      <c r="BE15" s="79" t="str">
        <f>REPLACE(INDEX(GroupVertices[Group],MATCH(Edges25[[#This Row],[Vertex 2]],GroupVertices[Vertex],0)),1,1,"")</f>
        <v>3</v>
      </c>
      <c r="BF15" s="48"/>
      <c r="BG15" s="49"/>
      <c r="BH15" s="48"/>
      <c r="BI15" s="49"/>
      <c r="BJ15" s="48"/>
      <c r="BK15" s="49"/>
      <c r="BL15" s="48"/>
      <c r="BM15" s="49"/>
      <c r="BN15" s="48"/>
    </row>
    <row r="16" spans="1:66" ht="15">
      <c r="A16" s="65" t="s">
        <v>247</v>
      </c>
      <c r="B16" s="65" t="s">
        <v>286</v>
      </c>
      <c r="C16" s="66"/>
      <c r="D16" s="67"/>
      <c r="E16" s="68"/>
      <c r="F16" s="69"/>
      <c r="G16" s="66"/>
      <c r="H16" s="70"/>
      <c r="I16" s="71"/>
      <c r="J16" s="71"/>
      <c r="K16" s="34" t="s">
        <v>65</v>
      </c>
      <c r="L16" s="78">
        <v>41</v>
      </c>
      <c r="M16" s="78"/>
      <c r="N16" s="73"/>
      <c r="O16" s="80" t="s">
        <v>357</v>
      </c>
      <c r="P16" s="82">
        <v>43692.80451388889</v>
      </c>
      <c r="Q16" s="80" t="s">
        <v>364</v>
      </c>
      <c r="R16" s="80"/>
      <c r="S16" s="80"/>
      <c r="T16" s="80" t="s">
        <v>463</v>
      </c>
      <c r="U16" s="80"/>
      <c r="V16" s="83" t="s">
        <v>499</v>
      </c>
      <c r="W16" s="82">
        <v>43692.80451388889</v>
      </c>
      <c r="X16" s="86">
        <v>43692</v>
      </c>
      <c r="Y16" s="88" t="s">
        <v>557</v>
      </c>
      <c r="Z16" s="83" t="s">
        <v>691</v>
      </c>
      <c r="AA16" s="80"/>
      <c r="AB16" s="80"/>
      <c r="AC16" s="88" t="s">
        <v>826</v>
      </c>
      <c r="AD16" s="80"/>
      <c r="AE16" s="80" t="b">
        <v>0</v>
      </c>
      <c r="AF16" s="80">
        <v>0</v>
      </c>
      <c r="AG16" s="88" t="s">
        <v>961</v>
      </c>
      <c r="AH16" s="80" t="b">
        <v>0</v>
      </c>
      <c r="AI16" s="80" t="s">
        <v>974</v>
      </c>
      <c r="AJ16" s="80"/>
      <c r="AK16" s="88" t="s">
        <v>961</v>
      </c>
      <c r="AL16" s="80" t="b">
        <v>0</v>
      </c>
      <c r="AM16" s="80">
        <v>5</v>
      </c>
      <c r="AN16" s="88" t="s">
        <v>942</v>
      </c>
      <c r="AO16" s="80" t="s">
        <v>984</v>
      </c>
      <c r="AP16" s="80" t="b">
        <v>0</v>
      </c>
      <c r="AQ16" s="88" t="s">
        <v>942</v>
      </c>
      <c r="AR16" s="80" t="s">
        <v>196</v>
      </c>
      <c r="AS16" s="80">
        <v>0</v>
      </c>
      <c r="AT16" s="80">
        <v>0</v>
      </c>
      <c r="AU16" s="80"/>
      <c r="AV16" s="80"/>
      <c r="AW16" s="80"/>
      <c r="AX16" s="80"/>
      <c r="AY16" s="80"/>
      <c r="AZ16" s="80"/>
      <c r="BA16" s="80"/>
      <c r="BB16" s="80"/>
      <c r="BC16">
        <v>1</v>
      </c>
      <c r="BD16" s="79" t="str">
        <f>REPLACE(INDEX(GroupVertices[Group],MATCH(Edges25[[#This Row],[Vertex 1]],GroupVertices[Vertex],0)),1,1,"")</f>
        <v>1</v>
      </c>
      <c r="BE16" s="79" t="str">
        <f>REPLACE(INDEX(GroupVertices[Group],MATCH(Edges25[[#This Row],[Vertex 2]],GroupVertices[Vertex],0)),1,1,"")</f>
        <v>1</v>
      </c>
      <c r="BF16" s="48">
        <v>2</v>
      </c>
      <c r="BG16" s="49">
        <v>6.666666666666667</v>
      </c>
      <c r="BH16" s="48">
        <v>0</v>
      </c>
      <c r="BI16" s="49">
        <v>0</v>
      </c>
      <c r="BJ16" s="48">
        <v>0</v>
      </c>
      <c r="BK16" s="49">
        <v>0</v>
      </c>
      <c r="BL16" s="48">
        <v>28</v>
      </c>
      <c r="BM16" s="49">
        <v>93.33333333333333</v>
      </c>
      <c r="BN16" s="48">
        <v>30</v>
      </c>
    </row>
    <row r="17" spans="1:66" ht="15">
      <c r="A17" s="65" t="s">
        <v>248</v>
      </c>
      <c r="B17" s="65" t="s">
        <v>287</v>
      </c>
      <c r="C17" s="66"/>
      <c r="D17" s="67"/>
      <c r="E17" s="68"/>
      <c r="F17" s="69"/>
      <c r="G17" s="66"/>
      <c r="H17" s="70"/>
      <c r="I17" s="71"/>
      <c r="J17" s="71"/>
      <c r="K17" s="34" t="s">
        <v>65</v>
      </c>
      <c r="L17" s="78">
        <v>42</v>
      </c>
      <c r="M17" s="78"/>
      <c r="N17" s="73"/>
      <c r="O17" s="80" t="s">
        <v>355</v>
      </c>
      <c r="P17" s="82">
        <v>43693.34525462963</v>
      </c>
      <c r="Q17" s="80" t="s">
        <v>365</v>
      </c>
      <c r="R17" s="80"/>
      <c r="S17" s="80"/>
      <c r="T17" s="80"/>
      <c r="U17" s="80"/>
      <c r="V17" s="83" t="s">
        <v>500</v>
      </c>
      <c r="W17" s="82">
        <v>43693.34525462963</v>
      </c>
      <c r="X17" s="86">
        <v>43693</v>
      </c>
      <c r="Y17" s="88" t="s">
        <v>558</v>
      </c>
      <c r="Z17" s="83" t="s">
        <v>692</v>
      </c>
      <c r="AA17" s="80"/>
      <c r="AB17" s="80"/>
      <c r="AC17" s="88" t="s">
        <v>827</v>
      </c>
      <c r="AD17" s="88" t="s">
        <v>901</v>
      </c>
      <c r="AE17" s="80" t="b">
        <v>0</v>
      </c>
      <c r="AF17" s="80">
        <v>0</v>
      </c>
      <c r="AG17" s="88" t="s">
        <v>960</v>
      </c>
      <c r="AH17" s="80" t="b">
        <v>0</v>
      </c>
      <c r="AI17" s="80" t="s">
        <v>974</v>
      </c>
      <c r="AJ17" s="80"/>
      <c r="AK17" s="88" t="s">
        <v>961</v>
      </c>
      <c r="AL17" s="80" t="b">
        <v>0</v>
      </c>
      <c r="AM17" s="80">
        <v>0</v>
      </c>
      <c r="AN17" s="88" t="s">
        <v>961</v>
      </c>
      <c r="AO17" s="80" t="s">
        <v>986</v>
      </c>
      <c r="AP17" s="80" t="b">
        <v>0</v>
      </c>
      <c r="AQ17" s="88" t="s">
        <v>901</v>
      </c>
      <c r="AR17" s="80" t="s">
        <v>196</v>
      </c>
      <c r="AS17" s="80">
        <v>0</v>
      </c>
      <c r="AT17" s="80">
        <v>0</v>
      </c>
      <c r="AU17" s="80"/>
      <c r="AV17" s="80"/>
      <c r="AW17" s="80"/>
      <c r="AX17" s="80"/>
      <c r="AY17" s="80"/>
      <c r="AZ17" s="80"/>
      <c r="BA17" s="80"/>
      <c r="BB17" s="80"/>
      <c r="BC17">
        <v>1</v>
      </c>
      <c r="BD17" s="79" t="str">
        <f>REPLACE(INDEX(GroupVertices[Group],MATCH(Edges25[[#This Row],[Vertex 1]],GroupVertices[Vertex],0)),1,1,"")</f>
        <v>1</v>
      </c>
      <c r="BE17" s="79" t="str">
        <f>REPLACE(INDEX(GroupVertices[Group],MATCH(Edges25[[#This Row],[Vertex 2]],GroupVertices[Vertex],0)),1,1,"")</f>
        <v>1</v>
      </c>
      <c r="BF17" s="48">
        <v>2</v>
      </c>
      <c r="BG17" s="49">
        <v>4.545454545454546</v>
      </c>
      <c r="BH17" s="48">
        <v>4</v>
      </c>
      <c r="BI17" s="49">
        <v>9.090909090909092</v>
      </c>
      <c r="BJ17" s="48">
        <v>0</v>
      </c>
      <c r="BK17" s="49">
        <v>0</v>
      </c>
      <c r="BL17" s="48">
        <v>38</v>
      </c>
      <c r="BM17" s="49">
        <v>86.36363636363636</v>
      </c>
      <c r="BN17" s="48">
        <v>44</v>
      </c>
    </row>
    <row r="18" spans="1:66" ht="15">
      <c r="A18" s="65" t="s">
        <v>249</v>
      </c>
      <c r="B18" s="65" t="s">
        <v>286</v>
      </c>
      <c r="C18" s="66"/>
      <c r="D18" s="67"/>
      <c r="E18" s="68"/>
      <c r="F18" s="69"/>
      <c r="G18" s="66"/>
      <c r="H18" s="70"/>
      <c r="I18" s="71"/>
      <c r="J18" s="71"/>
      <c r="K18" s="34" t="s">
        <v>65</v>
      </c>
      <c r="L18" s="78">
        <v>44</v>
      </c>
      <c r="M18" s="78"/>
      <c r="N18" s="73"/>
      <c r="O18" s="80" t="s">
        <v>357</v>
      </c>
      <c r="P18" s="82">
        <v>43693.424409722225</v>
      </c>
      <c r="Q18" s="80" t="s">
        <v>364</v>
      </c>
      <c r="R18" s="80"/>
      <c r="S18" s="80"/>
      <c r="T18" s="80" t="s">
        <v>463</v>
      </c>
      <c r="U18" s="80"/>
      <c r="V18" s="83" t="s">
        <v>501</v>
      </c>
      <c r="W18" s="82">
        <v>43693.424409722225</v>
      </c>
      <c r="X18" s="86">
        <v>43693</v>
      </c>
      <c r="Y18" s="88" t="s">
        <v>559</v>
      </c>
      <c r="Z18" s="83" t="s">
        <v>693</v>
      </c>
      <c r="AA18" s="80"/>
      <c r="AB18" s="80"/>
      <c r="AC18" s="88" t="s">
        <v>828</v>
      </c>
      <c r="AD18" s="80"/>
      <c r="AE18" s="80" t="b">
        <v>0</v>
      </c>
      <c r="AF18" s="80">
        <v>0</v>
      </c>
      <c r="AG18" s="88" t="s">
        <v>961</v>
      </c>
      <c r="AH18" s="80" t="b">
        <v>0</v>
      </c>
      <c r="AI18" s="80" t="s">
        <v>974</v>
      </c>
      <c r="AJ18" s="80"/>
      <c r="AK18" s="88" t="s">
        <v>961</v>
      </c>
      <c r="AL18" s="80" t="b">
        <v>0</v>
      </c>
      <c r="AM18" s="80">
        <v>5</v>
      </c>
      <c r="AN18" s="88" t="s">
        <v>942</v>
      </c>
      <c r="AO18" s="80" t="s">
        <v>984</v>
      </c>
      <c r="AP18" s="80" t="b">
        <v>0</v>
      </c>
      <c r="AQ18" s="88" t="s">
        <v>942</v>
      </c>
      <c r="AR18" s="80" t="s">
        <v>196</v>
      </c>
      <c r="AS18" s="80">
        <v>0</v>
      </c>
      <c r="AT18" s="80">
        <v>0</v>
      </c>
      <c r="AU18" s="80"/>
      <c r="AV18" s="80"/>
      <c r="AW18" s="80"/>
      <c r="AX18" s="80"/>
      <c r="AY18" s="80"/>
      <c r="AZ18" s="80"/>
      <c r="BA18" s="80"/>
      <c r="BB18" s="80"/>
      <c r="BC18">
        <v>1</v>
      </c>
      <c r="BD18" s="79" t="str">
        <f>REPLACE(INDEX(GroupVertices[Group],MATCH(Edges25[[#This Row],[Vertex 1]],GroupVertices[Vertex],0)),1,1,"")</f>
        <v>1</v>
      </c>
      <c r="BE18" s="79" t="str">
        <f>REPLACE(INDEX(GroupVertices[Group],MATCH(Edges25[[#This Row],[Vertex 2]],GroupVertices[Vertex],0)),1,1,"")</f>
        <v>1</v>
      </c>
      <c r="BF18" s="48">
        <v>2</v>
      </c>
      <c r="BG18" s="49">
        <v>6.666666666666667</v>
      </c>
      <c r="BH18" s="48">
        <v>0</v>
      </c>
      <c r="BI18" s="49">
        <v>0</v>
      </c>
      <c r="BJ18" s="48">
        <v>0</v>
      </c>
      <c r="BK18" s="49">
        <v>0</v>
      </c>
      <c r="BL18" s="48">
        <v>28</v>
      </c>
      <c r="BM18" s="49">
        <v>93.33333333333333</v>
      </c>
      <c r="BN18" s="48">
        <v>30</v>
      </c>
    </row>
    <row r="19" spans="1:66" ht="15">
      <c r="A19" s="65" t="s">
        <v>250</v>
      </c>
      <c r="B19" s="65" t="s">
        <v>286</v>
      </c>
      <c r="C19" s="66"/>
      <c r="D19" s="67"/>
      <c r="E19" s="68"/>
      <c r="F19" s="69"/>
      <c r="G19" s="66"/>
      <c r="H19" s="70"/>
      <c r="I19" s="71"/>
      <c r="J19" s="71"/>
      <c r="K19" s="34" t="s">
        <v>65</v>
      </c>
      <c r="L19" s="78">
        <v>45</v>
      </c>
      <c r="M19" s="78"/>
      <c r="N19" s="73"/>
      <c r="O19" s="80" t="s">
        <v>357</v>
      </c>
      <c r="P19" s="82">
        <v>43692.83320601852</v>
      </c>
      <c r="Q19" s="80" t="s">
        <v>364</v>
      </c>
      <c r="R19" s="80"/>
      <c r="S19" s="80"/>
      <c r="T19" s="80" t="s">
        <v>463</v>
      </c>
      <c r="U19" s="80"/>
      <c r="V19" s="83" t="s">
        <v>502</v>
      </c>
      <c r="W19" s="82">
        <v>43692.83320601852</v>
      </c>
      <c r="X19" s="86">
        <v>43692</v>
      </c>
      <c r="Y19" s="88" t="s">
        <v>560</v>
      </c>
      <c r="Z19" s="83" t="s">
        <v>694</v>
      </c>
      <c r="AA19" s="80"/>
      <c r="AB19" s="80"/>
      <c r="AC19" s="88" t="s">
        <v>829</v>
      </c>
      <c r="AD19" s="80"/>
      <c r="AE19" s="80" t="b">
        <v>0</v>
      </c>
      <c r="AF19" s="80">
        <v>0</v>
      </c>
      <c r="AG19" s="88" t="s">
        <v>961</v>
      </c>
      <c r="AH19" s="80" t="b">
        <v>0</v>
      </c>
      <c r="AI19" s="80" t="s">
        <v>974</v>
      </c>
      <c r="AJ19" s="80"/>
      <c r="AK19" s="88" t="s">
        <v>961</v>
      </c>
      <c r="AL19" s="80" t="b">
        <v>0</v>
      </c>
      <c r="AM19" s="80">
        <v>5</v>
      </c>
      <c r="AN19" s="88" t="s">
        <v>942</v>
      </c>
      <c r="AO19" s="80" t="s">
        <v>985</v>
      </c>
      <c r="AP19" s="80" t="b">
        <v>0</v>
      </c>
      <c r="AQ19" s="88" t="s">
        <v>942</v>
      </c>
      <c r="AR19" s="80" t="s">
        <v>196</v>
      </c>
      <c r="AS19" s="80">
        <v>0</v>
      </c>
      <c r="AT19" s="80">
        <v>0</v>
      </c>
      <c r="AU19" s="80"/>
      <c r="AV19" s="80"/>
      <c r="AW19" s="80"/>
      <c r="AX19" s="80"/>
      <c r="AY19" s="80"/>
      <c r="AZ19" s="80"/>
      <c r="BA19" s="80"/>
      <c r="BB19" s="80"/>
      <c r="BC19">
        <v>2</v>
      </c>
      <c r="BD19" s="79" t="str">
        <f>REPLACE(INDEX(GroupVertices[Group],MATCH(Edges25[[#This Row],[Vertex 1]],GroupVertices[Vertex],0)),1,1,"")</f>
        <v>1</v>
      </c>
      <c r="BE19" s="79" t="str">
        <f>REPLACE(INDEX(GroupVertices[Group],MATCH(Edges25[[#This Row],[Vertex 2]],GroupVertices[Vertex],0)),1,1,"")</f>
        <v>1</v>
      </c>
      <c r="BF19" s="48">
        <v>2</v>
      </c>
      <c r="BG19" s="49">
        <v>6.666666666666667</v>
      </c>
      <c r="BH19" s="48">
        <v>0</v>
      </c>
      <c r="BI19" s="49">
        <v>0</v>
      </c>
      <c r="BJ19" s="48">
        <v>0</v>
      </c>
      <c r="BK19" s="49">
        <v>0</v>
      </c>
      <c r="BL19" s="48">
        <v>28</v>
      </c>
      <c r="BM19" s="49">
        <v>93.33333333333333</v>
      </c>
      <c r="BN19" s="48">
        <v>30</v>
      </c>
    </row>
    <row r="20" spans="1:66" ht="15">
      <c r="A20" s="65" t="s">
        <v>250</v>
      </c>
      <c r="B20" s="65" t="s">
        <v>286</v>
      </c>
      <c r="C20" s="66"/>
      <c r="D20" s="67"/>
      <c r="E20" s="68"/>
      <c r="F20" s="69"/>
      <c r="G20" s="66"/>
      <c r="H20" s="70"/>
      <c r="I20" s="71"/>
      <c r="J20" s="71"/>
      <c r="K20" s="34" t="s">
        <v>65</v>
      </c>
      <c r="L20" s="78">
        <v>46</v>
      </c>
      <c r="M20" s="78"/>
      <c r="N20" s="73"/>
      <c r="O20" s="80" t="s">
        <v>357</v>
      </c>
      <c r="P20" s="82">
        <v>43693.7290162037</v>
      </c>
      <c r="Q20" s="80" t="s">
        <v>366</v>
      </c>
      <c r="R20" s="80"/>
      <c r="S20" s="80"/>
      <c r="T20" s="80"/>
      <c r="U20" s="80"/>
      <c r="V20" s="83" t="s">
        <v>502</v>
      </c>
      <c r="W20" s="82">
        <v>43693.7290162037</v>
      </c>
      <c r="X20" s="86">
        <v>43693</v>
      </c>
      <c r="Y20" s="88" t="s">
        <v>561</v>
      </c>
      <c r="Z20" s="83" t="s">
        <v>695</v>
      </c>
      <c r="AA20" s="80"/>
      <c r="AB20" s="80"/>
      <c r="AC20" s="88" t="s">
        <v>830</v>
      </c>
      <c r="AD20" s="80"/>
      <c r="AE20" s="80" t="b">
        <v>0</v>
      </c>
      <c r="AF20" s="80">
        <v>0</v>
      </c>
      <c r="AG20" s="88" t="s">
        <v>961</v>
      </c>
      <c r="AH20" s="80" t="b">
        <v>0</v>
      </c>
      <c r="AI20" s="80" t="s">
        <v>974</v>
      </c>
      <c r="AJ20" s="80"/>
      <c r="AK20" s="88" t="s">
        <v>961</v>
      </c>
      <c r="AL20" s="80" t="b">
        <v>0</v>
      </c>
      <c r="AM20" s="80">
        <v>2</v>
      </c>
      <c r="AN20" s="88" t="s">
        <v>905</v>
      </c>
      <c r="AO20" s="80" t="s">
        <v>985</v>
      </c>
      <c r="AP20" s="80" t="b">
        <v>0</v>
      </c>
      <c r="AQ20" s="88" t="s">
        <v>905</v>
      </c>
      <c r="AR20" s="80" t="s">
        <v>196</v>
      </c>
      <c r="AS20" s="80">
        <v>0</v>
      </c>
      <c r="AT20" s="80">
        <v>0</v>
      </c>
      <c r="AU20" s="80"/>
      <c r="AV20" s="80"/>
      <c r="AW20" s="80"/>
      <c r="AX20" s="80"/>
      <c r="AY20" s="80"/>
      <c r="AZ20" s="80"/>
      <c r="BA20" s="80"/>
      <c r="BB20" s="80"/>
      <c r="BC20">
        <v>2</v>
      </c>
      <c r="BD20" s="79" t="str">
        <f>REPLACE(INDEX(GroupVertices[Group],MATCH(Edges25[[#This Row],[Vertex 1]],GroupVertices[Vertex],0)),1,1,"")</f>
        <v>1</v>
      </c>
      <c r="BE20" s="79" t="str">
        <f>REPLACE(INDEX(GroupVertices[Group],MATCH(Edges25[[#This Row],[Vertex 2]],GroupVertices[Vertex],0)),1,1,"")</f>
        <v>1</v>
      </c>
      <c r="BF20" s="48"/>
      <c r="BG20" s="49"/>
      <c r="BH20" s="48"/>
      <c r="BI20" s="49"/>
      <c r="BJ20" s="48"/>
      <c r="BK20" s="49"/>
      <c r="BL20" s="48"/>
      <c r="BM20" s="49"/>
      <c r="BN20" s="48"/>
    </row>
    <row r="21" spans="1:66" ht="15">
      <c r="A21" s="65" t="s">
        <v>251</v>
      </c>
      <c r="B21" s="65" t="s">
        <v>286</v>
      </c>
      <c r="C21" s="66"/>
      <c r="D21" s="67"/>
      <c r="E21" s="68"/>
      <c r="F21" s="69"/>
      <c r="G21" s="66"/>
      <c r="H21" s="70"/>
      <c r="I21" s="71"/>
      <c r="J21" s="71"/>
      <c r="K21" s="34" t="s">
        <v>65</v>
      </c>
      <c r="L21" s="78">
        <v>48</v>
      </c>
      <c r="M21" s="78"/>
      <c r="N21" s="73"/>
      <c r="O21" s="80" t="s">
        <v>357</v>
      </c>
      <c r="P21" s="82">
        <v>43695.5981712963</v>
      </c>
      <c r="Q21" s="80" t="s">
        <v>367</v>
      </c>
      <c r="R21" s="80"/>
      <c r="S21" s="80"/>
      <c r="T21" s="80"/>
      <c r="U21" s="80"/>
      <c r="V21" s="83" t="s">
        <v>503</v>
      </c>
      <c r="W21" s="82">
        <v>43695.5981712963</v>
      </c>
      <c r="X21" s="86">
        <v>43695</v>
      </c>
      <c r="Y21" s="88" t="s">
        <v>562</v>
      </c>
      <c r="Z21" s="83" t="s">
        <v>696</v>
      </c>
      <c r="AA21" s="80"/>
      <c r="AB21" s="80"/>
      <c r="AC21" s="88" t="s">
        <v>831</v>
      </c>
      <c r="AD21" s="80"/>
      <c r="AE21" s="80" t="b">
        <v>0</v>
      </c>
      <c r="AF21" s="80">
        <v>0</v>
      </c>
      <c r="AG21" s="88" t="s">
        <v>961</v>
      </c>
      <c r="AH21" s="80" t="b">
        <v>0</v>
      </c>
      <c r="AI21" s="80" t="s">
        <v>974</v>
      </c>
      <c r="AJ21" s="80"/>
      <c r="AK21" s="88" t="s">
        <v>961</v>
      </c>
      <c r="AL21" s="80" t="b">
        <v>0</v>
      </c>
      <c r="AM21" s="80">
        <v>2</v>
      </c>
      <c r="AN21" s="88" t="s">
        <v>943</v>
      </c>
      <c r="AO21" s="80" t="s">
        <v>984</v>
      </c>
      <c r="AP21" s="80" t="b">
        <v>0</v>
      </c>
      <c r="AQ21" s="88" t="s">
        <v>943</v>
      </c>
      <c r="AR21" s="80" t="s">
        <v>196</v>
      </c>
      <c r="AS21" s="80">
        <v>0</v>
      </c>
      <c r="AT21" s="80">
        <v>0</v>
      </c>
      <c r="AU21" s="80"/>
      <c r="AV21" s="80"/>
      <c r="AW21" s="80"/>
      <c r="AX21" s="80"/>
      <c r="AY21" s="80"/>
      <c r="AZ21" s="80"/>
      <c r="BA21" s="80"/>
      <c r="BB21" s="80"/>
      <c r="BC21">
        <v>2</v>
      </c>
      <c r="BD21" s="79" t="str">
        <f>REPLACE(INDEX(GroupVertices[Group],MATCH(Edges25[[#This Row],[Vertex 1]],GroupVertices[Vertex],0)),1,1,"")</f>
        <v>1</v>
      </c>
      <c r="BE21" s="79" t="str">
        <f>REPLACE(INDEX(GroupVertices[Group],MATCH(Edges25[[#This Row],[Vertex 2]],GroupVertices[Vertex],0)),1,1,"")</f>
        <v>1</v>
      </c>
      <c r="BF21" s="48">
        <v>4</v>
      </c>
      <c r="BG21" s="49">
        <v>9.30232558139535</v>
      </c>
      <c r="BH21" s="48">
        <v>0</v>
      </c>
      <c r="BI21" s="49">
        <v>0</v>
      </c>
      <c r="BJ21" s="48">
        <v>0</v>
      </c>
      <c r="BK21" s="49">
        <v>0</v>
      </c>
      <c r="BL21" s="48">
        <v>39</v>
      </c>
      <c r="BM21" s="49">
        <v>90.69767441860465</v>
      </c>
      <c r="BN21" s="48">
        <v>43</v>
      </c>
    </row>
    <row r="22" spans="1:66" ht="15">
      <c r="A22" s="65" t="s">
        <v>251</v>
      </c>
      <c r="B22" s="65" t="s">
        <v>286</v>
      </c>
      <c r="C22" s="66"/>
      <c r="D22" s="67"/>
      <c r="E22" s="68"/>
      <c r="F22" s="69"/>
      <c r="G22" s="66"/>
      <c r="H22" s="70"/>
      <c r="I22" s="71"/>
      <c r="J22" s="71"/>
      <c r="K22" s="34" t="s">
        <v>65</v>
      </c>
      <c r="L22" s="78">
        <v>49</v>
      </c>
      <c r="M22" s="78"/>
      <c r="N22" s="73"/>
      <c r="O22" s="80" t="s">
        <v>357</v>
      </c>
      <c r="P22" s="82">
        <v>43695.59997685185</v>
      </c>
      <c r="Q22" s="80" t="s">
        <v>368</v>
      </c>
      <c r="R22" s="80"/>
      <c r="S22" s="80"/>
      <c r="T22" s="80" t="s">
        <v>464</v>
      </c>
      <c r="U22" s="80"/>
      <c r="V22" s="83" t="s">
        <v>503</v>
      </c>
      <c r="W22" s="82">
        <v>43695.59997685185</v>
      </c>
      <c r="X22" s="86">
        <v>43695</v>
      </c>
      <c r="Y22" s="88" t="s">
        <v>563</v>
      </c>
      <c r="Z22" s="83" t="s">
        <v>697</v>
      </c>
      <c r="AA22" s="80"/>
      <c r="AB22" s="80"/>
      <c r="AC22" s="88" t="s">
        <v>832</v>
      </c>
      <c r="AD22" s="80"/>
      <c r="AE22" s="80" t="b">
        <v>0</v>
      </c>
      <c r="AF22" s="80">
        <v>0</v>
      </c>
      <c r="AG22" s="88" t="s">
        <v>961</v>
      </c>
      <c r="AH22" s="80" t="b">
        <v>0</v>
      </c>
      <c r="AI22" s="80" t="s">
        <v>974</v>
      </c>
      <c r="AJ22" s="80"/>
      <c r="AK22" s="88" t="s">
        <v>961</v>
      </c>
      <c r="AL22" s="80" t="b">
        <v>0</v>
      </c>
      <c r="AM22" s="80">
        <v>4</v>
      </c>
      <c r="AN22" s="88" t="s">
        <v>903</v>
      </c>
      <c r="AO22" s="80" t="s">
        <v>984</v>
      </c>
      <c r="AP22" s="80" t="b">
        <v>0</v>
      </c>
      <c r="AQ22" s="88" t="s">
        <v>903</v>
      </c>
      <c r="AR22" s="80" t="s">
        <v>196</v>
      </c>
      <c r="AS22" s="80">
        <v>0</v>
      </c>
      <c r="AT22" s="80">
        <v>0</v>
      </c>
      <c r="AU22" s="80"/>
      <c r="AV22" s="80"/>
      <c r="AW22" s="80"/>
      <c r="AX22" s="80"/>
      <c r="AY22" s="80"/>
      <c r="AZ22" s="80"/>
      <c r="BA22" s="80"/>
      <c r="BB22" s="80"/>
      <c r="BC22">
        <v>2</v>
      </c>
      <c r="BD22" s="79" t="str">
        <f>REPLACE(INDEX(GroupVertices[Group],MATCH(Edges25[[#This Row],[Vertex 1]],GroupVertices[Vertex],0)),1,1,"")</f>
        <v>1</v>
      </c>
      <c r="BE22" s="79" t="str">
        <f>REPLACE(INDEX(GroupVertices[Group],MATCH(Edges25[[#This Row],[Vertex 2]],GroupVertices[Vertex],0)),1,1,"")</f>
        <v>1</v>
      </c>
      <c r="BF22" s="48"/>
      <c r="BG22" s="49"/>
      <c r="BH22" s="48"/>
      <c r="BI22" s="49"/>
      <c r="BJ22" s="48"/>
      <c r="BK22" s="49"/>
      <c r="BL22" s="48"/>
      <c r="BM22" s="49"/>
      <c r="BN22" s="48"/>
    </row>
    <row r="23" spans="1:66" ht="15">
      <c r="A23" s="65" t="s">
        <v>252</v>
      </c>
      <c r="B23" s="65" t="s">
        <v>286</v>
      </c>
      <c r="C23" s="66"/>
      <c r="D23" s="67"/>
      <c r="E23" s="68"/>
      <c r="F23" s="69"/>
      <c r="G23" s="66"/>
      <c r="H23" s="70"/>
      <c r="I23" s="71"/>
      <c r="J23" s="71"/>
      <c r="K23" s="34" t="s">
        <v>65</v>
      </c>
      <c r="L23" s="78">
        <v>53</v>
      </c>
      <c r="M23" s="78"/>
      <c r="N23" s="73"/>
      <c r="O23" s="80" t="s">
        <v>355</v>
      </c>
      <c r="P23" s="82">
        <v>43697.39570601852</v>
      </c>
      <c r="Q23" s="80" t="s">
        <v>369</v>
      </c>
      <c r="R23" s="80"/>
      <c r="S23" s="80"/>
      <c r="T23" s="80" t="s">
        <v>465</v>
      </c>
      <c r="U23" s="80"/>
      <c r="V23" s="83" t="s">
        <v>504</v>
      </c>
      <c r="W23" s="82">
        <v>43697.39570601852</v>
      </c>
      <c r="X23" s="86">
        <v>43697</v>
      </c>
      <c r="Y23" s="88" t="s">
        <v>564</v>
      </c>
      <c r="Z23" s="83" t="s">
        <v>698</v>
      </c>
      <c r="AA23" s="80"/>
      <c r="AB23" s="80"/>
      <c r="AC23" s="88" t="s">
        <v>833</v>
      </c>
      <c r="AD23" s="80"/>
      <c r="AE23" s="80" t="b">
        <v>0</v>
      </c>
      <c r="AF23" s="80">
        <v>2</v>
      </c>
      <c r="AG23" s="88" t="s">
        <v>961</v>
      </c>
      <c r="AH23" s="80" t="b">
        <v>0</v>
      </c>
      <c r="AI23" s="80" t="s">
        <v>974</v>
      </c>
      <c r="AJ23" s="80"/>
      <c r="AK23" s="88" t="s">
        <v>961</v>
      </c>
      <c r="AL23" s="80" t="b">
        <v>0</v>
      </c>
      <c r="AM23" s="80">
        <v>0</v>
      </c>
      <c r="AN23" s="88" t="s">
        <v>961</v>
      </c>
      <c r="AO23" s="80" t="s">
        <v>984</v>
      </c>
      <c r="AP23" s="80" t="b">
        <v>0</v>
      </c>
      <c r="AQ23" s="88" t="s">
        <v>833</v>
      </c>
      <c r="AR23" s="80" t="s">
        <v>196</v>
      </c>
      <c r="AS23" s="80">
        <v>0</v>
      </c>
      <c r="AT23" s="80">
        <v>0</v>
      </c>
      <c r="AU23" s="80"/>
      <c r="AV23" s="80"/>
      <c r="AW23" s="80"/>
      <c r="AX23" s="80"/>
      <c r="AY23" s="80"/>
      <c r="AZ23" s="80"/>
      <c r="BA23" s="80"/>
      <c r="BB23" s="80"/>
      <c r="BC23">
        <v>1</v>
      </c>
      <c r="BD23" s="79" t="str">
        <f>REPLACE(INDEX(GroupVertices[Group],MATCH(Edges25[[#This Row],[Vertex 1]],GroupVertices[Vertex],0)),1,1,"")</f>
        <v>1</v>
      </c>
      <c r="BE23" s="79" t="str">
        <f>REPLACE(INDEX(GroupVertices[Group],MATCH(Edges25[[#This Row],[Vertex 2]],GroupVertices[Vertex],0)),1,1,"")</f>
        <v>1</v>
      </c>
      <c r="BF23" s="48">
        <v>0</v>
      </c>
      <c r="BG23" s="49">
        <v>0</v>
      </c>
      <c r="BH23" s="48">
        <v>1</v>
      </c>
      <c r="BI23" s="49">
        <v>7.142857142857143</v>
      </c>
      <c r="BJ23" s="48">
        <v>0</v>
      </c>
      <c r="BK23" s="49">
        <v>0</v>
      </c>
      <c r="BL23" s="48">
        <v>13</v>
      </c>
      <c r="BM23" s="49">
        <v>92.85714285714286</v>
      </c>
      <c r="BN23" s="48">
        <v>14</v>
      </c>
    </row>
    <row r="24" spans="1:66" ht="15">
      <c r="A24" s="65" t="s">
        <v>253</v>
      </c>
      <c r="B24" s="65" t="s">
        <v>305</v>
      </c>
      <c r="C24" s="66"/>
      <c r="D24" s="67"/>
      <c r="E24" s="68"/>
      <c r="F24" s="69"/>
      <c r="G24" s="66"/>
      <c r="H24" s="70"/>
      <c r="I24" s="71"/>
      <c r="J24" s="71"/>
      <c r="K24" s="34" t="s">
        <v>65</v>
      </c>
      <c r="L24" s="78">
        <v>54</v>
      </c>
      <c r="M24" s="78"/>
      <c r="N24" s="73"/>
      <c r="O24" s="80" t="s">
        <v>355</v>
      </c>
      <c r="P24" s="82">
        <v>43696.30265046296</v>
      </c>
      <c r="Q24" s="80" t="s">
        <v>370</v>
      </c>
      <c r="R24" s="80"/>
      <c r="S24" s="80"/>
      <c r="T24" s="80"/>
      <c r="U24" s="80"/>
      <c r="V24" s="83" t="s">
        <v>505</v>
      </c>
      <c r="W24" s="82">
        <v>43696.30265046296</v>
      </c>
      <c r="X24" s="86">
        <v>43696</v>
      </c>
      <c r="Y24" s="88" t="s">
        <v>565</v>
      </c>
      <c r="Z24" s="83" t="s">
        <v>699</v>
      </c>
      <c r="AA24" s="80"/>
      <c r="AB24" s="80"/>
      <c r="AC24" s="88" t="s">
        <v>834</v>
      </c>
      <c r="AD24" s="80"/>
      <c r="AE24" s="80" t="b">
        <v>0</v>
      </c>
      <c r="AF24" s="80">
        <v>0</v>
      </c>
      <c r="AG24" s="88" t="s">
        <v>961</v>
      </c>
      <c r="AH24" s="80" t="b">
        <v>1</v>
      </c>
      <c r="AI24" s="80" t="s">
        <v>976</v>
      </c>
      <c r="AJ24" s="80"/>
      <c r="AK24" s="88" t="s">
        <v>979</v>
      </c>
      <c r="AL24" s="80" t="b">
        <v>0</v>
      </c>
      <c r="AM24" s="80">
        <v>1</v>
      </c>
      <c r="AN24" s="88" t="s">
        <v>835</v>
      </c>
      <c r="AO24" s="80" t="s">
        <v>985</v>
      </c>
      <c r="AP24" s="80" t="b">
        <v>0</v>
      </c>
      <c r="AQ24" s="88" t="s">
        <v>835</v>
      </c>
      <c r="AR24" s="80" t="s">
        <v>196</v>
      </c>
      <c r="AS24" s="80">
        <v>0</v>
      </c>
      <c r="AT24" s="80">
        <v>0</v>
      </c>
      <c r="AU24" s="80"/>
      <c r="AV24" s="80"/>
      <c r="AW24" s="80"/>
      <c r="AX24" s="80"/>
      <c r="AY24" s="80"/>
      <c r="AZ24" s="80"/>
      <c r="BA24" s="80"/>
      <c r="BB24" s="80"/>
      <c r="BC24">
        <v>1</v>
      </c>
      <c r="BD24" s="79" t="str">
        <f>REPLACE(INDEX(GroupVertices[Group],MATCH(Edges25[[#This Row],[Vertex 1]],GroupVertices[Vertex],0)),1,1,"")</f>
        <v>4</v>
      </c>
      <c r="BE24" s="79" t="str">
        <f>REPLACE(INDEX(GroupVertices[Group],MATCH(Edges25[[#This Row],[Vertex 2]],GroupVertices[Vertex],0)),1,1,"")</f>
        <v>4</v>
      </c>
      <c r="BF24" s="48"/>
      <c r="BG24" s="49"/>
      <c r="BH24" s="48"/>
      <c r="BI24" s="49"/>
      <c r="BJ24" s="48"/>
      <c r="BK24" s="49"/>
      <c r="BL24" s="48"/>
      <c r="BM24" s="49"/>
      <c r="BN24" s="48"/>
    </row>
    <row r="25" spans="1:66" ht="15">
      <c r="A25" s="65" t="s">
        <v>254</v>
      </c>
      <c r="B25" s="65" t="s">
        <v>305</v>
      </c>
      <c r="C25" s="66"/>
      <c r="D25" s="67"/>
      <c r="E25" s="68"/>
      <c r="F25" s="69"/>
      <c r="G25" s="66"/>
      <c r="H25" s="70"/>
      <c r="I25" s="71"/>
      <c r="J25" s="71"/>
      <c r="K25" s="34" t="s">
        <v>65</v>
      </c>
      <c r="L25" s="78">
        <v>55</v>
      </c>
      <c r="M25" s="78"/>
      <c r="N25" s="73"/>
      <c r="O25" s="80" t="s">
        <v>355</v>
      </c>
      <c r="P25" s="82">
        <v>43696.27653935185</v>
      </c>
      <c r="Q25" s="80" t="s">
        <v>370</v>
      </c>
      <c r="R25" s="83" t="s">
        <v>431</v>
      </c>
      <c r="S25" s="80" t="s">
        <v>453</v>
      </c>
      <c r="T25" s="80"/>
      <c r="U25" s="83" t="s">
        <v>474</v>
      </c>
      <c r="V25" s="83" t="s">
        <v>474</v>
      </c>
      <c r="W25" s="82">
        <v>43696.27653935185</v>
      </c>
      <c r="X25" s="86">
        <v>43696</v>
      </c>
      <c r="Y25" s="88" t="s">
        <v>566</v>
      </c>
      <c r="Z25" s="83" t="s">
        <v>700</v>
      </c>
      <c r="AA25" s="80"/>
      <c r="AB25" s="80"/>
      <c r="AC25" s="88" t="s">
        <v>835</v>
      </c>
      <c r="AD25" s="80"/>
      <c r="AE25" s="80" t="b">
        <v>0</v>
      </c>
      <c r="AF25" s="80">
        <v>2</v>
      </c>
      <c r="AG25" s="88" t="s">
        <v>961</v>
      </c>
      <c r="AH25" s="80" t="b">
        <v>1</v>
      </c>
      <c r="AI25" s="80" t="s">
        <v>976</v>
      </c>
      <c r="AJ25" s="80"/>
      <c r="AK25" s="88" t="s">
        <v>979</v>
      </c>
      <c r="AL25" s="80" t="b">
        <v>0</v>
      </c>
      <c r="AM25" s="80">
        <v>1</v>
      </c>
      <c r="AN25" s="88" t="s">
        <v>961</v>
      </c>
      <c r="AO25" s="80" t="s">
        <v>987</v>
      </c>
      <c r="AP25" s="80" t="b">
        <v>0</v>
      </c>
      <c r="AQ25" s="88" t="s">
        <v>835</v>
      </c>
      <c r="AR25" s="80" t="s">
        <v>196</v>
      </c>
      <c r="AS25" s="80">
        <v>0</v>
      </c>
      <c r="AT25" s="80">
        <v>0</v>
      </c>
      <c r="AU25" s="80"/>
      <c r="AV25" s="80"/>
      <c r="AW25" s="80"/>
      <c r="AX25" s="80"/>
      <c r="AY25" s="80"/>
      <c r="AZ25" s="80"/>
      <c r="BA25" s="80"/>
      <c r="BB25" s="80"/>
      <c r="BC25">
        <v>1</v>
      </c>
      <c r="BD25" s="79" t="str">
        <f>REPLACE(INDEX(GroupVertices[Group],MATCH(Edges25[[#This Row],[Vertex 1]],GroupVertices[Vertex],0)),1,1,"")</f>
        <v>4</v>
      </c>
      <c r="BE25" s="79" t="str">
        <f>REPLACE(INDEX(GroupVertices[Group],MATCH(Edges25[[#This Row],[Vertex 2]],GroupVertices[Vertex],0)),1,1,"")</f>
        <v>4</v>
      </c>
      <c r="BF25" s="48"/>
      <c r="BG25" s="49"/>
      <c r="BH25" s="48"/>
      <c r="BI25" s="49"/>
      <c r="BJ25" s="48"/>
      <c r="BK25" s="49"/>
      <c r="BL25" s="48"/>
      <c r="BM25" s="49"/>
      <c r="BN25" s="48"/>
    </row>
    <row r="26" spans="1:66" ht="15">
      <c r="A26" s="65" t="s">
        <v>255</v>
      </c>
      <c r="B26" s="65" t="s">
        <v>286</v>
      </c>
      <c r="C26" s="66"/>
      <c r="D26" s="67"/>
      <c r="E26" s="68"/>
      <c r="F26" s="69"/>
      <c r="G26" s="66"/>
      <c r="H26" s="70"/>
      <c r="I26" s="71"/>
      <c r="J26" s="71"/>
      <c r="K26" s="34" t="s">
        <v>65</v>
      </c>
      <c r="L26" s="78">
        <v>64</v>
      </c>
      <c r="M26" s="78"/>
      <c r="N26" s="73"/>
      <c r="O26" s="80" t="s">
        <v>357</v>
      </c>
      <c r="P26" s="82">
        <v>43698.3978125</v>
      </c>
      <c r="Q26" s="80" t="s">
        <v>371</v>
      </c>
      <c r="R26" s="80"/>
      <c r="S26" s="80"/>
      <c r="T26" s="80"/>
      <c r="U26" s="80"/>
      <c r="V26" s="83" t="s">
        <v>506</v>
      </c>
      <c r="W26" s="82">
        <v>43698.3978125</v>
      </c>
      <c r="X26" s="86">
        <v>43698</v>
      </c>
      <c r="Y26" s="88" t="s">
        <v>567</v>
      </c>
      <c r="Z26" s="83" t="s">
        <v>701</v>
      </c>
      <c r="AA26" s="80"/>
      <c r="AB26" s="80"/>
      <c r="AC26" s="88" t="s">
        <v>836</v>
      </c>
      <c r="AD26" s="80"/>
      <c r="AE26" s="80" t="b">
        <v>0</v>
      </c>
      <c r="AF26" s="80">
        <v>0</v>
      </c>
      <c r="AG26" s="88" t="s">
        <v>961</v>
      </c>
      <c r="AH26" s="80" t="b">
        <v>0</v>
      </c>
      <c r="AI26" s="80" t="s">
        <v>974</v>
      </c>
      <c r="AJ26" s="80"/>
      <c r="AK26" s="88" t="s">
        <v>961</v>
      </c>
      <c r="AL26" s="80" t="b">
        <v>0</v>
      </c>
      <c r="AM26" s="80">
        <v>3</v>
      </c>
      <c r="AN26" s="88" t="s">
        <v>937</v>
      </c>
      <c r="AO26" s="80" t="s">
        <v>986</v>
      </c>
      <c r="AP26" s="80" t="b">
        <v>0</v>
      </c>
      <c r="AQ26" s="88" t="s">
        <v>937</v>
      </c>
      <c r="AR26" s="80" t="s">
        <v>196</v>
      </c>
      <c r="AS26" s="80">
        <v>0</v>
      </c>
      <c r="AT26" s="80">
        <v>0</v>
      </c>
      <c r="AU26" s="80"/>
      <c r="AV26" s="80"/>
      <c r="AW26" s="80"/>
      <c r="AX26" s="80"/>
      <c r="AY26" s="80"/>
      <c r="AZ26" s="80"/>
      <c r="BA26" s="80"/>
      <c r="BB26" s="80"/>
      <c r="BC26">
        <v>1</v>
      </c>
      <c r="BD26" s="79" t="str">
        <f>REPLACE(INDEX(GroupVertices[Group],MATCH(Edges25[[#This Row],[Vertex 1]],GroupVertices[Vertex],0)),1,1,"")</f>
        <v>1</v>
      </c>
      <c r="BE26" s="79" t="str">
        <f>REPLACE(INDEX(GroupVertices[Group],MATCH(Edges25[[#This Row],[Vertex 2]],GroupVertices[Vertex],0)),1,1,"")</f>
        <v>1</v>
      </c>
      <c r="BF26" s="48"/>
      <c r="BG26" s="49"/>
      <c r="BH26" s="48"/>
      <c r="BI26" s="49"/>
      <c r="BJ26" s="48"/>
      <c r="BK26" s="49"/>
      <c r="BL26" s="48"/>
      <c r="BM26" s="49"/>
      <c r="BN26" s="48"/>
    </row>
    <row r="27" spans="1:66" ht="15">
      <c r="A27" s="65" t="s">
        <v>256</v>
      </c>
      <c r="B27" s="65" t="s">
        <v>286</v>
      </c>
      <c r="C27" s="66"/>
      <c r="D27" s="67"/>
      <c r="E27" s="68"/>
      <c r="F27" s="69"/>
      <c r="G27" s="66"/>
      <c r="H27" s="70"/>
      <c r="I27" s="71"/>
      <c r="J27" s="71"/>
      <c r="K27" s="34" t="s">
        <v>65</v>
      </c>
      <c r="L27" s="78">
        <v>67</v>
      </c>
      <c r="M27" s="78"/>
      <c r="N27" s="73"/>
      <c r="O27" s="80" t="s">
        <v>356</v>
      </c>
      <c r="P27" s="82">
        <v>43698.44869212963</v>
      </c>
      <c r="Q27" s="80" t="s">
        <v>372</v>
      </c>
      <c r="R27" s="80"/>
      <c r="S27" s="80"/>
      <c r="T27" s="80"/>
      <c r="U27" s="80"/>
      <c r="V27" s="83" t="s">
        <v>507</v>
      </c>
      <c r="W27" s="82">
        <v>43698.44869212963</v>
      </c>
      <c r="X27" s="86">
        <v>43698</v>
      </c>
      <c r="Y27" s="88" t="s">
        <v>568</v>
      </c>
      <c r="Z27" s="83" t="s">
        <v>702</v>
      </c>
      <c r="AA27" s="80"/>
      <c r="AB27" s="80"/>
      <c r="AC27" s="88" t="s">
        <v>837</v>
      </c>
      <c r="AD27" s="88" t="s">
        <v>949</v>
      </c>
      <c r="AE27" s="80" t="b">
        <v>0</v>
      </c>
      <c r="AF27" s="80">
        <v>2</v>
      </c>
      <c r="AG27" s="88" t="s">
        <v>960</v>
      </c>
      <c r="AH27" s="80" t="b">
        <v>0</v>
      </c>
      <c r="AI27" s="80" t="s">
        <v>974</v>
      </c>
      <c r="AJ27" s="80"/>
      <c r="AK27" s="88" t="s">
        <v>961</v>
      </c>
      <c r="AL27" s="80" t="b">
        <v>0</v>
      </c>
      <c r="AM27" s="80">
        <v>0</v>
      </c>
      <c r="AN27" s="88" t="s">
        <v>961</v>
      </c>
      <c r="AO27" s="80" t="s">
        <v>986</v>
      </c>
      <c r="AP27" s="80" t="b">
        <v>0</v>
      </c>
      <c r="AQ27" s="88" t="s">
        <v>949</v>
      </c>
      <c r="AR27" s="80" t="s">
        <v>196</v>
      </c>
      <c r="AS27" s="80">
        <v>0</v>
      </c>
      <c r="AT27" s="80">
        <v>0</v>
      </c>
      <c r="AU27" s="80"/>
      <c r="AV27" s="80"/>
      <c r="AW27" s="80"/>
      <c r="AX27" s="80"/>
      <c r="AY27" s="80"/>
      <c r="AZ27" s="80"/>
      <c r="BA27" s="80"/>
      <c r="BB27" s="80"/>
      <c r="BC27">
        <v>1</v>
      </c>
      <c r="BD27" s="79" t="str">
        <f>REPLACE(INDEX(GroupVertices[Group],MATCH(Edges25[[#This Row],[Vertex 1]],GroupVertices[Vertex],0)),1,1,"")</f>
        <v>1</v>
      </c>
      <c r="BE27" s="79" t="str">
        <f>REPLACE(INDEX(GroupVertices[Group],MATCH(Edges25[[#This Row],[Vertex 2]],GroupVertices[Vertex],0)),1,1,"")</f>
        <v>1</v>
      </c>
      <c r="BF27" s="48">
        <v>0</v>
      </c>
      <c r="BG27" s="49">
        <v>0</v>
      </c>
      <c r="BH27" s="48">
        <v>0</v>
      </c>
      <c r="BI27" s="49">
        <v>0</v>
      </c>
      <c r="BJ27" s="48">
        <v>0</v>
      </c>
      <c r="BK27" s="49">
        <v>0</v>
      </c>
      <c r="BL27" s="48">
        <v>9</v>
      </c>
      <c r="BM27" s="49">
        <v>100</v>
      </c>
      <c r="BN27" s="48">
        <v>9</v>
      </c>
    </row>
    <row r="28" spans="1:66" ht="15">
      <c r="A28" s="65" t="s">
        <v>257</v>
      </c>
      <c r="B28" s="65" t="s">
        <v>286</v>
      </c>
      <c r="C28" s="66"/>
      <c r="D28" s="67"/>
      <c r="E28" s="68"/>
      <c r="F28" s="69"/>
      <c r="G28" s="66"/>
      <c r="H28" s="70"/>
      <c r="I28" s="71"/>
      <c r="J28" s="71"/>
      <c r="K28" s="34" t="s">
        <v>66</v>
      </c>
      <c r="L28" s="78">
        <v>68</v>
      </c>
      <c r="M28" s="78"/>
      <c r="N28" s="73"/>
      <c r="O28" s="80" t="s">
        <v>356</v>
      </c>
      <c r="P28" s="82">
        <v>43698.50883101852</v>
      </c>
      <c r="Q28" s="80" t="s">
        <v>373</v>
      </c>
      <c r="R28" s="80"/>
      <c r="S28" s="80"/>
      <c r="T28" s="80"/>
      <c r="U28" s="80"/>
      <c r="V28" s="83" t="s">
        <v>508</v>
      </c>
      <c r="W28" s="82">
        <v>43698.50883101852</v>
      </c>
      <c r="X28" s="86">
        <v>43698</v>
      </c>
      <c r="Y28" s="88" t="s">
        <v>569</v>
      </c>
      <c r="Z28" s="83" t="s">
        <v>703</v>
      </c>
      <c r="AA28" s="80"/>
      <c r="AB28" s="80"/>
      <c r="AC28" s="88" t="s">
        <v>838</v>
      </c>
      <c r="AD28" s="88" t="s">
        <v>950</v>
      </c>
      <c r="AE28" s="80" t="b">
        <v>0</v>
      </c>
      <c r="AF28" s="80">
        <v>0</v>
      </c>
      <c r="AG28" s="88" t="s">
        <v>960</v>
      </c>
      <c r="AH28" s="80" t="b">
        <v>0</v>
      </c>
      <c r="AI28" s="80" t="s">
        <v>974</v>
      </c>
      <c r="AJ28" s="80"/>
      <c r="AK28" s="88" t="s">
        <v>961</v>
      </c>
      <c r="AL28" s="80" t="b">
        <v>0</v>
      </c>
      <c r="AM28" s="80">
        <v>0</v>
      </c>
      <c r="AN28" s="88" t="s">
        <v>961</v>
      </c>
      <c r="AO28" s="80" t="s">
        <v>985</v>
      </c>
      <c r="AP28" s="80" t="b">
        <v>0</v>
      </c>
      <c r="AQ28" s="88" t="s">
        <v>950</v>
      </c>
      <c r="AR28" s="80" t="s">
        <v>196</v>
      </c>
      <c r="AS28" s="80">
        <v>0</v>
      </c>
      <c r="AT28" s="80">
        <v>0</v>
      </c>
      <c r="AU28" s="80"/>
      <c r="AV28" s="80"/>
      <c r="AW28" s="80"/>
      <c r="AX28" s="80"/>
      <c r="AY28" s="80"/>
      <c r="AZ28" s="80"/>
      <c r="BA28" s="80"/>
      <c r="BB28" s="80"/>
      <c r="BC28">
        <v>1</v>
      </c>
      <c r="BD28" s="79" t="str">
        <f>REPLACE(INDEX(GroupVertices[Group],MATCH(Edges25[[#This Row],[Vertex 1]],GroupVertices[Vertex],0)),1,1,"")</f>
        <v>1</v>
      </c>
      <c r="BE28" s="79" t="str">
        <f>REPLACE(INDEX(GroupVertices[Group],MATCH(Edges25[[#This Row],[Vertex 2]],GroupVertices[Vertex],0)),1,1,"")</f>
        <v>1</v>
      </c>
      <c r="BF28" s="48">
        <v>2</v>
      </c>
      <c r="BG28" s="49">
        <v>18.181818181818183</v>
      </c>
      <c r="BH28" s="48">
        <v>0</v>
      </c>
      <c r="BI28" s="49">
        <v>0</v>
      </c>
      <c r="BJ28" s="48">
        <v>0</v>
      </c>
      <c r="BK28" s="49">
        <v>0</v>
      </c>
      <c r="BL28" s="48">
        <v>9</v>
      </c>
      <c r="BM28" s="49">
        <v>81.81818181818181</v>
      </c>
      <c r="BN28" s="48">
        <v>11</v>
      </c>
    </row>
    <row r="29" spans="1:66" ht="15">
      <c r="A29" s="65" t="s">
        <v>258</v>
      </c>
      <c r="B29" s="65" t="s">
        <v>307</v>
      </c>
      <c r="C29" s="66"/>
      <c r="D29" s="67"/>
      <c r="E29" s="68"/>
      <c r="F29" s="69"/>
      <c r="G29" s="66"/>
      <c r="H29" s="70"/>
      <c r="I29" s="71"/>
      <c r="J29" s="71"/>
      <c r="K29" s="34" t="s">
        <v>65</v>
      </c>
      <c r="L29" s="78">
        <v>69</v>
      </c>
      <c r="M29" s="78"/>
      <c r="N29" s="73"/>
      <c r="O29" s="80" t="s">
        <v>355</v>
      </c>
      <c r="P29" s="82">
        <v>43692.768738425926</v>
      </c>
      <c r="Q29" s="80" t="s">
        <v>374</v>
      </c>
      <c r="R29" s="80"/>
      <c r="S29" s="80"/>
      <c r="T29" s="80"/>
      <c r="U29" s="83" t="s">
        <v>475</v>
      </c>
      <c r="V29" s="83" t="s">
        <v>475</v>
      </c>
      <c r="W29" s="82">
        <v>43692.768738425926</v>
      </c>
      <c r="X29" s="86">
        <v>43692</v>
      </c>
      <c r="Y29" s="88" t="s">
        <v>570</v>
      </c>
      <c r="Z29" s="83" t="s">
        <v>704</v>
      </c>
      <c r="AA29" s="80"/>
      <c r="AB29" s="80"/>
      <c r="AC29" s="88" t="s">
        <v>839</v>
      </c>
      <c r="AD29" s="88" t="s">
        <v>842</v>
      </c>
      <c r="AE29" s="80" t="b">
        <v>0</v>
      </c>
      <c r="AF29" s="80">
        <v>5</v>
      </c>
      <c r="AG29" s="88" t="s">
        <v>963</v>
      </c>
      <c r="AH29" s="80" t="b">
        <v>0</v>
      </c>
      <c r="AI29" s="80" t="s">
        <v>974</v>
      </c>
      <c r="AJ29" s="80"/>
      <c r="AK29" s="88" t="s">
        <v>961</v>
      </c>
      <c r="AL29" s="80" t="b">
        <v>0</v>
      </c>
      <c r="AM29" s="80">
        <v>1</v>
      </c>
      <c r="AN29" s="88" t="s">
        <v>961</v>
      </c>
      <c r="AO29" s="80" t="s">
        <v>986</v>
      </c>
      <c r="AP29" s="80" t="b">
        <v>0</v>
      </c>
      <c r="AQ29" s="88" t="s">
        <v>842</v>
      </c>
      <c r="AR29" s="80" t="s">
        <v>196</v>
      </c>
      <c r="AS29" s="80">
        <v>0</v>
      </c>
      <c r="AT29" s="80">
        <v>0</v>
      </c>
      <c r="AU29" s="80"/>
      <c r="AV29" s="80"/>
      <c r="AW29" s="80"/>
      <c r="AX29" s="80"/>
      <c r="AY29" s="80"/>
      <c r="AZ29" s="80"/>
      <c r="BA29" s="80"/>
      <c r="BB29" s="80"/>
      <c r="BC29">
        <v>1</v>
      </c>
      <c r="BD29" s="79" t="str">
        <f>REPLACE(INDEX(GroupVertices[Group],MATCH(Edges25[[#This Row],[Vertex 1]],GroupVertices[Vertex],0)),1,1,"")</f>
        <v>3</v>
      </c>
      <c r="BE29" s="79" t="str">
        <f>REPLACE(INDEX(GroupVertices[Group],MATCH(Edges25[[#This Row],[Vertex 2]],GroupVertices[Vertex],0)),1,1,"")</f>
        <v>3</v>
      </c>
      <c r="BF29" s="48"/>
      <c r="BG29" s="49"/>
      <c r="BH29" s="48"/>
      <c r="BI29" s="49"/>
      <c r="BJ29" s="48"/>
      <c r="BK29" s="49"/>
      <c r="BL29" s="48"/>
      <c r="BM29" s="49"/>
      <c r="BN29" s="48"/>
    </row>
    <row r="30" spans="1:66" ht="15">
      <c r="A30" s="65" t="s">
        <v>259</v>
      </c>
      <c r="B30" s="65" t="s">
        <v>258</v>
      </c>
      <c r="C30" s="66"/>
      <c r="D30" s="67"/>
      <c r="E30" s="68"/>
      <c r="F30" s="69"/>
      <c r="G30" s="66"/>
      <c r="H30" s="70"/>
      <c r="I30" s="71"/>
      <c r="J30" s="71"/>
      <c r="K30" s="34" t="s">
        <v>66</v>
      </c>
      <c r="L30" s="78">
        <v>86</v>
      </c>
      <c r="M30" s="78"/>
      <c r="N30" s="73"/>
      <c r="O30" s="80" t="s">
        <v>355</v>
      </c>
      <c r="P30" s="82">
        <v>43692.76987268519</v>
      </c>
      <c r="Q30" s="80" t="s">
        <v>375</v>
      </c>
      <c r="R30" s="80"/>
      <c r="S30" s="80"/>
      <c r="T30" s="80" t="s">
        <v>463</v>
      </c>
      <c r="U30" s="80"/>
      <c r="V30" s="83" t="s">
        <v>509</v>
      </c>
      <c r="W30" s="82">
        <v>43692.76987268519</v>
      </c>
      <c r="X30" s="86">
        <v>43692</v>
      </c>
      <c r="Y30" s="88" t="s">
        <v>571</v>
      </c>
      <c r="Z30" s="83" t="s">
        <v>705</v>
      </c>
      <c r="AA30" s="80"/>
      <c r="AB30" s="80"/>
      <c r="AC30" s="88" t="s">
        <v>840</v>
      </c>
      <c r="AD30" s="80"/>
      <c r="AE30" s="80" t="b">
        <v>0</v>
      </c>
      <c r="AF30" s="80">
        <v>0</v>
      </c>
      <c r="AG30" s="88" t="s">
        <v>961</v>
      </c>
      <c r="AH30" s="80" t="b">
        <v>0</v>
      </c>
      <c r="AI30" s="80" t="s">
        <v>974</v>
      </c>
      <c r="AJ30" s="80"/>
      <c r="AK30" s="88" t="s">
        <v>961</v>
      </c>
      <c r="AL30" s="80" t="b">
        <v>0</v>
      </c>
      <c r="AM30" s="80">
        <v>1</v>
      </c>
      <c r="AN30" s="88" t="s">
        <v>842</v>
      </c>
      <c r="AO30" s="80" t="s">
        <v>985</v>
      </c>
      <c r="AP30" s="80" t="b">
        <v>0</v>
      </c>
      <c r="AQ30" s="88" t="s">
        <v>842</v>
      </c>
      <c r="AR30" s="80" t="s">
        <v>196</v>
      </c>
      <c r="AS30" s="80">
        <v>0</v>
      </c>
      <c r="AT30" s="80">
        <v>0</v>
      </c>
      <c r="AU30" s="80"/>
      <c r="AV30" s="80"/>
      <c r="AW30" s="80"/>
      <c r="AX30" s="80"/>
      <c r="AY30" s="80"/>
      <c r="AZ30" s="80"/>
      <c r="BA30" s="80"/>
      <c r="BB30" s="80"/>
      <c r="BC30">
        <v>1</v>
      </c>
      <c r="BD30" s="79" t="str">
        <f>REPLACE(INDEX(GroupVertices[Group],MATCH(Edges25[[#This Row],[Vertex 1]],GroupVertices[Vertex],0)),1,1,"")</f>
        <v>3</v>
      </c>
      <c r="BE30" s="79" t="str">
        <f>REPLACE(INDEX(GroupVertices[Group],MATCH(Edges25[[#This Row],[Vertex 2]],GroupVertices[Vertex],0)),1,1,"")</f>
        <v>3</v>
      </c>
      <c r="BF30" s="48"/>
      <c r="BG30" s="49"/>
      <c r="BH30" s="48"/>
      <c r="BI30" s="49"/>
      <c r="BJ30" s="48"/>
      <c r="BK30" s="49"/>
      <c r="BL30" s="48"/>
      <c r="BM30" s="49"/>
      <c r="BN30" s="48"/>
    </row>
    <row r="31" spans="1:66" ht="15">
      <c r="A31" s="65" t="s">
        <v>260</v>
      </c>
      <c r="B31" s="65" t="s">
        <v>258</v>
      </c>
      <c r="C31" s="66"/>
      <c r="D31" s="67"/>
      <c r="E31" s="68"/>
      <c r="F31" s="69"/>
      <c r="G31" s="66"/>
      <c r="H31" s="70"/>
      <c r="I31" s="71"/>
      <c r="J31" s="71"/>
      <c r="K31" s="34" t="s">
        <v>66</v>
      </c>
      <c r="L31" s="78">
        <v>87</v>
      </c>
      <c r="M31" s="78"/>
      <c r="N31" s="73"/>
      <c r="O31" s="80" t="s">
        <v>355</v>
      </c>
      <c r="P31" s="82">
        <v>43692.77523148148</v>
      </c>
      <c r="Q31" s="80" t="s">
        <v>376</v>
      </c>
      <c r="R31" s="80"/>
      <c r="S31" s="80"/>
      <c r="T31" s="80"/>
      <c r="U31" s="80"/>
      <c r="V31" s="83" t="s">
        <v>510</v>
      </c>
      <c r="W31" s="82">
        <v>43692.77523148148</v>
      </c>
      <c r="X31" s="86">
        <v>43692</v>
      </c>
      <c r="Y31" s="88" t="s">
        <v>572</v>
      </c>
      <c r="Z31" s="83" t="s">
        <v>706</v>
      </c>
      <c r="AA31" s="80"/>
      <c r="AB31" s="80"/>
      <c r="AC31" s="88" t="s">
        <v>841</v>
      </c>
      <c r="AD31" s="88" t="s">
        <v>842</v>
      </c>
      <c r="AE31" s="80" t="b">
        <v>0</v>
      </c>
      <c r="AF31" s="80">
        <v>2</v>
      </c>
      <c r="AG31" s="88" t="s">
        <v>963</v>
      </c>
      <c r="AH31" s="80" t="b">
        <v>0</v>
      </c>
      <c r="AI31" s="80" t="s">
        <v>974</v>
      </c>
      <c r="AJ31" s="80"/>
      <c r="AK31" s="88" t="s">
        <v>961</v>
      </c>
      <c r="AL31" s="80" t="b">
        <v>0</v>
      </c>
      <c r="AM31" s="80">
        <v>0</v>
      </c>
      <c r="AN31" s="88" t="s">
        <v>961</v>
      </c>
      <c r="AO31" s="80" t="s">
        <v>985</v>
      </c>
      <c r="AP31" s="80" t="b">
        <v>0</v>
      </c>
      <c r="AQ31" s="88" t="s">
        <v>842</v>
      </c>
      <c r="AR31" s="80" t="s">
        <v>196</v>
      </c>
      <c r="AS31" s="80">
        <v>0</v>
      </c>
      <c r="AT31" s="80">
        <v>0</v>
      </c>
      <c r="AU31" s="80"/>
      <c r="AV31" s="80"/>
      <c r="AW31" s="80"/>
      <c r="AX31" s="80"/>
      <c r="AY31" s="80"/>
      <c r="AZ31" s="80"/>
      <c r="BA31" s="80"/>
      <c r="BB31" s="80"/>
      <c r="BC31">
        <v>1</v>
      </c>
      <c r="BD31" s="79" t="str">
        <f>REPLACE(INDEX(GroupVertices[Group],MATCH(Edges25[[#This Row],[Vertex 1]],GroupVertices[Vertex],0)),1,1,"")</f>
        <v>3</v>
      </c>
      <c r="BE31" s="79" t="str">
        <f>REPLACE(INDEX(GroupVertices[Group],MATCH(Edges25[[#This Row],[Vertex 2]],GroupVertices[Vertex],0)),1,1,"")</f>
        <v>3</v>
      </c>
      <c r="BF31" s="48"/>
      <c r="BG31" s="49"/>
      <c r="BH31" s="48"/>
      <c r="BI31" s="49"/>
      <c r="BJ31" s="48"/>
      <c r="BK31" s="49"/>
      <c r="BL31" s="48"/>
      <c r="BM31" s="49"/>
      <c r="BN31" s="48"/>
    </row>
    <row r="32" spans="1:66" ht="15">
      <c r="A32" s="65" t="s">
        <v>246</v>
      </c>
      <c r="B32" s="65" t="s">
        <v>258</v>
      </c>
      <c r="C32" s="66"/>
      <c r="D32" s="67"/>
      <c r="E32" s="68"/>
      <c r="F32" s="69"/>
      <c r="G32" s="66"/>
      <c r="H32" s="70"/>
      <c r="I32" s="71"/>
      <c r="J32" s="71"/>
      <c r="K32" s="34" t="s">
        <v>66</v>
      </c>
      <c r="L32" s="78">
        <v>88</v>
      </c>
      <c r="M32" s="78"/>
      <c r="N32" s="73"/>
      <c r="O32" s="80" t="s">
        <v>355</v>
      </c>
      <c r="P32" s="82">
        <v>43692.75085648148</v>
      </c>
      <c r="Q32" s="80" t="s">
        <v>375</v>
      </c>
      <c r="R32" s="80"/>
      <c r="S32" s="80"/>
      <c r="T32" s="80" t="s">
        <v>463</v>
      </c>
      <c r="U32" s="80"/>
      <c r="V32" s="83" t="s">
        <v>498</v>
      </c>
      <c r="W32" s="82">
        <v>43692.75085648148</v>
      </c>
      <c r="X32" s="86">
        <v>43692</v>
      </c>
      <c r="Y32" s="88" t="s">
        <v>573</v>
      </c>
      <c r="Z32" s="83" t="s">
        <v>707</v>
      </c>
      <c r="AA32" s="80"/>
      <c r="AB32" s="80"/>
      <c r="AC32" s="88" t="s">
        <v>842</v>
      </c>
      <c r="AD32" s="80"/>
      <c r="AE32" s="80" t="b">
        <v>0</v>
      </c>
      <c r="AF32" s="80">
        <v>7</v>
      </c>
      <c r="AG32" s="88" t="s">
        <v>961</v>
      </c>
      <c r="AH32" s="80" t="b">
        <v>0</v>
      </c>
      <c r="AI32" s="80" t="s">
        <v>974</v>
      </c>
      <c r="AJ32" s="80"/>
      <c r="AK32" s="88" t="s">
        <v>961</v>
      </c>
      <c r="AL32" s="80" t="b">
        <v>0</v>
      </c>
      <c r="AM32" s="80">
        <v>1</v>
      </c>
      <c r="AN32" s="88" t="s">
        <v>961</v>
      </c>
      <c r="AO32" s="80" t="s">
        <v>985</v>
      </c>
      <c r="AP32" s="80" t="b">
        <v>0</v>
      </c>
      <c r="AQ32" s="88" t="s">
        <v>842</v>
      </c>
      <c r="AR32" s="80" t="s">
        <v>196</v>
      </c>
      <c r="AS32" s="80">
        <v>0</v>
      </c>
      <c r="AT32" s="80">
        <v>0</v>
      </c>
      <c r="AU32" s="80"/>
      <c r="AV32" s="80"/>
      <c r="AW32" s="80"/>
      <c r="AX32" s="80"/>
      <c r="AY32" s="80"/>
      <c r="AZ32" s="80"/>
      <c r="BA32" s="80"/>
      <c r="BB32" s="80"/>
      <c r="BC32">
        <v>1</v>
      </c>
      <c r="BD32" s="79" t="str">
        <f>REPLACE(INDEX(GroupVertices[Group],MATCH(Edges25[[#This Row],[Vertex 1]],GroupVertices[Vertex],0)),1,1,"")</f>
        <v>3</v>
      </c>
      <c r="BE32" s="79" t="str">
        <f>REPLACE(INDEX(GroupVertices[Group],MATCH(Edges25[[#This Row],[Vertex 2]],GroupVertices[Vertex],0)),1,1,"")</f>
        <v>3</v>
      </c>
      <c r="BF32" s="48"/>
      <c r="BG32" s="49"/>
      <c r="BH32" s="48"/>
      <c r="BI32" s="49"/>
      <c r="BJ32" s="48"/>
      <c r="BK32" s="49"/>
      <c r="BL32" s="48"/>
      <c r="BM32" s="49"/>
      <c r="BN32" s="48"/>
    </row>
    <row r="33" spans="1:66" ht="15">
      <c r="A33" s="65" t="s">
        <v>261</v>
      </c>
      <c r="B33" s="65" t="s">
        <v>258</v>
      </c>
      <c r="C33" s="66"/>
      <c r="D33" s="67"/>
      <c r="E33" s="68"/>
      <c r="F33" s="69"/>
      <c r="G33" s="66"/>
      <c r="H33" s="70"/>
      <c r="I33" s="71"/>
      <c r="J33" s="71"/>
      <c r="K33" s="34" t="s">
        <v>65</v>
      </c>
      <c r="L33" s="78">
        <v>89</v>
      </c>
      <c r="M33" s="78"/>
      <c r="N33" s="73"/>
      <c r="O33" s="80" t="s">
        <v>357</v>
      </c>
      <c r="P33" s="82">
        <v>43698.516701388886</v>
      </c>
      <c r="Q33" s="80" t="s">
        <v>374</v>
      </c>
      <c r="R33" s="80"/>
      <c r="S33" s="80"/>
      <c r="T33" s="80"/>
      <c r="U33" s="80"/>
      <c r="V33" s="83" t="s">
        <v>511</v>
      </c>
      <c r="W33" s="82">
        <v>43698.516701388886</v>
      </c>
      <c r="X33" s="86">
        <v>43698</v>
      </c>
      <c r="Y33" s="88" t="s">
        <v>574</v>
      </c>
      <c r="Z33" s="83" t="s">
        <v>708</v>
      </c>
      <c r="AA33" s="80"/>
      <c r="AB33" s="80"/>
      <c r="AC33" s="88" t="s">
        <v>843</v>
      </c>
      <c r="AD33" s="80"/>
      <c r="AE33" s="80" t="b">
        <v>0</v>
      </c>
      <c r="AF33" s="80">
        <v>0</v>
      </c>
      <c r="AG33" s="88" t="s">
        <v>961</v>
      </c>
      <c r="AH33" s="80" t="b">
        <v>0</v>
      </c>
      <c r="AI33" s="80" t="s">
        <v>974</v>
      </c>
      <c r="AJ33" s="80"/>
      <c r="AK33" s="88" t="s">
        <v>961</v>
      </c>
      <c r="AL33" s="80" t="b">
        <v>0</v>
      </c>
      <c r="AM33" s="80">
        <v>1</v>
      </c>
      <c r="AN33" s="88" t="s">
        <v>839</v>
      </c>
      <c r="AO33" s="80" t="s">
        <v>988</v>
      </c>
      <c r="AP33" s="80" t="b">
        <v>0</v>
      </c>
      <c r="AQ33" s="88" t="s">
        <v>839</v>
      </c>
      <c r="AR33" s="80" t="s">
        <v>196</v>
      </c>
      <c r="AS33" s="80">
        <v>0</v>
      </c>
      <c r="AT33" s="80">
        <v>0</v>
      </c>
      <c r="AU33" s="80"/>
      <c r="AV33" s="80"/>
      <c r="AW33" s="80"/>
      <c r="AX33" s="80"/>
      <c r="AY33" s="80"/>
      <c r="AZ33" s="80"/>
      <c r="BA33" s="80"/>
      <c r="BB33" s="80"/>
      <c r="BC33">
        <v>1</v>
      </c>
      <c r="BD33" s="79" t="str">
        <f>REPLACE(INDEX(GroupVertices[Group],MATCH(Edges25[[#This Row],[Vertex 1]],GroupVertices[Vertex],0)),1,1,"")</f>
        <v>3</v>
      </c>
      <c r="BE33" s="79" t="str">
        <f>REPLACE(INDEX(GroupVertices[Group],MATCH(Edges25[[#This Row],[Vertex 2]],GroupVertices[Vertex],0)),1,1,"")</f>
        <v>3</v>
      </c>
      <c r="BF33" s="48"/>
      <c r="BG33" s="49"/>
      <c r="BH33" s="48"/>
      <c r="BI33" s="49"/>
      <c r="BJ33" s="48"/>
      <c r="BK33" s="49"/>
      <c r="BL33" s="48"/>
      <c r="BM33" s="49"/>
      <c r="BN33" s="48"/>
    </row>
    <row r="34" spans="1:66" ht="15">
      <c r="A34" s="65" t="s">
        <v>246</v>
      </c>
      <c r="B34" s="65" t="s">
        <v>286</v>
      </c>
      <c r="C34" s="66"/>
      <c r="D34" s="67"/>
      <c r="E34" s="68"/>
      <c r="F34" s="69"/>
      <c r="G34" s="66"/>
      <c r="H34" s="70"/>
      <c r="I34" s="71"/>
      <c r="J34" s="71"/>
      <c r="K34" s="34" t="s">
        <v>65</v>
      </c>
      <c r="L34" s="78">
        <v>156</v>
      </c>
      <c r="M34" s="78"/>
      <c r="N34" s="73"/>
      <c r="O34" s="80" t="s">
        <v>357</v>
      </c>
      <c r="P34" s="82">
        <v>43692.794965277775</v>
      </c>
      <c r="Q34" s="80" t="s">
        <v>364</v>
      </c>
      <c r="R34" s="80"/>
      <c r="S34" s="80"/>
      <c r="T34" s="80" t="s">
        <v>463</v>
      </c>
      <c r="U34" s="80"/>
      <c r="V34" s="83" t="s">
        <v>498</v>
      </c>
      <c r="W34" s="82">
        <v>43692.794965277775</v>
      </c>
      <c r="X34" s="86">
        <v>43692</v>
      </c>
      <c r="Y34" s="88" t="s">
        <v>575</v>
      </c>
      <c r="Z34" s="83" t="s">
        <v>709</v>
      </c>
      <c r="AA34" s="80"/>
      <c r="AB34" s="80"/>
      <c r="AC34" s="88" t="s">
        <v>844</v>
      </c>
      <c r="AD34" s="80"/>
      <c r="AE34" s="80" t="b">
        <v>0</v>
      </c>
      <c r="AF34" s="80">
        <v>0</v>
      </c>
      <c r="AG34" s="88" t="s">
        <v>961</v>
      </c>
      <c r="AH34" s="80" t="b">
        <v>0</v>
      </c>
      <c r="AI34" s="80" t="s">
        <v>974</v>
      </c>
      <c r="AJ34" s="80"/>
      <c r="AK34" s="88" t="s">
        <v>961</v>
      </c>
      <c r="AL34" s="80" t="b">
        <v>0</v>
      </c>
      <c r="AM34" s="80">
        <v>5</v>
      </c>
      <c r="AN34" s="88" t="s">
        <v>942</v>
      </c>
      <c r="AO34" s="80" t="s">
        <v>985</v>
      </c>
      <c r="AP34" s="80" t="b">
        <v>0</v>
      </c>
      <c r="AQ34" s="88" t="s">
        <v>942</v>
      </c>
      <c r="AR34" s="80" t="s">
        <v>196</v>
      </c>
      <c r="AS34" s="80">
        <v>0</v>
      </c>
      <c r="AT34" s="80">
        <v>0</v>
      </c>
      <c r="AU34" s="80"/>
      <c r="AV34" s="80"/>
      <c r="AW34" s="80"/>
      <c r="AX34" s="80"/>
      <c r="AY34" s="80"/>
      <c r="AZ34" s="80"/>
      <c r="BA34" s="80"/>
      <c r="BB34" s="80"/>
      <c r="BC34">
        <v>1</v>
      </c>
      <c r="BD34" s="79" t="str">
        <f>REPLACE(INDEX(GroupVertices[Group],MATCH(Edges25[[#This Row],[Vertex 1]],GroupVertices[Vertex],0)),1,1,"")</f>
        <v>3</v>
      </c>
      <c r="BE34" s="79" t="str">
        <f>REPLACE(INDEX(GroupVertices[Group],MATCH(Edges25[[#This Row],[Vertex 2]],GroupVertices[Vertex],0)),1,1,"")</f>
        <v>1</v>
      </c>
      <c r="BF34" s="48">
        <v>2</v>
      </c>
      <c r="BG34" s="49">
        <v>6.666666666666667</v>
      </c>
      <c r="BH34" s="48">
        <v>0</v>
      </c>
      <c r="BI34" s="49">
        <v>0</v>
      </c>
      <c r="BJ34" s="48">
        <v>0</v>
      </c>
      <c r="BK34" s="49">
        <v>0</v>
      </c>
      <c r="BL34" s="48">
        <v>28</v>
      </c>
      <c r="BM34" s="49">
        <v>93.33333333333333</v>
      </c>
      <c r="BN34" s="48">
        <v>30</v>
      </c>
    </row>
    <row r="35" spans="1:66" ht="15">
      <c r="A35" s="65" t="s">
        <v>262</v>
      </c>
      <c r="B35" s="65" t="s">
        <v>286</v>
      </c>
      <c r="C35" s="66"/>
      <c r="D35" s="67"/>
      <c r="E35" s="68"/>
      <c r="F35" s="69"/>
      <c r="G35" s="66"/>
      <c r="H35" s="70"/>
      <c r="I35" s="71"/>
      <c r="J35" s="71"/>
      <c r="K35" s="34" t="s">
        <v>65</v>
      </c>
      <c r="L35" s="78">
        <v>159</v>
      </c>
      <c r="M35" s="78"/>
      <c r="N35" s="73"/>
      <c r="O35" s="80" t="s">
        <v>357</v>
      </c>
      <c r="P35" s="82">
        <v>43692.50436342593</v>
      </c>
      <c r="Q35" s="80" t="s">
        <v>360</v>
      </c>
      <c r="R35" s="80"/>
      <c r="S35" s="80"/>
      <c r="T35" s="80" t="s">
        <v>462</v>
      </c>
      <c r="U35" s="80"/>
      <c r="V35" s="83" t="s">
        <v>512</v>
      </c>
      <c r="W35" s="82">
        <v>43692.50436342593</v>
      </c>
      <c r="X35" s="86">
        <v>43692</v>
      </c>
      <c r="Y35" s="88" t="s">
        <v>576</v>
      </c>
      <c r="Z35" s="83" t="s">
        <v>710</v>
      </c>
      <c r="AA35" s="80"/>
      <c r="AB35" s="80"/>
      <c r="AC35" s="88" t="s">
        <v>845</v>
      </c>
      <c r="AD35" s="80"/>
      <c r="AE35" s="80" t="b">
        <v>0</v>
      </c>
      <c r="AF35" s="80">
        <v>0</v>
      </c>
      <c r="AG35" s="88" t="s">
        <v>961</v>
      </c>
      <c r="AH35" s="80" t="b">
        <v>0</v>
      </c>
      <c r="AI35" s="80" t="s">
        <v>974</v>
      </c>
      <c r="AJ35" s="80"/>
      <c r="AK35" s="88" t="s">
        <v>961</v>
      </c>
      <c r="AL35" s="80" t="b">
        <v>0</v>
      </c>
      <c r="AM35" s="80">
        <v>12</v>
      </c>
      <c r="AN35" s="88" t="s">
        <v>941</v>
      </c>
      <c r="AO35" s="80" t="s">
        <v>985</v>
      </c>
      <c r="AP35" s="80" t="b">
        <v>0</v>
      </c>
      <c r="AQ35" s="88" t="s">
        <v>941</v>
      </c>
      <c r="AR35" s="80" t="s">
        <v>196</v>
      </c>
      <c r="AS35" s="80">
        <v>0</v>
      </c>
      <c r="AT35" s="80">
        <v>0</v>
      </c>
      <c r="AU35" s="80"/>
      <c r="AV35" s="80"/>
      <c r="AW35" s="80"/>
      <c r="AX35" s="80"/>
      <c r="AY35" s="80"/>
      <c r="AZ35" s="80"/>
      <c r="BA35" s="80"/>
      <c r="BB35" s="80"/>
      <c r="BC35">
        <v>2</v>
      </c>
      <c r="BD35" s="79" t="str">
        <f>REPLACE(INDEX(GroupVertices[Group],MATCH(Edges25[[#This Row],[Vertex 1]],GroupVertices[Vertex],0)),1,1,"")</f>
        <v>2</v>
      </c>
      <c r="BE35" s="79" t="str">
        <f>REPLACE(INDEX(GroupVertices[Group],MATCH(Edges25[[#This Row],[Vertex 2]],GroupVertices[Vertex],0)),1,1,"")</f>
        <v>1</v>
      </c>
      <c r="BF35" s="48">
        <v>0</v>
      </c>
      <c r="BG35" s="49">
        <v>0</v>
      </c>
      <c r="BH35" s="48">
        <v>0</v>
      </c>
      <c r="BI35" s="49">
        <v>0</v>
      </c>
      <c r="BJ35" s="48">
        <v>0</v>
      </c>
      <c r="BK35" s="49">
        <v>0</v>
      </c>
      <c r="BL35" s="48">
        <v>25</v>
      </c>
      <c r="BM35" s="49">
        <v>100</v>
      </c>
      <c r="BN35" s="48">
        <v>25</v>
      </c>
    </row>
    <row r="36" spans="1:66" ht="15">
      <c r="A36" s="65" t="s">
        <v>262</v>
      </c>
      <c r="B36" s="65" t="s">
        <v>286</v>
      </c>
      <c r="C36" s="66"/>
      <c r="D36" s="67"/>
      <c r="E36" s="68"/>
      <c r="F36" s="69"/>
      <c r="G36" s="66"/>
      <c r="H36" s="70"/>
      <c r="I36" s="71"/>
      <c r="J36" s="71"/>
      <c r="K36" s="34" t="s">
        <v>65</v>
      </c>
      <c r="L36" s="78">
        <v>160</v>
      </c>
      <c r="M36" s="78"/>
      <c r="N36" s="73"/>
      <c r="O36" s="80" t="s">
        <v>357</v>
      </c>
      <c r="P36" s="82">
        <v>43698.53065972222</v>
      </c>
      <c r="Q36" s="80" t="s">
        <v>377</v>
      </c>
      <c r="R36" s="80"/>
      <c r="S36" s="80"/>
      <c r="T36" s="80"/>
      <c r="U36" s="80"/>
      <c r="V36" s="83" t="s">
        <v>512</v>
      </c>
      <c r="W36" s="82">
        <v>43698.53065972222</v>
      </c>
      <c r="X36" s="86">
        <v>43698</v>
      </c>
      <c r="Y36" s="88" t="s">
        <v>577</v>
      </c>
      <c r="Z36" s="83" t="s">
        <v>711</v>
      </c>
      <c r="AA36" s="80"/>
      <c r="AB36" s="80"/>
      <c r="AC36" s="88" t="s">
        <v>846</v>
      </c>
      <c r="AD36" s="80"/>
      <c r="AE36" s="80" t="b">
        <v>0</v>
      </c>
      <c r="AF36" s="80">
        <v>0</v>
      </c>
      <c r="AG36" s="88" t="s">
        <v>961</v>
      </c>
      <c r="AH36" s="80" t="b">
        <v>0</v>
      </c>
      <c r="AI36" s="80" t="s">
        <v>974</v>
      </c>
      <c r="AJ36" s="80"/>
      <c r="AK36" s="88" t="s">
        <v>961</v>
      </c>
      <c r="AL36" s="80" t="b">
        <v>0</v>
      </c>
      <c r="AM36" s="80">
        <v>1</v>
      </c>
      <c r="AN36" s="88" t="s">
        <v>906</v>
      </c>
      <c r="AO36" s="80" t="s">
        <v>985</v>
      </c>
      <c r="AP36" s="80" t="b">
        <v>0</v>
      </c>
      <c r="AQ36" s="88" t="s">
        <v>906</v>
      </c>
      <c r="AR36" s="80" t="s">
        <v>196</v>
      </c>
      <c r="AS36" s="80">
        <v>0</v>
      </c>
      <c r="AT36" s="80">
        <v>0</v>
      </c>
      <c r="AU36" s="80"/>
      <c r="AV36" s="80"/>
      <c r="AW36" s="80"/>
      <c r="AX36" s="80"/>
      <c r="AY36" s="80"/>
      <c r="AZ36" s="80"/>
      <c r="BA36" s="80"/>
      <c r="BB36" s="80"/>
      <c r="BC36">
        <v>2</v>
      </c>
      <c r="BD36" s="79" t="str">
        <f>REPLACE(INDEX(GroupVertices[Group],MATCH(Edges25[[#This Row],[Vertex 1]],GroupVertices[Vertex],0)),1,1,"")</f>
        <v>2</v>
      </c>
      <c r="BE36" s="79" t="str">
        <f>REPLACE(INDEX(GroupVertices[Group],MATCH(Edges25[[#This Row],[Vertex 2]],GroupVertices[Vertex],0)),1,1,"")</f>
        <v>1</v>
      </c>
      <c r="BF36" s="48"/>
      <c r="BG36" s="49"/>
      <c r="BH36" s="48"/>
      <c r="BI36" s="49"/>
      <c r="BJ36" s="48"/>
      <c r="BK36" s="49"/>
      <c r="BL36" s="48"/>
      <c r="BM36" s="49"/>
      <c r="BN36" s="48"/>
    </row>
    <row r="37" spans="1:66" ht="15">
      <c r="A37" s="65" t="s">
        <v>263</v>
      </c>
      <c r="B37" s="65" t="s">
        <v>286</v>
      </c>
      <c r="C37" s="66"/>
      <c r="D37" s="67"/>
      <c r="E37" s="68"/>
      <c r="F37" s="69"/>
      <c r="G37" s="66"/>
      <c r="H37" s="70"/>
      <c r="I37" s="71"/>
      <c r="J37" s="71"/>
      <c r="K37" s="34" t="s">
        <v>65</v>
      </c>
      <c r="L37" s="78">
        <v>162</v>
      </c>
      <c r="M37" s="78"/>
      <c r="N37" s="73"/>
      <c r="O37" s="80" t="s">
        <v>355</v>
      </c>
      <c r="P37" s="82">
        <v>43698.56695601852</v>
      </c>
      <c r="Q37" s="80" t="s">
        <v>378</v>
      </c>
      <c r="R37" s="80"/>
      <c r="S37" s="80"/>
      <c r="T37" s="80"/>
      <c r="U37" s="80"/>
      <c r="V37" s="83" t="s">
        <v>513</v>
      </c>
      <c r="W37" s="82">
        <v>43698.56695601852</v>
      </c>
      <c r="X37" s="86">
        <v>43698</v>
      </c>
      <c r="Y37" s="88" t="s">
        <v>578</v>
      </c>
      <c r="Z37" s="83" t="s">
        <v>712</v>
      </c>
      <c r="AA37" s="80"/>
      <c r="AB37" s="80"/>
      <c r="AC37" s="88" t="s">
        <v>847</v>
      </c>
      <c r="AD37" s="88" t="s">
        <v>884</v>
      </c>
      <c r="AE37" s="80" t="b">
        <v>0</v>
      </c>
      <c r="AF37" s="80">
        <v>1</v>
      </c>
      <c r="AG37" s="88" t="s">
        <v>964</v>
      </c>
      <c r="AH37" s="80" t="b">
        <v>0</v>
      </c>
      <c r="AI37" s="80" t="s">
        <v>974</v>
      </c>
      <c r="AJ37" s="80"/>
      <c r="AK37" s="88" t="s">
        <v>961</v>
      </c>
      <c r="AL37" s="80" t="b">
        <v>0</v>
      </c>
      <c r="AM37" s="80">
        <v>0</v>
      </c>
      <c r="AN37" s="88" t="s">
        <v>961</v>
      </c>
      <c r="AO37" s="80" t="s">
        <v>984</v>
      </c>
      <c r="AP37" s="80" t="b">
        <v>0</v>
      </c>
      <c r="AQ37" s="88" t="s">
        <v>884</v>
      </c>
      <c r="AR37" s="80" t="s">
        <v>196</v>
      </c>
      <c r="AS37" s="80">
        <v>0</v>
      </c>
      <c r="AT37" s="80">
        <v>0</v>
      </c>
      <c r="AU37" s="80"/>
      <c r="AV37" s="80"/>
      <c r="AW37" s="80"/>
      <c r="AX37" s="80"/>
      <c r="AY37" s="80"/>
      <c r="AZ37" s="80"/>
      <c r="BA37" s="80"/>
      <c r="BB37" s="80"/>
      <c r="BC37">
        <v>1</v>
      </c>
      <c r="BD37" s="79" t="str">
        <f>REPLACE(INDEX(GroupVertices[Group],MATCH(Edges25[[#This Row],[Vertex 1]],GroupVertices[Vertex],0)),1,1,"")</f>
        <v>2</v>
      </c>
      <c r="BE37" s="79" t="str">
        <f>REPLACE(INDEX(GroupVertices[Group],MATCH(Edges25[[#This Row],[Vertex 2]],GroupVertices[Vertex],0)),1,1,"")</f>
        <v>1</v>
      </c>
      <c r="BF37" s="48"/>
      <c r="BG37" s="49"/>
      <c r="BH37" s="48"/>
      <c r="BI37" s="49"/>
      <c r="BJ37" s="48"/>
      <c r="BK37" s="49"/>
      <c r="BL37" s="48"/>
      <c r="BM37" s="49"/>
      <c r="BN37" s="48"/>
    </row>
    <row r="38" spans="1:66" ht="15">
      <c r="A38" s="65" t="s">
        <v>264</v>
      </c>
      <c r="B38" s="65" t="s">
        <v>265</v>
      </c>
      <c r="C38" s="66"/>
      <c r="D38" s="67"/>
      <c r="E38" s="68"/>
      <c r="F38" s="69"/>
      <c r="G38" s="66"/>
      <c r="H38" s="70"/>
      <c r="I38" s="71"/>
      <c r="J38" s="71"/>
      <c r="K38" s="34" t="s">
        <v>66</v>
      </c>
      <c r="L38" s="78">
        <v>165</v>
      </c>
      <c r="M38" s="78"/>
      <c r="N38" s="73"/>
      <c r="O38" s="80" t="s">
        <v>355</v>
      </c>
      <c r="P38" s="82">
        <v>43692.29002314815</v>
      </c>
      <c r="Q38" s="80" t="s">
        <v>361</v>
      </c>
      <c r="R38" s="83" t="s">
        <v>430</v>
      </c>
      <c r="S38" s="80" t="s">
        <v>453</v>
      </c>
      <c r="T38" s="80"/>
      <c r="U38" s="80"/>
      <c r="V38" s="83" t="s">
        <v>514</v>
      </c>
      <c r="W38" s="82">
        <v>43692.29002314815</v>
      </c>
      <c r="X38" s="86">
        <v>43692</v>
      </c>
      <c r="Y38" s="88" t="s">
        <v>579</v>
      </c>
      <c r="Z38" s="83" t="s">
        <v>713</v>
      </c>
      <c r="AA38" s="80"/>
      <c r="AB38" s="80"/>
      <c r="AC38" s="88" t="s">
        <v>848</v>
      </c>
      <c r="AD38" s="80"/>
      <c r="AE38" s="80" t="b">
        <v>0</v>
      </c>
      <c r="AF38" s="80">
        <v>0</v>
      </c>
      <c r="AG38" s="88" t="s">
        <v>961</v>
      </c>
      <c r="AH38" s="80" t="b">
        <v>1</v>
      </c>
      <c r="AI38" s="80" t="s">
        <v>975</v>
      </c>
      <c r="AJ38" s="80"/>
      <c r="AK38" s="88" t="s">
        <v>978</v>
      </c>
      <c r="AL38" s="80" t="b">
        <v>0</v>
      </c>
      <c r="AM38" s="80">
        <v>8</v>
      </c>
      <c r="AN38" s="88" t="s">
        <v>852</v>
      </c>
      <c r="AO38" s="80" t="s">
        <v>985</v>
      </c>
      <c r="AP38" s="80" t="b">
        <v>0</v>
      </c>
      <c r="AQ38" s="88" t="s">
        <v>852</v>
      </c>
      <c r="AR38" s="80" t="s">
        <v>196</v>
      </c>
      <c r="AS38" s="80">
        <v>0</v>
      </c>
      <c r="AT38" s="80">
        <v>0</v>
      </c>
      <c r="AU38" s="80"/>
      <c r="AV38" s="80"/>
      <c r="AW38" s="80"/>
      <c r="AX38" s="80"/>
      <c r="AY38" s="80"/>
      <c r="AZ38" s="80"/>
      <c r="BA38" s="80"/>
      <c r="BB38" s="80"/>
      <c r="BC38">
        <v>1</v>
      </c>
      <c r="BD38" s="79" t="str">
        <f>REPLACE(INDEX(GroupVertices[Group],MATCH(Edges25[[#This Row],[Vertex 1]],GroupVertices[Vertex],0)),1,1,"")</f>
        <v>4</v>
      </c>
      <c r="BE38" s="79" t="str">
        <f>REPLACE(INDEX(GroupVertices[Group],MATCH(Edges25[[#This Row],[Vertex 2]],GroupVertices[Vertex],0)),1,1,"")</f>
        <v>4</v>
      </c>
      <c r="BF38" s="48"/>
      <c r="BG38" s="49"/>
      <c r="BH38" s="48"/>
      <c r="BI38" s="49"/>
      <c r="BJ38" s="48"/>
      <c r="BK38" s="49"/>
      <c r="BL38" s="48"/>
      <c r="BM38" s="49"/>
      <c r="BN38" s="48"/>
    </row>
    <row r="39" spans="1:66" ht="15">
      <c r="A39" s="65" t="s">
        <v>265</v>
      </c>
      <c r="B39" s="65" t="s">
        <v>267</v>
      </c>
      <c r="C39" s="66"/>
      <c r="D39" s="67"/>
      <c r="E39" s="68"/>
      <c r="F39" s="69"/>
      <c r="G39" s="66"/>
      <c r="H39" s="70"/>
      <c r="I39" s="71"/>
      <c r="J39" s="71"/>
      <c r="K39" s="34" t="s">
        <v>66</v>
      </c>
      <c r="L39" s="78">
        <v>166</v>
      </c>
      <c r="M39" s="78"/>
      <c r="N39" s="73"/>
      <c r="O39" s="80" t="s">
        <v>357</v>
      </c>
      <c r="P39" s="82">
        <v>43692.53773148148</v>
      </c>
      <c r="Q39" s="80" t="s">
        <v>361</v>
      </c>
      <c r="R39" s="83" t="s">
        <v>430</v>
      </c>
      <c r="S39" s="80" t="s">
        <v>453</v>
      </c>
      <c r="T39" s="80"/>
      <c r="U39" s="80"/>
      <c r="V39" s="83" t="s">
        <v>515</v>
      </c>
      <c r="W39" s="82">
        <v>43692.53773148148</v>
      </c>
      <c r="X39" s="86">
        <v>43692</v>
      </c>
      <c r="Y39" s="88" t="s">
        <v>580</v>
      </c>
      <c r="Z39" s="83" t="s">
        <v>714</v>
      </c>
      <c r="AA39" s="80"/>
      <c r="AB39" s="80"/>
      <c r="AC39" s="88" t="s">
        <v>849</v>
      </c>
      <c r="AD39" s="80"/>
      <c r="AE39" s="80" t="b">
        <v>0</v>
      </c>
      <c r="AF39" s="80">
        <v>0</v>
      </c>
      <c r="AG39" s="88" t="s">
        <v>961</v>
      </c>
      <c r="AH39" s="80" t="b">
        <v>1</v>
      </c>
      <c r="AI39" s="80" t="s">
        <v>975</v>
      </c>
      <c r="AJ39" s="80"/>
      <c r="AK39" s="88" t="s">
        <v>978</v>
      </c>
      <c r="AL39" s="80" t="b">
        <v>0</v>
      </c>
      <c r="AM39" s="80">
        <v>8</v>
      </c>
      <c r="AN39" s="88" t="s">
        <v>852</v>
      </c>
      <c r="AO39" s="80" t="s">
        <v>985</v>
      </c>
      <c r="AP39" s="80" t="b">
        <v>0</v>
      </c>
      <c r="AQ39" s="88" t="s">
        <v>852</v>
      </c>
      <c r="AR39" s="80" t="s">
        <v>196</v>
      </c>
      <c r="AS39" s="80">
        <v>0</v>
      </c>
      <c r="AT39" s="80">
        <v>0</v>
      </c>
      <c r="AU39" s="80"/>
      <c r="AV39" s="80"/>
      <c r="AW39" s="80"/>
      <c r="AX39" s="80"/>
      <c r="AY39" s="80"/>
      <c r="AZ39" s="80"/>
      <c r="BA39" s="80"/>
      <c r="BB39" s="80"/>
      <c r="BC39">
        <v>1</v>
      </c>
      <c r="BD39" s="79" t="str">
        <f>REPLACE(INDEX(GroupVertices[Group],MATCH(Edges25[[#This Row],[Vertex 1]],GroupVertices[Vertex],0)),1,1,"")</f>
        <v>4</v>
      </c>
      <c r="BE39" s="79" t="str">
        <f>REPLACE(INDEX(GroupVertices[Group],MATCH(Edges25[[#This Row],[Vertex 2]],GroupVertices[Vertex],0)),1,1,"")</f>
        <v>4</v>
      </c>
      <c r="BF39" s="48"/>
      <c r="BG39" s="49"/>
      <c r="BH39" s="48"/>
      <c r="BI39" s="49"/>
      <c r="BJ39" s="48"/>
      <c r="BK39" s="49"/>
      <c r="BL39" s="48"/>
      <c r="BM39" s="49"/>
      <c r="BN39" s="48"/>
    </row>
    <row r="40" spans="1:66" ht="15">
      <c r="A40" s="65" t="s">
        <v>266</v>
      </c>
      <c r="B40" s="65" t="s">
        <v>265</v>
      </c>
      <c r="C40" s="66"/>
      <c r="D40" s="67"/>
      <c r="E40" s="68"/>
      <c r="F40" s="69"/>
      <c r="G40" s="66"/>
      <c r="H40" s="70"/>
      <c r="I40" s="71"/>
      <c r="J40" s="71"/>
      <c r="K40" s="34" t="s">
        <v>66</v>
      </c>
      <c r="L40" s="78">
        <v>172</v>
      </c>
      <c r="M40" s="78"/>
      <c r="N40" s="73"/>
      <c r="O40" s="80" t="s">
        <v>355</v>
      </c>
      <c r="P40" s="82">
        <v>43695.5931712963</v>
      </c>
      <c r="Q40" s="80" t="s">
        <v>361</v>
      </c>
      <c r="R40" s="83" t="s">
        <v>430</v>
      </c>
      <c r="S40" s="80" t="s">
        <v>453</v>
      </c>
      <c r="T40" s="80"/>
      <c r="U40" s="80"/>
      <c r="V40" s="83" t="s">
        <v>516</v>
      </c>
      <c r="W40" s="82">
        <v>43695.5931712963</v>
      </c>
      <c r="X40" s="86">
        <v>43695</v>
      </c>
      <c r="Y40" s="88" t="s">
        <v>581</v>
      </c>
      <c r="Z40" s="83" t="s">
        <v>715</v>
      </c>
      <c r="AA40" s="80"/>
      <c r="AB40" s="80"/>
      <c r="AC40" s="88" t="s">
        <v>850</v>
      </c>
      <c r="AD40" s="80"/>
      <c r="AE40" s="80" t="b">
        <v>0</v>
      </c>
      <c r="AF40" s="80">
        <v>0</v>
      </c>
      <c r="AG40" s="88" t="s">
        <v>961</v>
      </c>
      <c r="AH40" s="80" t="b">
        <v>1</v>
      </c>
      <c r="AI40" s="80" t="s">
        <v>975</v>
      </c>
      <c r="AJ40" s="80"/>
      <c r="AK40" s="88" t="s">
        <v>978</v>
      </c>
      <c r="AL40" s="80" t="b">
        <v>0</v>
      </c>
      <c r="AM40" s="80">
        <v>8</v>
      </c>
      <c r="AN40" s="88" t="s">
        <v>852</v>
      </c>
      <c r="AO40" s="80" t="s">
        <v>984</v>
      </c>
      <c r="AP40" s="80" t="b">
        <v>0</v>
      </c>
      <c r="AQ40" s="88" t="s">
        <v>852</v>
      </c>
      <c r="AR40" s="80" t="s">
        <v>196</v>
      </c>
      <c r="AS40" s="80">
        <v>0</v>
      </c>
      <c r="AT40" s="80">
        <v>0</v>
      </c>
      <c r="AU40" s="80"/>
      <c r="AV40" s="80"/>
      <c r="AW40" s="80"/>
      <c r="AX40" s="80"/>
      <c r="AY40" s="80"/>
      <c r="AZ40" s="80"/>
      <c r="BA40" s="80"/>
      <c r="BB40" s="80"/>
      <c r="BC40">
        <v>1</v>
      </c>
      <c r="BD40" s="79" t="str">
        <f>REPLACE(INDEX(GroupVertices[Group],MATCH(Edges25[[#This Row],[Vertex 1]],GroupVertices[Vertex],0)),1,1,"")</f>
        <v>4</v>
      </c>
      <c r="BE40" s="79" t="str">
        <f>REPLACE(INDEX(GroupVertices[Group],MATCH(Edges25[[#This Row],[Vertex 2]],GroupVertices[Vertex],0)),1,1,"")</f>
        <v>4</v>
      </c>
      <c r="BF40" s="48"/>
      <c r="BG40" s="49"/>
      <c r="BH40" s="48"/>
      <c r="BI40" s="49"/>
      <c r="BJ40" s="48"/>
      <c r="BK40" s="49"/>
      <c r="BL40" s="48"/>
      <c r="BM40" s="49"/>
      <c r="BN40" s="48"/>
    </row>
    <row r="41" spans="1:66" ht="15">
      <c r="A41" s="65" t="s">
        <v>254</v>
      </c>
      <c r="B41" s="65" t="s">
        <v>265</v>
      </c>
      <c r="C41" s="66"/>
      <c r="D41" s="67"/>
      <c r="E41" s="68"/>
      <c r="F41" s="69"/>
      <c r="G41" s="66"/>
      <c r="H41" s="70"/>
      <c r="I41" s="71"/>
      <c r="J41" s="71"/>
      <c r="K41" s="34" t="s">
        <v>66</v>
      </c>
      <c r="L41" s="78">
        <v>173</v>
      </c>
      <c r="M41" s="78"/>
      <c r="N41" s="73"/>
      <c r="O41" s="80" t="s">
        <v>355</v>
      </c>
      <c r="P41" s="82">
        <v>43692.494525462964</v>
      </c>
      <c r="Q41" s="80" t="s">
        <v>361</v>
      </c>
      <c r="R41" s="83" t="s">
        <v>430</v>
      </c>
      <c r="S41" s="80" t="s">
        <v>453</v>
      </c>
      <c r="T41" s="80"/>
      <c r="U41" s="80"/>
      <c r="V41" s="83" t="s">
        <v>517</v>
      </c>
      <c r="W41" s="82">
        <v>43692.494525462964</v>
      </c>
      <c r="X41" s="86">
        <v>43692</v>
      </c>
      <c r="Y41" s="88" t="s">
        <v>582</v>
      </c>
      <c r="Z41" s="83" t="s">
        <v>716</v>
      </c>
      <c r="AA41" s="80"/>
      <c r="AB41" s="80"/>
      <c r="AC41" s="88" t="s">
        <v>851</v>
      </c>
      <c r="AD41" s="80"/>
      <c r="AE41" s="80" t="b">
        <v>0</v>
      </c>
      <c r="AF41" s="80">
        <v>0</v>
      </c>
      <c r="AG41" s="88" t="s">
        <v>961</v>
      </c>
      <c r="AH41" s="80" t="b">
        <v>1</v>
      </c>
      <c r="AI41" s="80" t="s">
        <v>975</v>
      </c>
      <c r="AJ41" s="80"/>
      <c r="AK41" s="88" t="s">
        <v>978</v>
      </c>
      <c r="AL41" s="80" t="b">
        <v>0</v>
      </c>
      <c r="AM41" s="80">
        <v>8</v>
      </c>
      <c r="AN41" s="88" t="s">
        <v>852</v>
      </c>
      <c r="AO41" s="80" t="s">
        <v>984</v>
      </c>
      <c r="AP41" s="80" t="b">
        <v>0</v>
      </c>
      <c r="AQ41" s="88" t="s">
        <v>852</v>
      </c>
      <c r="AR41" s="80" t="s">
        <v>196</v>
      </c>
      <c r="AS41" s="80">
        <v>0</v>
      </c>
      <c r="AT41" s="80">
        <v>0</v>
      </c>
      <c r="AU41" s="80"/>
      <c r="AV41" s="80"/>
      <c r="AW41" s="80"/>
      <c r="AX41" s="80"/>
      <c r="AY41" s="80"/>
      <c r="AZ41" s="80"/>
      <c r="BA41" s="80"/>
      <c r="BB41" s="80"/>
      <c r="BC41">
        <v>2</v>
      </c>
      <c r="BD41" s="79" t="str">
        <f>REPLACE(INDEX(GroupVertices[Group],MATCH(Edges25[[#This Row],[Vertex 1]],GroupVertices[Vertex],0)),1,1,"")</f>
        <v>4</v>
      </c>
      <c r="BE41" s="79" t="str">
        <f>REPLACE(INDEX(GroupVertices[Group],MATCH(Edges25[[#This Row],[Vertex 2]],GroupVertices[Vertex],0)),1,1,"")</f>
        <v>4</v>
      </c>
      <c r="BF41" s="48"/>
      <c r="BG41" s="49"/>
      <c r="BH41" s="48"/>
      <c r="BI41" s="49"/>
      <c r="BJ41" s="48"/>
      <c r="BK41" s="49"/>
      <c r="BL41" s="48"/>
      <c r="BM41" s="49"/>
      <c r="BN41" s="48"/>
    </row>
    <row r="42" spans="1:66" ht="15">
      <c r="A42" s="65" t="s">
        <v>267</v>
      </c>
      <c r="B42" s="65" t="s">
        <v>265</v>
      </c>
      <c r="C42" s="66"/>
      <c r="D42" s="67"/>
      <c r="E42" s="68"/>
      <c r="F42" s="69"/>
      <c r="G42" s="66"/>
      <c r="H42" s="70"/>
      <c r="I42" s="71"/>
      <c r="J42" s="71"/>
      <c r="K42" s="34" t="s">
        <v>66</v>
      </c>
      <c r="L42" s="78">
        <v>175</v>
      </c>
      <c r="M42" s="78"/>
      <c r="N42" s="73"/>
      <c r="O42" s="80" t="s">
        <v>355</v>
      </c>
      <c r="P42" s="82">
        <v>43692.28962962963</v>
      </c>
      <c r="Q42" s="80" t="s">
        <v>361</v>
      </c>
      <c r="R42" s="83" t="s">
        <v>430</v>
      </c>
      <c r="S42" s="80" t="s">
        <v>453</v>
      </c>
      <c r="T42" s="80"/>
      <c r="U42" s="80"/>
      <c r="V42" s="83" t="s">
        <v>518</v>
      </c>
      <c r="W42" s="82">
        <v>43692.28962962963</v>
      </c>
      <c r="X42" s="86">
        <v>43692</v>
      </c>
      <c r="Y42" s="88" t="s">
        <v>583</v>
      </c>
      <c r="Z42" s="83" t="s">
        <v>717</v>
      </c>
      <c r="AA42" s="80"/>
      <c r="AB42" s="80"/>
      <c r="AC42" s="88" t="s">
        <v>852</v>
      </c>
      <c r="AD42" s="80"/>
      <c r="AE42" s="80" t="b">
        <v>0</v>
      </c>
      <c r="AF42" s="80">
        <v>6</v>
      </c>
      <c r="AG42" s="88" t="s">
        <v>965</v>
      </c>
      <c r="AH42" s="80" t="b">
        <v>1</v>
      </c>
      <c r="AI42" s="80" t="s">
        <v>975</v>
      </c>
      <c r="AJ42" s="80"/>
      <c r="AK42" s="88" t="s">
        <v>978</v>
      </c>
      <c r="AL42" s="80" t="b">
        <v>0</v>
      </c>
      <c r="AM42" s="80">
        <v>8</v>
      </c>
      <c r="AN42" s="88" t="s">
        <v>961</v>
      </c>
      <c r="AO42" s="80" t="s">
        <v>984</v>
      </c>
      <c r="AP42" s="80" t="b">
        <v>0</v>
      </c>
      <c r="AQ42" s="88" t="s">
        <v>852</v>
      </c>
      <c r="AR42" s="80" t="s">
        <v>196</v>
      </c>
      <c r="AS42" s="80">
        <v>0</v>
      </c>
      <c r="AT42" s="80">
        <v>0</v>
      </c>
      <c r="AU42" s="80"/>
      <c r="AV42" s="80"/>
      <c r="AW42" s="80"/>
      <c r="AX42" s="80"/>
      <c r="AY42" s="80"/>
      <c r="AZ42" s="80"/>
      <c r="BA42" s="80"/>
      <c r="BB42" s="80"/>
      <c r="BC42">
        <v>1</v>
      </c>
      <c r="BD42" s="79" t="str">
        <f>REPLACE(INDEX(GroupVertices[Group],MATCH(Edges25[[#This Row],[Vertex 1]],GroupVertices[Vertex],0)),1,1,"")</f>
        <v>4</v>
      </c>
      <c r="BE42" s="79" t="str">
        <f>REPLACE(INDEX(GroupVertices[Group],MATCH(Edges25[[#This Row],[Vertex 2]],GroupVertices[Vertex],0)),1,1,"")</f>
        <v>4</v>
      </c>
      <c r="BF42" s="48"/>
      <c r="BG42" s="49"/>
      <c r="BH42" s="48"/>
      <c r="BI42" s="49"/>
      <c r="BJ42" s="48"/>
      <c r="BK42" s="49"/>
      <c r="BL42" s="48"/>
      <c r="BM42" s="49"/>
      <c r="BN42" s="48"/>
    </row>
    <row r="43" spans="1:66" ht="15">
      <c r="A43" s="65" t="s">
        <v>268</v>
      </c>
      <c r="B43" s="65" t="s">
        <v>286</v>
      </c>
      <c r="C43" s="66"/>
      <c r="D43" s="67"/>
      <c r="E43" s="68"/>
      <c r="F43" s="69"/>
      <c r="G43" s="66"/>
      <c r="H43" s="70"/>
      <c r="I43" s="71"/>
      <c r="J43" s="71"/>
      <c r="K43" s="34" t="s">
        <v>65</v>
      </c>
      <c r="L43" s="78">
        <v>179</v>
      </c>
      <c r="M43" s="78"/>
      <c r="N43" s="73"/>
      <c r="O43" s="80" t="s">
        <v>357</v>
      </c>
      <c r="P43" s="82">
        <v>43691.634108796294</v>
      </c>
      <c r="Q43" s="80" t="s">
        <v>360</v>
      </c>
      <c r="R43" s="80"/>
      <c r="S43" s="80"/>
      <c r="T43" s="80" t="s">
        <v>462</v>
      </c>
      <c r="U43" s="80"/>
      <c r="V43" s="83" t="s">
        <v>519</v>
      </c>
      <c r="W43" s="82">
        <v>43691.634108796294</v>
      </c>
      <c r="X43" s="86">
        <v>43691</v>
      </c>
      <c r="Y43" s="88" t="s">
        <v>584</v>
      </c>
      <c r="Z43" s="83" t="s">
        <v>718</v>
      </c>
      <c r="AA43" s="80"/>
      <c r="AB43" s="80"/>
      <c r="AC43" s="88" t="s">
        <v>853</v>
      </c>
      <c r="AD43" s="80"/>
      <c r="AE43" s="80" t="b">
        <v>0</v>
      </c>
      <c r="AF43" s="80">
        <v>0</v>
      </c>
      <c r="AG43" s="88" t="s">
        <v>961</v>
      </c>
      <c r="AH43" s="80" t="b">
        <v>0</v>
      </c>
      <c r="AI43" s="80" t="s">
        <v>974</v>
      </c>
      <c r="AJ43" s="80"/>
      <c r="AK43" s="88" t="s">
        <v>961</v>
      </c>
      <c r="AL43" s="80" t="b">
        <v>0</v>
      </c>
      <c r="AM43" s="80">
        <v>12</v>
      </c>
      <c r="AN43" s="88" t="s">
        <v>941</v>
      </c>
      <c r="AO43" s="80" t="s">
        <v>984</v>
      </c>
      <c r="AP43" s="80" t="b">
        <v>0</v>
      </c>
      <c r="AQ43" s="88" t="s">
        <v>941</v>
      </c>
      <c r="AR43" s="80" t="s">
        <v>196</v>
      </c>
      <c r="AS43" s="80">
        <v>0</v>
      </c>
      <c r="AT43" s="80">
        <v>0</v>
      </c>
      <c r="AU43" s="80"/>
      <c r="AV43" s="80"/>
      <c r="AW43" s="80"/>
      <c r="AX43" s="80"/>
      <c r="AY43" s="80"/>
      <c r="AZ43" s="80"/>
      <c r="BA43" s="80"/>
      <c r="BB43" s="80"/>
      <c r="BC43">
        <v>2</v>
      </c>
      <c r="BD43" s="79" t="str">
        <f>REPLACE(INDEX(GroupVertices[Group],MATCH(Edges25[[#This Row],[Vertex 1]],GroupVertices[Vertex],0)),1,1,"")</f>
        <v>4</v>
      </c>
      <c r="BE43" s="79" t="str">
        <f>REPLACE(INDEX(GroupVertices[Group],MATCH(Edges25[[#This Row],[Vertex 2]],GroupVertices[Vertex],0)),1,1,"")</f>
        <v>1</v>
      </c>
      <c r="BF43" s="48">
        <v>0</v>
      </c>
      <c r="BG43" s="49">
        <v>0</v>
      </c>
      <c r="BH43" s="48">
        <v>0</v>
      </c>
      <c r="BI43" s="49">
        <v>0</v>
      </c>
      <c r="BJ43" s="48">
        <v>0</v>
      </c>
      <c r="BK43" s="49">
        <v>0</v>
      </c>
      <c r="BL43" s="48">
        <v>25</v>
      </c>
      <c r="BM43" s="49">
        <v>100</v>
      </c>
      <c r="BN43" s="48">
        <v>25</v>
      </c>
    </row>
    <row r="44" spans="1:66" ht="15">
      <c r="A44" s="65" t="s">
        <v>268</v>
      </c>
      <c r="B44" s="65" t="s">
        <v>286</v>
      </c>
      <c r="C44" s="66"/>
      <c r="D44" s="67"/>
      <c r="E44" s="68"/>
      <c r="F44" s="69"/>
      <c r="G44" s="66"/>
      <c r="H44" s="70"/>
      <c r="I44" s="71"/>
      <c r="J44" s="71"/>
      <c r="K44" s="34" t="s">
        <v>65</v>
      </c>
      <c r="L44" s="78">
        <v>180</v>
      </c>
      <c r="M44" s="78"/>
      <c r="N44" s="73"/>
      <c r="O44" s="80" t="s">
        <v>357</v>
      </c>
      <c r="P44" s="82">
        <v>43698.408738425926</v>
      </c>
      <c r="Q44" s="80" t="s">
        <v>379</v>
      </c>
      <c r="R44" s="80"/>
      <c r="S44" s="80"/>
      <c r="T44" s="80"/>
      <c r="U44" s="80"/>
      <c r="V44" s="83" t="s">
        <v>519</v>
      </c>
      <c r="W44" s="82">
        <v>43698.408738425926</v>
      </c>
      <c r="X44" s="86">
        <v>43698</v>
      </c>
      <c r="Y44" s="88" t="s">
        <v>585</v>
      </c>
      <c r="Z44" s="83" t="s">
        <v>719</v>
      </c>
      <c r="AA44" s="80"/>
      <c r="AB44" s="80"/>
      <c r="AC44" s="88" t="s">
        <v>854</v>
      </c>
      <c r="AD44" s="80"/>
      <c r="AE44" s="80" t="b">
        <v>0</v>
      </c>
      <c r="AF44" s="80">
        <v>0</v>
      </c>
      <c r="AG44" s="88" t="s">
        <v>961</v>
      </c>
      <c r="AH44" s="80" t="b">
        <v>0</v>
      </c>
      <c r="AI44" s="80" t="s">
        <v>974</v>
      </c>
      <c r="AJ44" s="80"/>
      <c r="AK44" s="88" t="s">
        <v>961</v>
      </c>
      <c r="AL44" s="80" t="b">
        <v>0</v>
      </c>
      <c r="AM44" s="80">
        <v>1</v>
      </c>
      <c r="AN44" s="88" t="s">
        <v>945</v>
      </c>
      <c r="AO44" s="80" t="s">
        <v>984</v>
      </c>
      <c r="AP44" s="80" t="b">
        <v>0</v>
      </c>
      <c r="AQ44" s="88" t="s">
        <v>945</v>
      </c>
      <c r="AR44" s="80" t="s">
        <v>196</v>
      </c>
      <c r="AS44" s="80">
        <v>0</v>
      </c>
      <c r="AT44" s="80">
        <v>0</v>
      </c>
      <c r="AU44" s="80"/>
      <c r="AV44" s="80"/>
      <c r="AW44" s="80"/>
      <c r="AX44" s="80"/>
      <c r="AY44" s="80"/>
      <c r="AZ44" s="80"/>
      <c r="BA44" s="80"/>
      <c r="BB44" s="80"/>
      <c r="BC44">
        <v>2</v>
      </c>
      <c r="BD44" s="79" t="str">
        <f>REPLACE(INDEX(GroupVertices[Group],MATCH(Edges25[[#This Row],[Vertex 1]],GroupVertices[Vertex],0)),1,1,"")</f>
        <v>4</v>
      </c>
      <c r="BE44" s="79" t="str">
        <f>REPLACE(INDEX(GroupVertices[Group],MATCH(Edges25[[#This Row],[Vertex 2]],GroupVertices[Vertex],0)),1,1,"")</f>
        <v>1</v>
      </c>
      <c r="BF44" s="48">
        <v>0</v>
      </c>
      <c r="BG44" s="49">
        <v>0</v>
      </c>
      <c r="BH44" s="48">
        <v>1</v>
      </c>
      <c r="BI44" s="49">
        <v>2.1739130434782608</v>
      </c>
      <c r="BJ44" s="48">
        <v>0</v>
      </c>
      <c r="BK44" s="49">
        <v>0</v>
      </c>
      <c r="BL44" s="48">
        <v>45</v>
      </c>
      <c r="BM44" s="49">
        <v>97.82608695652173</v>
      </c>
      <c r="BN44" s="48">
        <v>46</v>
      </c>
    </row>
    <row r="45" spans="1:66" ht="15">
      <c r="A45" s="65" t="s">
        <v>269</v>
      </c>
      <c r="B45" s="65" t="s">
        <v>286</v>
      </c>
      <c r="C45" s="66"/>
      <c r="D45" s="67"/>
      <c r="E45" s="68"/>
      <c r="F45" s="69"/>
      <c r="G45" s="66"/>
      <c r="H45" s="70"/>
      <c r="I45" s="71"/>
      <c r="J45" s="71"/>
      <c r="K45" s="34" t="s">
        <v>65</v>
      </c>
      <c r="L45" s="78">
        <v>182</v>
      </c>
      <c r="M45" s="78"/>
      <c r="N45" s="73"/>
      <c r="O45" s="80" t="s">
        <v>355</v>
      </c>
      <c r="P45" s="82">
        <v>43698.39314814815</v>
      </c>
      <c r="Q45" s="80" t="s">
        <v>380</v>
      </c>
      <c r="R45" s="80"/>
      <c r="S45" s="80"/>
      <c r="T45" s="80"/>
      <c r="U45" s="80"/>
      <c r="V45" s="83" t="s">
        <v>520</v>
      </c>
      <c r="W45" s="82">
        <v>43698.39314814815</v>
      </c>
      <c r="X45" s="86">
        <v>43698</v>
      </c>
      <c r="Y45" s="88" t="s">
        <v>586</v>
      </c>
      <c r="Z45" s="83" t="s">
        <v>720</v>
      </c>
      <c r="AA45" s="80"/>
      <c r="AB45" s="80"/>
      <c r="AC45" s="88" t="s">
        <v>855</v>
      </c>
      <c r="AD45" s="88" t="s">
        <v>856</v>
      </c>
      <c r="AE45" s="80" t="b">
        <v>0</v>
      </c>
      <c r="AF45" s="80">
        <v>3</v>
      </c>
      <c r="AG45" s="88" t="s">
        <v>966</v>
      </c>
      <c r="AH45" s="80" t="b">
        <v>0</v>
      </c>
      <c r="AI45" s="80" t="s">
        <v>974</v>
      </c>
      <c r="AJ45" s="80"/>
      <c r="AK45" s="88" t="s">
        <v>961</v>
      </c>
      <c r="AL45" s="80" t="b">
        <v>0</v>
      </c>
      <c r="AM45" s="80">
        <v>0</v>
      </c>
      <c r="AN45" s="88" t="s">
        <v>961</v>
      </c>
      <c r="AO45" s="80" t="s">
        <v>985</v>
      </c>
      <c r="AP45" s="80" t="b">
        <v>0</v>
      </c>
      <c r="AQ45" s="88" t="s">
        <v>856</v>
      </c>
      <c r="AR45" s="80" t="s">
        <v>196</v>
      </c>
      <c r="AS45" s="80">
        <v>0</v>
      </c>
      <c r="AT45" s="80">
        <v>0</v>
      </c>
      <c r="AU45" s="80"/>
      <c r="AV45" s="80"/>
      <c r="AW45" s="80"/>
      <c r="AX45" s="80"/>
      <c r="AY45" s="80"/>
      <c r="AZ45" s="80"/>
      <c r="BA45" s="80"/>
      <c r="BB45" s="80"/>
      <c r="BC45">
        <v>1</v>
      </c>
      <c r="BD45" s="79" t="str">
        <f>REPLACE(INDEX(GroupVertices[Group],MATCH(Edges25[[#This Row],[Vertex 1]],GroupVertices[Vertex],0)),1,1,"")</f>
        <v>4</v>
      </c>
      <c r="BE45" s="79" t="str">
        <f>REPLACE(INDEX(GroupVertices[Group],MATCH(Edges25[[#This Row],[Vertex 2]],GroupVertices[Vertex],0)),1,1,"")</f>
        <v>1</v>
      </c>
      <c r="BF45" s="48"/>
      <c r="BG45" s="49"/>
      <c r="BH45" s="48"/>
      <c r="BI45" s="49"/>
      <c r="BJ45" s="48"/>
      <c r="BK45" s="49"/>
      <c r="BL45" s="48"/>
      <c r="BM45" s="49"/>
      <c r="BN45" s="48"/>
    </row>
    <row r="46" spans="1:66" ht="15">
      <c r="A46" s="65" t="s">
        <v>267</v>
      </c>
      <c r="B46" s="65" t="s">
        <v>269</v>
      </c>
      <c r="C46" s="66"/>
      <c r="D46" s="67"/>
      <c r="E46" s="68"/>
      <c r="F46" s="69"/>
      <c r="G46" s="66"/>
      <c r="H46" s="70"/>
      <c r="I46" s="71"/>
      <c r="J46" s="71"/>
      <c r="K46" s="34" t="s">
        <v>66</v>
      </c>
      <c r="L46" s="78">
        <v>184</v>
      </c>
      <c r="M46" s="78"/>
      <c r="N46" s="73"/>
      <c r="O46" s="80" t="s">
        <v>355</v>
      </c>
      <c r="P46" s="82">
        <v>43698.36577546296</v>
      </c>
      <c r="Q46" s="80" t="s">
        <v>381</v>
      </c>
      <c r="R46" s="80"/>
      <c r="S46" s="80"/>
      <c r="T46" s="80"/>
      <c r="U46" s="80"/>
      <c r="V46" s="83" t="s">
        <v>518</v>
      </c>
      <c r="W46" s="82">
        <v>43698.36577546296</v>
      </c>
      <c r="X46" s="86">
        <v>43698</v>
      </c>
      <c r="Y46" s="88" t="s">
        <v>587</v>
      </c>
      <c r="Z46" s="83" t="s">
        <v>721</v>
      </c>
      <c r="AA46" s="80"/>
      <c r="AB46" s="80"/>
      <c r="AC46" s="88" t="s">
        <v>856</v>
      </c>
      <c r="AD46" s="88" t="s">
        <v>945</v>
      </c>
      <c r="AE46" s="80" t="b">
        <v>0</v>
      </c>
      <c r="AF46" s="80">
        <v>1</v>
      </c>
      <c r="AG46" s="88" t="s">
        <v>960</v>
      </c>
      <c r="AH46" s="80" t="b">
        <v>0</v>
      </c>
      <c r="AI46" s="80" t="s">
        <v>974</v>
      </c>
      <c r="AJ46" s="80"/>
      <c r="AK46" s="88" t="s">
        <v>961</v>
      </c>
      <c r="AL46" s="80" t="b">
        <v>0</v>
      </c>
      <c r="AM46" s="80">
        <v>0</v>
      </c>
      <c r="AN46" s="88" t="s">
        <v>961</v>
      </c>
      <c r="AO46" s="80" t="s">
        <v>984</v>
      </c>
      <c r="AP46" s="80" t="b">
        <v>0</v>
      </c>
      <c r="AQ46" s="88" t="s">
        <v>945</v>
      </c>
      <c r="AR46" s="80" t="s">
        <v>196</v>
      </c>
      <c r="AS46" s="80">
        <v>0</v>
      </c>
      <c r="AT46" s="80">
        <v>0</v>
      </c>
      <c r="AU46" s="80"/>
      <c r="AV46" s="80"/>
      <c r="AW46" s="80"/>
      <c r="AX46" s="80"/>
      <c r="AY46" s="80"/>
      <c r="AZ46" s="80"/>
      <c r="BA46" s="80"/>
      <c r="BB46" s="80"/>
      <c r="BC46">
        <v>1</v>
      </c>
      <c r="BD46" s="79" t="str">
        <f>REPLACE(INDEX(GroupVertices[Group],MATCH(Edges25[[#This Row],[Vertex 1]],GroupVertices[Vertex],0)),1,1,"")</f>
        <v>4</v>
      </c>
      <c r="BE46" s="79" t="str">
        <f>REPLACE(INDEX(GroupVertices[Group],MATCH(Edges25[[#This Row],[Vertex 2]],GroupVertices[Vertex],0)),1,1,"")</f>
        <v>4</v>
      </c>
      <c r="BF46" s="48">
        <v>0</v>
      </c>
      <c r="BG46" s="49">
        <v>0</v>
      </c>
      <c r="BH46" s="48">
        <v>0</v>
      </c>
      <c r="BI46" s="49">
        <v>0</v>
      </c>
      <c r="BJ46" s="48">
        <v>0</v>
      </c>
      <c r="BK46" s="49">
        <v>0</v>
      </c>
      <c r="BL46" s="48">
        <v>6</v>
      </c>
      <c r="BM46" s="49">
        <v>100</v>
      </c>
      <c r="BN46" s="48">
        <v>6</v>
      </c>
    </row>
    <row r="47" spans="1:66" ht="15">
      <c r="A47" s="65" t="s">
        <v>267</v>
      </c>
      <c r="B47" s="65" t="s">
        <v>323</v>
      </c>
      <c r="C47" s="66"/>
      <c r="D47" s="67"/>
      <c r="E47" s="68"/>
      <c r="F47" s="69"/>
      <c r="G47" s="66"/>
      <c r="H47" s="70"/>
      <c r="I47" s="71"/>
      <c r="J47" s="71"/>
      <c r="K47" s="34" t="s">
        <v>65</v>
      </c>
      <c r="L47" s="78">
        <v>185</v>
      </c>
      <c r="M47" s="78"/>
      <c r="N47" s="73"/>
      <c r="O47" s="80" t="s">
        <v>355</v>
      </c>
      <c r="P47" s="82">
        <v>43698.77929398148</v>
      </c>
      <c r="Q47" s="80" t="s">
        <v>382</v>
      </c>
      <c r="R47" s="80"/>
      <c r="S47" s="80"/>
      <c r="T47" s="80"/>
      <c r="U47" s="80"/>
      <c r="V47" s="83" t="s">
        <v>518</v>
      </c>
      <c r="W47" s="82">
        <v>43698.77929398148</v>
      </c>
      <c r="X47" s="86">
        <v>43698</v>
      </c>
      <c r="Y47" s="88" t="s">
        <v>588</v>
      </c>
      <c r="Z47" s="83" t="s">
        <v>722</v>
      </c>
      <c r="AA47" s="80"/>
      <c r="AB47" s="80"/>
      <c r="AC47" s="88" t="s">
        <v>857</v>
      </c>
      <c r="AD47" s="88" t="s">
        <v>951</v>
      </c>
      <c r="AE47" s="80" t="b">
        <v>0</v>
      </c>
      <c r="AF47" s="80">
        <v>0</v>
      </c>
      <c r="AG47" s="88" t="s">
        <v>967</v>
      </c>
      <c r="AH47" s="80" t="b">
        <v>0</v>
      </c>
      <c r="AI47" s="80" t="s">
        <v>974</v>
      </c>
      <c r="AJ47" s="80"/>
      <c r="AK47" s="88" t="s">
        <v>961</v>
      </c>
      <c r="AL47" s="80" t="b">
        <v>0</v>
      </c>
      <c r="AM47" s="80">
        <v>0</v>
      </c>
      <c r="AN47" s="88" t="s">
        <v>961</v>
      </c>
      <c r="AO47" s="80" t="s">
        <v>984</v>
      </c>
      <c r="AP47" s="80" t="b">
        <v>0</v>
      </c>
      <c r="AQ47" s="88" t="s">
        <v>951</v>
      </c>
      <c r="AR47" s="80" t="s">
        <v>196</v>
      </c>
      <c r="AS47" s="80">
        <v>0</v>
      </c>
      <c r="AT47" s="80">
        <v>0</v>
      </c>
      <c r="AU47" s="80"/>
      <c r="AV47" s="80"/>
      <c r="AW47" s="80"/>
      <c r="AX47" s="80"/>
      <c r="AY47" s="80"/>
      <c r="AZ47" s="80"/>
      <c r="BA47" s="80"/>
      <c r="BB47" s="80"/>
      <c r="BC47">
        <v>2</v>
      </c>
      <c r="BD47" s="79" t="str">
        <f>REPLACE(INDEX(GroupVertices[Group],MATCH(Edges25[[#This Row],[Vertex 1]],GroupVertices[Vertex],0)),1,1,"")</f>
        <v>4</v>
      </c>
      <c r="BE47" s="79" t="str">
        <f>REPLACE(INDEX(GroupVertices[Group],MATCH(Edges25[[#This Row],[Vertex 2]],GroupVertices[Vertex],0)),1,1,"")</f>
        <v>4</v>
      </c>
      <c r="BF47" s="48"/>
      <c r="BG47" s="49"/>
      <c r="BH47" s="48"/>
      <c r="BI47" s="49"/>
      <c r="BJ47" s="48"/>
      <c r="BK47" s="49"/>
      <c r="BL47" s="48"/>
      <c r="BM47" s="49"/>
      <c r="BN47" s="48"/>
    </row>
    <row r="48" spans="1:66" ht="15">
      <c r="A48" s="65" t="s">
        <v>254</v>
      </c>
      <c r="B48" s="65" t="s">
        <v>322</v>
      </c>
      <c r="C48" s="66"/>
      <c r="D48" s="67"/>
      <c r="E48" s="68"/>
      <c r="F48" s="69"/>
      <c r="G48" s="66"/>
      <c r="H48" s="70"/>
      <c r="I48" s="71"/>
      <c r="J48" s="71"/>
      <c r="K48" s="34" t="s">
        <v>65</v>
      </c>
      <c r="L48" s="78">
        <v>189</v>
      </c>
      <c r="M48" s="78"/>
      <c r="N48" s="73"/>
      <c r="O48" s="80" t="s">
        <v>355</v>
      </c>
      <c r="P48" s="82">
        <v>43691.45318287037</v>
      </c>
      <c r="Q48" s="80" t="s">
        <v>383</v>
      </c>
      <c r="R48" s="83" t="s">
        <v>432</v>
      </c>
      <c r="S48" s="80" t="s">
        <v>454</v>
      </c>
      <c r="T48" s="80"/>
      <c r="U48" s="80"/>
      <c r="V48" s="83" t="s">
        <v>517</v>
      </c>
      <c r="W48" s="82">
        <v>43691.45318287037</v>
      </c>
      <c r="X48" s="86">
        <v>43691</v>
      </c>
      <c r="Y48" s="88" t="s">
        <v>589</v>
      </c>
      <c r="Z48" s="83" t="s">
        <v>723</v>
      </c>
      <c r="AA48" s="80"/>
      <c r="AB48" s="80"/>
      <c r="AC48" s="88" t="s">
        <v>858</v>
      </c>
      <c r="AD48" s="88" t="s">
        <v>866</v>
      </c>
      <c r="AE48" s="80" t="b">
        <v>0</v>
      </c>
      <c r="AF48" s="80">
        <v>3</v>
      </c>
      <c r="AG48" s="88" t="s">
        <v>968</v>
      </c>
      <c r="AH48" s="80" t="b">
        <v>0</v>
      </c>
      <c r="AI48" s="80" t="s">
        <v>977</v>
      </c>
      <c r="AJ48" s="80"/>
      <c r="AK48" s="88" t="s">
        <v>961</v>
      </c>
      <c r="AL48" s="80" t="b">
        <v>0</v>
      </c>
      <c r="AM48" s="80">
        <v>0</v>
      </c>
      <c r="AN48" s="88" t="s">
        <v>961</v>
      </c>
      <c r="AO48" s="80" t="s">
        <v>984</v>
      </c>
      <c r="AP48" s="80" t="b">
        <v>0</v>
      </c>
      <c r="AQ48" s="88" t="s">
        <v>866</v>
      </c>
      <c r="AR48" s="80" t="s">
        <v>196</v>
      </c>
      <c r="AS48" s="80">
        <v>0</v>
      </c>
      <c r="AT48" s="80">
        <v>0</v>
      </c>
      <c r="AU48" s="80"/>
      <c r="AV48" s="80"/>
      <c r="AW48" s="80"/>
      <c r="AX48" s="80"/>
      <c r="AY48" s="80"/>
      <c r="AZ48" s="80"/>
      <c r="BA48" s="80"/>
      <c r="BB48" s="80"/>
      <c r="BC48">
        <v>1</v>
      </c>
      <c r="BD48" s="79" t="str">
        <f>REPLACE(INDEX(GroupVertices[Group],MATCH(Edges25[[#This Row],[Vertex 1]],GroupVertices[Vertex],0)),1,1,"")</f>
        <v>4</v>
      </c>
      <c r="BE48" s="79" t="str">
        <f>REPLACE(INDEX(GroupVertices[Group],MATCH(Edges25[[#This Row],[Vertex 2]],GroupVertices[Vertex],0)),1,1,"")</f>
        <v>2</v>
      </c>
      <c r="BF48" s="48"/>
      <c r="BG48" s="49"/>
      <c r="BH48" s="48"/>
      <c r="BI48" s="49"/>
      <c r="BJ48" s="48"/>
      <c r="BK48" s="49"/>
      <c r="BL48" s="48"/>
      <c r="BM48" s="49"/>
      <c r="BN48" s="48"/>
    </row>
    <row r="49" spans="1:66" ht="15">
      <c r="A49" s="65" t="s">
        <v>254</v>
      </c>
      <c r="B49" s="65" t="s">
        <v>286</v>
      </c>
      <c r="C49" s="66"/>
      <c r="D49" s="67"/>
      <c r="E49" s="68"/>
      <c r="F49" s="69"/>
      <c r="G49" s="66"/>
      <c r="H49" s="70"/>
      <c r="I49" s="71"/>
      <c r="J49" s="71"/>
      <c r="K49" s="34" t="s">
        <v>65</v>
      </c>
      <c r="L49" s="78">
        <v>192</v>
      </c>
      <c r="M49" s="78"/>
      <c r="N49" s="73"/>
      <c r="O49" s="80" t="s">
        <v>357</v>
      </c>
      <c r="P49" s="82">
        <v>43692.25517361111</v>
      </c>
      <c r="Q49" s="80" t="s">
        <v>384</v>
      </c>
      <c r="R49" s="80"/>
      <c r="S49" s="80"/>
      <c r="T49" s="80"/>
      <c r="U49" s="80"/>
      <c r="V49" s="83" t="s">
        <v>517</v>
      </c>
      <c r="W49" s="82">
        <v>43692.25517361111</v>
      </c>
      <c r="X49" s="86">
        <v>43692</v>
      </c>
      <c r="Y49" s="88" t="s">
        <v>590</v>
      </c>
      <c r="Z49" s="83" t="s">
        <v>724</v>
      </c>
      <c r="AA49" s="80"/>
      <c r="AB49" s="80"/>
      <c r="AC49" s="88" t="s">
        <v>859</v>
      </c>
      <c r="AD49" s="80"/>
      <c r="AE49" s="80" t="b">
        <v>0</v>
      </c>
      <c r="AF49" s="80">
        <v>0</v>
      </c>
      <c r="AG49" s="88" t="s">
        <v>961</v>
      </c>
      <c r="AH49" s="80" t="b">
        <v>0</v>
      </c>
      <c r="AI49" s="80" t="s">
        <v>974</v>
      </c>
      <c r="AJ49" s="80"/>
      <c r="AK49" s="88" t="s">
        <v>961</v>
      </c>
      <c r="AL49" s="80" t="b">
        <v>0</v>
      </c>
      <c r="AM49" s="80">
        <v>1</v>
      </c>
      <c r="AN49" s="88" t="s">
        <v>889</v>
      </c>
      <c r="AO49" s="80" t="s">
        <v>984</v>
      </c>
      <c r="AP49" s="80" t="b">
        <v>0</v>
      </c>
      <c r="AQ49" s="88" t="s">
        <v>889</v>
      </c>
      <c r="AR49" s="80" t="s">
        <v>196</v>
      </c>
      <c r="AS49" s="80">
        <v>0</v>
      </c>
      <c r="AT49" s="80">
        <v>0</v>
      </c>
      <c r="AU49" s="80"/>
      <c r="AV49" s="80"/>
      <c r="AW49" s="80"/>
      <c r="AX49" s="80"/>
      <c r="AY49" s="80"/>
      <c r="AZ49" s="80"/>
      <c r="BA49" s="80"/>
      <c r="BB49" s="80"/>
      <c r="BC49">
        <v>6</v>
      </c>
      <c r="BD49" s="79" t="str">
        <f>REPLACE(INDEX(GroupVertices[Group],MATCH(Edges25[[#This Row],[Vertex 1]],GroupVertices[Vertex],0)),1,1,"")</f>
        <v>4</v>
      </c>
      <c r="BE49" s="79" t="str">
        <f>REPLACE(INDEX(GroupVertices[Group],MATCH(Edges25[[#This Row],[Vertex 2]],GroupVertices[Vertex],0)),1,1,"")</f>
        <v>1</v>
      </c>
      <c r="BF49" s="48"/>
      <c r="BG49" s="49"/>
      <c r="BH49" s="48"/>
      <c r="BI49" s="49"/>
      <c r="BJ49" s="48"/>
      <c r="BK49" s="49"/>
      <c r="BL49" s="48"/>
      <c r="BM49" s="49"/>
      <c r="BN49" s="48"/>
    </row>
    <row r="50" spans="1:66" ht="15">
      <c r="A50" s="65" t="s">
        <v>254</v>
      </c>
      <c r="B50" s="65" t="s">
        <v>286</v>
      </c>
      <c r="C50" s="66"/>
      <c r="D50" s="67"/>
      <c r="E50" s="68"/>
      <c r="F50" s="69"/>
      <c r="G50" s="66"/>
      <c r="H50" s="70"/>
      <c r="I50" s="71"/>
      <c r="J50" s="71"/>
      <c r="K50" s="34" t="s">
        <v>65</v>
      </c>
      <c r="L50" s="78">
        <v>195</v>
      </c>
      <c r="M50" s="78"/>
      <c r="N50" s="73"/>
      <c r="O50" s="80" t="s">
        <v>357</v>
      </c>
      <c r="P50" s="82">
        <v>43692.25530092593</v>
      </c>
      <c r="Q50" s="80" t="s">
        <v>385</v>
      </c>
      <c r="R50" s="80"/>
      <c r="S50" s="80"/>
      <c r="T50" s="80"/>
      <c r="U50" s="80"/>
      <c r="V50" s="83" t="s">
        <v>517</v>
      </c>
      <c r="W50" s="82">
        <v>43692.25530092593</v>
      </c>
      <c r="X50" s="86">
        <v>43692</v>
      </c>
      <c r="Y50" s="88" t="s">
        <v>591</v>
      </c>
      <c r="Z50" s="83" t="s">
        <v>725</v>
      </c>
      <c r="AA50" s="80"/>
      <c r="AB50" s="80"/>
      <c r="AC50" s="88" t="s">
        <v>860</v>
      </c>
      <c r="AD50" s="80"/>
      <c r="AE50" s="80" t="b">
        <v>0</v>
      </c>
      <c r="AF50" s="80">
        <v>0</v>
      </c>
      <c r="AG50" s="88" t="s">
        <v>961</v>
      </c>
      <c r="AH50" s="80" t="b">
        <v>0</v>
      </c>
      <c r="AI50" s="80" t="s">
        <v>974</v>
      </c>
      <c r="AJ50" s="80"/>
      <c r="AK50" s="88" t="s">
        <v>961</v>
      </c>
      <c r="AL50" s="80" t="b">
        <v>0</v>
      </c>
      <c r="AM50" s="80">
        <v>2</v>
      </c>
      <c r="AN50" s="88" t="s">
        <v>893</v>
      </c>
      <c r="AO50" s="80" t="s">
        <v>984</v>
      </c>
      <c r="AP50" s="80" t="b">
        <v>0</v>
      </c>
      <c r="AQ50" s="88" t="s">
        <v>893</v>
      </c>
      <c r="AR50" s="80" t="s">
        <v>196</v>
      </c>
      <c r="AS50" s="80">
        <v>0</v>
      </c>
      <c r="AT50" s="80">
        <v>0</v>
      </c>
      <c r="AU50" s="80"/>
      <c r="AV50" s="80"/>
      <c r="AW50" s="80"/>
      <c r="AX50" s="80"/>
      <c r="AY50" s="80"/>
      <c r="AZ50" s="80"/>
      <c r="BA50" s="80"/>
      <c r="BB50" s="80"/>
      <c r="BC50">
        <v>6</v>
      </c>
      <c r="BD50" s="79" t="str">
        <f>REPLACE(INDEX(GroupVertices[Group],MATCH(Edges25[[#This Row],[Vertex 1]],GroupVertices[Vertex],0)),1,1,"")</f>
        <v>4</v>
      </c>
      <c r="BE50" s="79" t="str">
        <f>REPLACE(INDEX(GroupVertices[Group],MATCH(Edges25[[#This Row],[Vertex 2]],GroupVertices[Vertex],0)),1,1,"")</f>
        <v>1</v>
      </c>
      <c r="BF50" s="48"/>
      <c r="BG50" s="49"/>
      <c r="BH50" s="48"/>
      <c r="BI50" s="49"/>
      <c r="BJ50" s="48"/>
      <c r="BK50" s="49"/>
      <c r="BL50" s="48"/>
      <c r="BM50" s="49"/>
      <c r="BN50" s="48"/>
    </row>
    <row r="51" spans="1:66" ht="15">
      <c r="A51" s="65" t="s">
        <v>254</v>
      </c>
      <c r="B51" s="65" t="s">
        <v>286</v>
      </c>
      <c r="C51" s="66"/>
      <c r="D51" s="67"/>
      <c r="E51" s="68"/>
      <c r="F51" s="69"/>
      <c r="G51" s="66"/>
      <c r="H51" s="70"/>
      <c r="I51" s="71"/>
      <c r="J51" s="71"/>
      <c r="K51" s="34" t="s">
        <v>65</v>
      </c>
      <c r="L51" s="78">
        <v>202</v>
      </c>
      <c r="M51" s="78"/>
      <c r="N51" s="73"/>
      <c r="O51" s="80" t="s">
        <v>357</v>
      </c>
      <c r="P51" s="82">
        <v>43692.839733796296</v>
      </c>
      <c r="Q51" s="80" t="s">
        <v>364</v>
      </c>
      <c r="R51" s="80"/>
      <c r="S51" s="80"/>
      <c r="T51" s="80" t="s">
        <v>463</v>
      </c>
      <c r="U51" s="80"/>
      <c r="V51" s="83" t="s">
        <v>517</v>
      </c>
      <c r="W51" s="82">
        <v>43692.839733796296</v>
      </c>
      <c r="X51" s="86">
        <v>43692</v>
      </c>
      <c r="Y51" s="88" t="s">
        <v>592</v>
      </c>
      <c r="Z51" s="83" t="s">
        <v>726</v>
      </c>
      <c r="AA51" s="80"/>
      <c r="AB51" s="80"/>
      <c r="AC51" s="88" t="s">
        <v>861</v>
      </c>
      <c r="AD51" s="80"/>
      <c r="AE51" s="80" t="b">
        <v>0</v>
      </c>
      <c r="AF51" s="80">
        <v>0</v>
      </c>
      <c r="AG51" s="88" t="s">
        <v>961</v>
      </c>
      <c r="AH51" s="80" t="b">
        <v>0</v>
      </c>
      <c r="AI51" s="80" t="s">
        <v>974</v>
      </c>
      <c r="AJ51" s="80"/>
      <c r="AK51" s="88" t="s">
        <v>961</v>
      </c>
      <c r="AL51" s="80" t="b">
        <v>0</v>
      </c>
      <c r="AM51" s="80">
        <v>5</v>
      </c>
      <c r="AN51" s="88" t="s">
        <v>942</v>
      </c>
      <c r="AO51" s="80" t="s">
        <v>984</v>
      </c>
      <c r="AP51" s="80" t="b">
        <v>0</v>
      </c>
      <c r="AQ51" s="88" t="s">
        <v>942</v>
      </c>
      <c r="AR51" s="80" t="s">
        <v>196</v>
      </c>
      <c r="AS51" s="80">
        <v>0</v>
      </c>
      <c r="AT51" s="80">
        <v>0</v>
      </c>
      <c r="AU51" s="80"/>
      <c r="AV51" s="80"/>
      <c r="AW51" s="80"/>
      <c r="AX51" s="80"/>
      <c r="AY51" s="80"/>
      <c r="AZ51" s="80"/>
      <c r="BA51" s="80"/>
      <c r="BB51" s="80"/>
      <c r="BC51">
        <v>6</v>
      </c>
      <c r="BD51" s="79" t="str">
        <f>REPLACE(INDEX(GroupVertices[Group],MATCH(Edges25[[#This Row],[Vertex 1]],GroupVertices[Vertex],0)),1,1,"")</f>
        <v>4</v>
      </c>
      <c r="BE51" s="79" t="str">
        <f>REPLACE(INDEX(GroupVertices[Group],MATCH(Edges25[[#This Row],[Vertex 2]],GroupVertices[Vertex],0)),1,1,"")</f>
        <v>1</v>
      </c>
      <c r="BF51" s="48">
        <v>2</v>
      </c>
      <c r="BG51" s="49">
        <v>6.666666666666667</v>
      </c>
      <c r="BH51" s="48">
        <v>0</v>
      </c>
      <c r="BI51" s="49">
        <v>0</v>
      </c>
      <c r="BJ51" s="48">
        <v>0</v>
      </c>
      <c r="BK51" s="49">
        <v>0</v>
      </c>
      <c r="BL51" s="48">
        <v>28</v>
      </c>
      <c r="BM51" s="49">
        <v>93.33333333333333</v>
      </c>
      <c r="BN51" s="48">
        <v>30</v>
      </c>
    </row>
    <row r="52" spans="1:66" ht="15">
      <c r="A52" s="65" t="s">
        <v>254</v>
      </c>
      <c r="B52" s="65" t="s">
        <v>286</v>
      </c>
      <c r="C52" s="66"/>
      <c r="D52" s="67"/>
      <c r="E52" s="68"/>
      <c r="F52" s="69"/>
      <c r="G52" s="66"/>
      <c r="H52" s="70"/>
      <c r="I52" s="71"/>
      <c r="J52" s="71"/>
      <c r="K52" s="34" t="s">
        <v>65</v>
      </c>
      <c r="L52" s="78">
        <v>203</v>
      </c>
      <c r="M52" s="78"/>
      <c r="N52" s="73"/>
      <c r="O52" s="80" t="s">
        <v>357</v>
      </c>
      <c r="P52" s="82">
        <v>43693.34966435185</v>
      </c>
      <c r="Q52" s="80" t="s">
        <v>386</v>
      </c>
      <c r="R52" s="80"/>
      <c r="S52" s="80"/>
      <c r="T52" s="80"/>
      <c r="U52" s="80"/>
      <c r="V52" s="83" t="s">
        <v>517</v>
      </c>
      <c r="W52" s="82">
        <v>43693.34966435185</v>
      </c>
      <c r="X52" s="86">
        <v>43693</v>
      </c>
      <c r="Y52" s="88" t="s">
        <v>593</v>
      </c>
      <c r="Z52" s="83" t="s">
        <v>727</v>
      </c>
      <c r="AA52" s="80"/>
      <c r="AB52" s="80"/>
      <c r="AC52" s="88" t="s">
        <v>862</v>
      </c>
      <c r="AD52" s="80"/>
      <c r="AE52" s="80" t="b">
        <v>0</v>
      </c>
      <c r="AF52" s="80">
        <v>0</v>
      </c>
      <c r="AG52" s="88" t="s">
        <v>961</v>
      </c>
      <c r="AH52" s="80" t="b">
        <v>0</v>
      </c>
      <c r="AI52" s="80" t="s">
        <v>974</v>
      </c>
      <c r="AJ52" s="80"/>
      <c r="AK52" s="88" t="s">
        <v>961</v>
      </c>
      <c r="AL52" s="80" t="b">
        <v>0</v>
      </c>
      <c r="AM52" s="80">
        <v>1</v>
      </c>
      <c r="AN52" s="88" t="s">
        <v>902</v>
      </c>
      <c r="AO52" s="80" t="s">
        <v>984</v>
      </c>
      <c r="AP52" s="80" t="b">
        <v>0</v>
      </c>
      <c r="AQ52" s="88" t="s">
        <v>902</v>
      </c>
      <c r="AR52" s="80" t="s">
        <v>196</v>
      </c>
      <c r="AS52" s="80">
        <v>0</v>
      </c>
      <c r="AT52" s="80">
        <v>0</v>
      </c>
      <c r="AU52" s="80"/>
      <c r="AV52" s="80"/>
      <c r="AW52" s="80"/>
      <c r="AX52" s="80"/>
      <c r="AY52" s="80"/>
      <c r="AZ52" s="80"/>
      <c r="BA52" s="80"/>
      <c r="BB52" s="80"/>
      <c r="BC52">
        <v>6</v>
      </c>
      <c r="BD52" s="79" t="str">
        <f>REPLACE(INDEX(GroupVertices[Group],MATCH(Edges25[[#This Row],[Vertex 1]],GroupVertices[Vertex],0)),1,1,"")</f>
        <v>4</v>
      </c>
      <c r="BE52" s="79" t="str">
        <f>REPLACE(INDEX(GroupVertices[Group],MATCH(Edges25[[#This Row],[Vertex 2]],GroupVertices[Vertex],0)),1,1,"")</f>
        <v>1</v>
      </c>
      <c r="BF52" s="48"/>
      <c r="BG52" s="49"/>
      <c r="BH52" s="48"/>
      <c r="BI52" s="49"/>
      <c r="BJ52" s="48"/>
      <c r="BK52" s="49"/>
      <c r="BL52" s="48"/>
      <c r="BM52" s="49"/>
      <c r="BN52" s="48"/>
    </row>
    <row r="53" spans="1:66" ht="15">
      <c r="A53" s="65" t="s">
        <v>254</v>
      </c>
      <c r="B53" s="65" t="s">
        <v>286</v>
      </c>
      <c r="C53" s="66"/>
      <c r="D53" s="67"/>
      <c r="E53" s="68"/>
      <c r="F53" s="69"/>
      <c r="G53" s="66"/>
      <c r="H53" s="70"/>
      <c r="I53" s="71"/>
      <c r="J53" s="71"/>
      <c r="K53" s="34" t="s">
        <v>65</v>
      </c>
      <c r="L53" s="78">
        <v>205</v>
      </c>
      <c r="M53" s="78"/>
      <c r="N53" s="73"/>
      <c r="O53" s="80" t="s">
        <v>357</v>
      </c>
      <c r="P53" s="82">
        <v>43695.601805555554</v>
      </c>
      <c r="Q53" s="80" t="s">
        <v>367</v>
      </c>
      <c r="R53" s="80"/>
      <c r="S53" s="80"/>
      <c r="T53" s="80"/>
      <c r="U53" s="80"/>
      <c r="V53" s="83" t="s">
        <v>517</v>
      </c>
      <c r="W53" s="82">
        <v>43695.601805555554</v>
      </c>
      <c r="X53" s="86">
        <v>43695</v>
      </c>
      <c r="Y53" s="88" t="s">
        <v>594</v>
      </c>
      <c r="Z53" s="83" t="s">
        <v>728</v>
      </c>
      <c r="AA53" s="80"/>
      <c r="AB53" s="80"/>
      <c r="AC53" s="88" t="s">
        <v>863</v>
      </c>
      <c r="AD53" s="80"/>
      <c r="AE53" s="80" t="b">
        <v>0</v>
      </c>
      <c r="AF53" s="80">
        <v>0</v>
      </c>
      <c r="AG53" s="88" t="s">
        <v>961</v>
      </c>
      <c r="AH53" s="80" t="b">
        <v>0</v>
      </c>
      <c r="AI53" s="80" t="s">
        <v>974</v>
      </c>
      <c r="AJ53" s="80"/>
      <c r="AK53" s="88" t="s">
        <v>961</v>
      </c>
      <c r="AL53" s="80" t="b">
        <v>0</v>
      </c>
      <c r="AM53" s="80">
        <v>2</v>
      </c>
      <c r="AN53" s="88" t="s">
        <v>943</v>
      </c>
      <c r="AO53" s="80" t="s">
        <v>984</v>
      </c>
      <c r="AP53" s="80" t="b">
        <v>0</v>
      </c>
      <c r="AQ53" s="88" t="s">
        <v>943</v>
      </c>
      <c r="AR53" s="80" t="s">
        <v>196</v>
      </c>
      <c r="AS53" s="80">
        <v>0</v>
      </c>
      <c r="AT53" s="80">
        <v>0</v>
      </c>
      <c r="AU53" s="80"/>
      <c r="AV53" s="80"/>
      <c r="AW53" s="80"/>
      <c r="AX53" s="80"/>
      <c r="AY53" s="80"/>
      <c r="AZ53" s="80"/>
      <c r="BA53" s="80"/>
      <c r="BB53" s="80"/>
      <c r="BC53">
        <v>6</v>
      </c>
      <c r="BD53" s="79" t="str">
        <f>REPLACE(INDEX(GroupVertices[Group],MATCH(Edges25[[#This Row],[Vertex 1]],GroupVertices[Vertex],0)),1,1,"")</f>
        <v>4</v>
      </c>
      <c r="BE53" s="79" t="str">
        <f>REPLACE(INDEX(GroupVertices[Group],MATCH(Edges25[[#This Row],[Vertex 2]],GroupVertices[Vertex],0)),1,1,"")</f>
        <v>1</v>
      </c>
      <c r="BF53" s="48">
        <v>4</v>
      </c>
      <c r="BG53" s="49">
        <v>9.30232558139535</v>
      </c>
      <c r="BH53" s="48">
        <v>0</v>
      </c>
      <c r="BI53" s="49">
        <v>0</v>
      </c>
      <c r="BJ53" s="48">
        <v>0</v>
      </c>
      <c r="BK53" s="49">
        <v>0</v>
      </c>
      <c r="BL53" s="48">
        <v>39</v>
      </c>
      <c r="BM53" s="49">
        <v>90.69767441860465</v>
      </c>
      <c r="BN53" s="48">
        <v>43</v>
      </c>
    </row>
    <row r="54" spans="1:66" ht="15">
      <c r="A54" s="65" t="s">
        <v>254</v>
      </c>
      <c r="B54" s="65" t="s">
        <v>286</v>
      </c>
      <c r="C54" s="66"/>
      <c r="D54" s="67"/>
      <c r="E54" s="68"/>
      <c r="F54" s="69"/>
      <c r="G54" s="66"/>
      <c r="H54" s="70"/>
      <c r="I54" s="71"/>
      <c r="J54" s="71"/>
      <c r="K54" s="34" t="s">
        <v>65</v>
      </c>
      <c r="L54" s="78">
        <v>209</v>
      </c>
      <c r="M54" s="78"/>
      <c r="N54" s="73"/>
      <c r="O54" s="80" t="s">
        <v>357</v>
      </c>
      <c r="P54" s="82">
        <v>43698.28271990741</v>
      </c>
      <c r="Q54" s="80" t="s">
        <v>371</v>
      </c>
      <c r="R54" s="80"/>
      <c r="S54" s="80"/>
      <c r="T54" s="80"/>
      <c r="U54" s="80"/>
      <c r="V54" s="83" t="s">
        <v>517</v>
      </c>
      <c r="W54" s="82">
        <v>43698.28271990741</v>
      </c>
      <c r="X54" s="86">
        <v>43698</v>
      </c>
      <c r="Y54" s="88" t="s">
        <v>595</v>
      </c>
      <c r="Z54" s="83" t="s">
        <v>729</v>
      </c>
      <c r="AA54" s="80"/>
      <c r="AB54" s="80"/>
      <c r="AC54" s="88" t="s">
        <v>864</v>
      </c>
      <c r="AD54" s="80"/>
      <c r="AE54" s="80" t="b">
        <v>0</v>
      </c>
      <c r="AF54" s="80">
        <v>0</v>
      </c>
      <c r="AG54" s="88" t="s">
        <v>961</v>
      </c>
      <c r="AH54" s="80" t="b">
        <v>0</v>
      </c>
      <c r="AI54" s="80" t="s">
        <v>974</v>
      </c>
      <c r="AJ54" s="80"/>
      <c r="AK54" s="88" t="s">
        <v>961</v>
      </c>
      <c r="AL54" s="80" t="b">
        <v>0</v>
      </c>
      <c r="AM54" s="80">
        <v>3</v>
      </c>
      <c r="AN54" s="88" t="s">
        <v>937</v>
      </c>
      <c r="AO54" s="80" t="s">
        <v>987</v>
      </c>
      <c r="AP54" s="80" t="b">
        <v>0</v>
      </c>
      <c r="AQ54" s="88" t="s">
        <v>937</v>
      </c>
      <c r="AR54" s="80" t="s">
        <v>196</v>
      </c>
      <c r="AS54" s="80">
        <v>0</v>
      </c>
      <c r="AT54" s="80">
        <v>0</v>
      </c>
      <c r="AU54" s="80"/>
      <c r="AV54" s="80"/>
      <c r="AW54" s="80"/>
      <c r="AX54" s="80"/>
      <c r="AY54" s="80"/>
      <c r="AZ54" s="80"/>
      <c r="BA54" s="80"/>
      <c r="BB54" s="80"/>
      <c r="BC54">
        <v>6</v>
      </c>
      <c r="BD54" s="79" t="str">
        <f>REPLACE(INDEX(GroupVertices[Group],MATCH(Edges25[[#This Row],[Vertex 1]],GroupVertices[Vertex],0)),1,1,"")</f>
        <v>4</v>
      </c>
      <c r="BE54" s="79" t="str">
        <f>REPLACE(INDEX(GroupVertices[Group],MATCH(Edges25[[#This Row],[Vertex 2]],GroupVertices[Vertex],0)),1,1,"")</f>
        <v>1</v>
      </c>
      <c r="BF54" s="48"/>
      <c r="BG54" s="49"/>
      <c r="BH54" s="48"/>
      <c r="BI54" s="49"/>
      <c r="BJ54" s="48"/>
      <c r="BK54" s="49"/>
      <c r="BL54" s="48"/>
      <c r="BM54" s="49"/>
      <c r="BN54" s="48"/>
    </row>
    <row r="55" spans="1:66" ht="15">
      <c r="A55" s="65" t="s">
        <v>254</v>
      </c>
      <c r="B55" s="65" t="s">
        <v>286</v>
      </c>
      <c r="C55" s="66"/>
      <c r="D55" s="67"/>
      <c r="E55" s="68"/>
      <c r="F55" s="69"/>
      <c r="G55" s="66"/>
      <c r="H55" s="70"/>
      <c r="I55" s="71"/>
      <c r="J55" s="71"/>
      <c r="K55" s="34" t="s">
        <v>65</v>
      </c>
      <c r="L55" s="78">
        <v>212</v>
      </c>
      <c r="M55" s="78"/>
      <c r="N55" s="73"/>
      <c r="O55" s="80" t="s">
        <v>356</v>
      </c>
      <c r="P55" s="82">
        <v>43698.28346064815</v>
      </c>
      <c r="Q55" s="80" t="s">
        <v>387</v>
      </c>
      <c r="R55" s="83" t="s">
        <v>433</v>
      </c>
      <c r="S55" s="80" t="s">
        <v>453</v>
      </c>
      <c r="T55" s="80"/>
      <c r="U55" s="80"/>
      <c r="V55" s="83" t="s">
        <v>517</v>
      </c>
      <c r="W55" s="82">
        <v>43698.28346064815</v>
      </c>
      <c r="X55" s="86">
        <v>43698</v>
      </c>
      <c r="Y55" s="88" t="s">
        <v>596</v>
      </c>
      <c r="Z55" s="83" t="s">
        <v>730</v>
      </c>
      <c r="AA55" s="80"/>
      <c r="AB55" s="80"/>
      <c r="AC55" s="88" t="s">
        <v>865</v>
      </c>
      <c r="AD55" s="80"/>
      <c r="AE55" s="80" t="b">
        <v>0</v>
      </c>
      <c r="AF55" s="80">
        <v>1</v>
      </c>
      <c r="AG55" s="88" t="s">
        <v>960</v>
      </c>
      <c r="AH55" s="80" t="b">
        <v>1</v>
      </c>
      <c r="AI55" s="80" t="s">
        <v>975</v>
      </c>
      <c r="AJ55" s="80"/>
      <c r="AK55" s="88" t="s">
        <v>980</v>
      </c>
      <c r="AL55" s="80" t="b">
        <v>0</v>
      </c>
      <c r="AM55" s="80">
        <v>0</v>
      </c>
      <c r="AN55" s="88" t="s">
        <v>961</v>
      </c>
      <c r="AO55" s="80" t="s">
        <v>987</v>
      </c>
      <c r="AP55" s="80" t="b">
        <v>0</v>
      </c>
      <c r="AQ55" s="88" t="s">
        <v>865</v>
      </c>
      <c r="AR55" s="80" t="s">
        <v>196</v>
      </c>
      <c r="AS55" s="80">
        <v>0</v>
      </c>
      <c r="AT55" s="80">
        <v>0</v>
      </c>
      <c r="AU55" s="80"/>
      <c r="AV55" s="80"/>
      <c r="AW55" s="80"/>
      <c r="AX55" s="80"/>
      <c r="AY55" s="80"/>
      <c r="AZ55" s="80"/>
      <c r="BA55" s="80"/>
      <c r="BB55" s="80"/>
      <c r="BC55">
        <v>1</v>
      </c>
      <c r="BD55" s="79" t="str">
        <f>REPLACE(INDEX(GroupVertices[Group],MATCH(Edges25[[#This Row],[Vertex 1]],GroupVertices[Vertex],0)),1,1,"")</f>
        <v>4</v>
      </c>
      <c r="BE55" s="79" t="str">
        <f>REPLACE(INDEX(GroupVertices[Group],MATCH(Edges25[[#This Row],[Vertex 2]],GroupVertices[Vertex],0)),1,1,"")</f>
        <v>1</v>
      </c>
      <c r="BF55" s="48">
        <v>0</v>
      </c>
      <c r="BG55" s="49">
        <v>0</v>
      </c>
      <c r="BH55" s="48">
        <v>0</v>
      </c>
      <c r="BI55" s="49">
        <v>0</v>
      </c>
      <c r="BJ55" s="48">
        <v>0</v>
      </c>
      <c r="BK55" s="49">
        <v>0</v>
      </c>
      <c r="BL55" s="48">
        <v>1</v>
      </c>
      <c r="BM55" s="49">
        <v>100</v>
      </c>
      <c r="BN55" s="48">
        <v>1</v>
      </c>
    </row>
    <row r="56" spans="1:66" ht="15">
      <c r="A56" s="65" t="s">
        <v>270</v>
      </c>
      <c r="B56" s="65" t="s">
        <v>254</v>
      </c>
      <c r="C56" s="66"/>
      <c r="D56" s="67"/>
      <c r="E56" s="68"/>
      <c r="F56" s="69"/>
      <c r="G56" s="66"/>
      <c r="H56" s="70"/>
      <c r="I56" s="71"/>
      <c r="J56" s="71"/>
      <c r="K56" s="34" t="s">
        <v>66</v>
      </c>
      <c r="L56" s="78">
        <v>214</v>
      </c>
      <c r="M56" s="78"/>
      <c r="N56" s="73"/>
      <c r="O56" s="80" t="s">
        <v>355</v>
      </c>
      <c r="P56" s="82">
        <v>43691.3721875</v>
      </c>
      <c r="Q56" s="80" t="s">
        <v>388</v>
      </c>
      <c r="R56" s="80"/>
      <c r="S56" s="80"/>
      <c r="T56" s="80"/>
      <c r="U56" s="80"/>
      <c r="V56" s="83" t="s">
        <v>521</v>
      </c>
      <c r="W56" s="82">
        <v>43691.3721875</v>
      </c>
      <c r="X56" s="86">
        <v>43691</v>
      </c>
      <c r="Y56" s="88" t="s">
        <v>597</v>
      </c>
      <c r="Z56" s="83" t="s">
        <v>731</v>
      </c>
      <c r="AA56" s="80"/>
      <c r="AB56" s="80"/>
      <c r="AC56" s="88" t="s">
        <v>866</v>
      </c>
      <c r="AD56" s="88" t="s">
        <v>940</v>
      </c>
      <c r="AE56" s="80" t="b">
        <v>0</v>
      </c>
      <c r="AF56" s="80">
        <v>2</v>
      </c>
      <c r="AG56" s="88" t="s">
        <v>960</v>
      </c>
      <c r="AH56" s="80" t="b">
        <v>0</v>
      </c>
      <c r="AI56" s="80" t="s">
        <v>974</v>
      </c>
      <c r="AJ56" s="80"/>
      <c r="AK56" s="88" t="s">
        <v>961</v>
      </c>
      <c r="AL56" s="80" t="b">
        <v>0</v>
      </c>
      <c r="AM56" s="80">
        <v>0</v>
      </c>
      <c r="AN56" s="88" t="s">
        <v>961</v>
      </c>
      <c r="AO56" s="80" t="s">
        <v>984</v>
      </c>
      <c r="AP56" s="80" t="b">
        <v>0</v>
      </c>
      <c r="AQ56" s="88" t="s">
        <v>940</v>
      </c>
      <c r="AR56" s="80" t="s">
        <v>196</v>
      </c>
      <c r="AS56" s="80">
        <v>0</v>
      </c>
      <c r="AT56" s="80">
        <v>0</v>
      </c>
      <c r="AU56" s="80"/>
      <c r="AV56" s="80"/>
      <c r="AW56" s="80"/>
      <c r="AX56" s="80"/>
      <c r="AY56" s="80"/>
      <c r="AZ56" s="80"/>
      <c r="BA56" s="80"/>
      <c r="BB56" s="80"/>
      <c r="BC56">
        <v>1</v>
      </c>
      <c r="BD56" s="79" t="str">
        <f>REPLACE(INDEX(GroupVertices[Group],MATCH(Edges25[[#This Row],[Vertex 1]],GroupVertices[Vertex],0)),1,1,"")</f>
        <v>2</v>
      </c>
      <c r="BE56" s="79" t="str">
        <f>REPLACE(INDEX(GroupVertices[Group],MATCH(Edges25[[#This Row],[Vertex 2]],GroupVertices[Vertex],0)),1,1,"")</f>
        <v>4</v>
      </c>
      <c r="BF56" s="48"/>
      <c r="BG56" s="49"/>
      <c r="BH56" s="48"/>
      <c r="BI56" s="49"/>
      <c r="BJ56" s="48"/>
      <c r="BK56" s="49"/>
      <c r="BL56" s="48"/>
      <c r="BM56" s="49"/>
      <c r="BN56" s="48"/>
    </row>
    <row r="57" spans="1:66" ht="15">
      <c r="A57" s="65" t="s">
        <v>271</v>
      </c>
      <c r="B57" s="65" t="s">
        <v>286</v>
      </c>
      <c r="C57" s="66"/>
      <c r="D57" s="67"/>
      <c r="E57" s="68"/>
      <c r="F57" s="69"/>
      <c r="G57" s="66"/>
      <c r="H57" s="70"/>
      <c r="I57" s="71"/>
      <c r="J57" s="71"/>
      <c r="K57" s="34" t="s">
        <v>65</v>
      </c>
      <c r="L57" s="78">
        <v>215</v>
      </c>
      <c r="M57" s="78"/>
      <c r="N57" s="73"/>
      <c r="O57" s="80" t="s">
        <v>357</v>
      </c>
      <c r="P57" s="82">
        <v>43697.632048611114</v>
      </c>
      <c r="Q57" s="80" t="s">
        <v>389</v>
      </c>
      <c r="R57" s="80"/>
      <c r="S57" s="80"/>
      <c r="T57" s="80"/>
      <c r="U57" s="80"/>
      <c r="V57" s="83" t="s">
        <v>522</v>
      </c>
      <c r="W57" s="82">
        <v>43697.632048611114</v>
      </c>
      <c r="X57" s="86">
        <v>43697</v>
      </c>
      <c r="Y57" s="88" t="s">
        <v>598</v>
      </c>
      <c r="Z57" s="83" t="s">
        <v>732</v>
      </c>
      <c r="AA57" s="80"/>
      <c r="AB57" s="80"/>
      <c r="AC57" s="88" t="s">
        <v>867</v>
      </c>
      <c r="AD57" s="80"/>
      <c r="AE57" s="80" t="b">
        <v>0</v>
      </c>
      <c r="AF57" s="80">
        <v>0</v>
      </c>
      <c r="AG57" s="88" t="s">
        <v>961</v>
      </c>
      <c r="AH57" s="80" t="b">
        <v>0</v>
      </c>
      <c r="AI57" s="80" t="s">
        <v>974</v>
      </c>
      <c r="AJ57" s="80"/>
      <c r="AK57" s="88" t="s">
        <v>961</v>
      </c>
      <c r="AL57" s="80" t="b">
        <v>0</v>
      </c>
      <c r="AM57" s="80">
        <v>1</v>
      </c>
      <c r="AN57" s="88" t="s">
        <v>944</v>
      </c>
      <c r="AO57" s="80" t="s">
        <v>984</v>
      </c>
      <c r="AP57" s="80" t="b">
        <v>0</v>
      </c>
      <c r="AQ57" s="88" t="s">
        <v>944</v>
      </c>
      <c r="AR57" s="80" t="s">
        <v>196</v>
      </c>
      <c r="AS57" s="80">
        <v>0</v>
      </c>
      <c r="AT57" s="80">
        <v>0</v>
      </c>
      <c r="AU57" s="80"/>
      <c r="AV57" s="80"/>
      <c r="AW57" s="80"/>
      <c r="AX57" s="80"/>
      <c r="AY57" s="80"/>
      <c r="AZ57" s="80"/>
      <c r="BA57" s="80"/>
      <c r="BB57" s="80"/>
      <c r="BC57">
        <v>1</v>
      </c>
      <c r="BD57" s="79" t="str">
        <f>REPLACE(INDEX(GroupVertices[Group],MATCH(Edges25[[#This Row],[Vertex 1]],GroupVertices[Vertex],0)),1,1,"")</f>
        <v>1</v>
      </c>
      <c r="BE57" s="79" t="str">
        <f>REPLACE(INDEX(GroupVertices[Group],MATCH(Edges25[[#This Row],[Vertex 2]],GroupVertices[Vertex],0)),1,1,"")</f>
        <v>1</v>
      </c>
      <c r="BF57" s="48">
        <v>1</v>
      </c>
      <c r="BG57" s="49">
        <v>2.380952380952381</v>
      </c>
      <c r="BH57" s="48">
        <v>0</v>
      </c>
      <c r="BI57" s="49">
        <v>0</v>
      </c>
      <c r="BJ57" s="48">
        <v>0</v>
      </c>
      <c r="BK57" s="49">
        <v>0</v>
      </c>
      <c r="BL57" s="48">
        <v>41</v>
      </c>
      <c r="BM57" s="49">
        <v>97.61904761904762</v>
      </c>
      <c r="BN57" s="48">
        <v>42</v>
      </c>
    </row>
    <row r="58" spans="1:66" ht="15">
      <c r="A58" s="65" t="s">
        <v>272</v>
      </c>
      <c r="B58" s="65" t="s">
        <v>271</v>
      </c>
      <c r="C58" s="66"/>
      <c r="D58" s="67"/>
      <c r="E58" s="68"/>
      <c r="F58" s="69"/>
      <c r="G58" s="66"/>
      <c r="H58" s="70"/>
      <c r="I58" s="71"/>
      <c r="J58" s="71"/>
      <c r="K58" s="34" t="s">
        <v>65</v>
      </c>
      <c r="L58" s="78">
        <v>216</v>
      </c>
      <c r="M58" s="78"/>
      <c r="N58" s="73"/>
      <c r="O58" s="80" t="s">
        <v>355</v>
      </c>
      <c r="P58" s="82">
        <v>43698.86252314815</v>
      </c>
      <c r="Q58" s="80" t="s">
        <v>390</v>
      </c>
      <c r="R58" s="80"/>
      <c r="S58" s="80"/>
      <c r="T58" s="80" t="s">
        <v>466</v>
      </c>
      <c r="U58" s="80"/>
      <c r="V58" s="83" t="s">
        <v>523</v>
      </c>
      <c r="W58" s="82">
        <v>43698.86252314815</v>
      </c>
      <c r="X58" s="86">
        <v>43698</v>
      </c>
      <c r="Y58" s="88" t="s">
        <v>599</v>
      </c>
      <c r="Z58" s="83" t="s">
        <v>733</v>
      </c>
      <c r="AA58" s="80"/>
      <c r="AB58" s="80"/>
      <c r="AC58" s="88" t="s">
        <v>868</v>
      </c>
      <c r="AD58" s="88" t="s">
        <v>944</v>
      </c>
      <c r="AE58" s="80" t="b">
        <v>0</v>
      </c>
      <c r="AF58" s="80">
        <v>2</v>
      </c>
      <c r="AG58" s="88" t="s">
        <v>960</v>
      </c>
      <c r="AH58" s="80" t="b">
        <v>0</v>
      </c>
      <c r="AI58" s="80" t="s">
        <v>974</v>
      </c>
      <c r="AJ58" s="80"/>
      <c r="AK58" s="88" t="s">
        <v>961</v>
      </c>
      <c r="AL58" s="80" t="b">
        <v>0</v>
      </c>
      <c r="AM58" s="80">
        <v>0</v>
      </c>
      <c r="AN58" s="88" t="s">
        <v>961</v>
      </c>
      <c r="AO58" s="80" t="s">
        <v>986</v>
      </c>
      <c r="AP58" s="80" t="b">
        <v>0</v>
      </c>
      <c r="AQ58" s="88" t="s">
        <v>944</v>
      </c>
      <c r="AR58" s="80" t="s">
        <v>196</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8"/>
      <c r="BG58" s="49"/>
      <c r="BH58" s="48"/>
      <c r="BI58" s="49"/>
      <c r="BJ58" s="48"/>
      <c r="BK58" s="49"/>
      <c r="BL58" s="48"/>
      <c r="BM58" s="49"/>
      <c r="BN58" s="48"/>
    </row>
    <row r="59" spans="1:66" ht="15">
      <c r="A59" s="65" t="s">
        <v>273</v>
      </c>
      <c r="B59" s="65" t="s">
        <v>286</v>
      </c>
      <c r="C59" s="66"/>
      <c r="D59" s="67"/>
      <c r="E59" s="68"/>
      <c r="F59" s="69"/>
      <c r="G59" s="66"/>
      <c r="H59" s="70"/>
      <c r="I59" s="71"/>
      <c r="J59" s="71"/>
      <c r="K59" s="34" t="s">
        <v>65</v>
      </c>
      <c r="L59" s="78">
        <v>218</v>
      </c>
      <c r="M59" s="78"/>
      <c r="N59" s="73"/>
      <c r="O59" s="80" t="s">
        <v>355</v>
      </c>
      <c r="P59" s="82">
        <v>43699.29597222222</v>
      </c>
      <c r="Q59" s="80" t="s">
        <v>391</v>
      </c>
      <c r="R59" s="80"/>
      <c r="S59" s="80"/>
      <c r="T59" s="80"/>
      <c r="U59" s="83" t="s">
        <v>476</v>
      </c>
      <c r="V59" s="83" t="s">
        <v>476</v>
      </c>
      <c r="W59" s="82">
        <v>43699.29597222222</v>
      </c>
      <c r="X59" s="86">
        <v>43699</v>
      </c>
      <c r="Y59" s="88" t="s">
        <v>600</v>
      </c>
      <c r="Z59" s="83" t="s">
        <v>734</v>
      </c>
      <c r="AA59" s="80"/>
      <c r="AB59" s="80"/>
      <c r="AC59" s="88" t="s">
        <v>869</v>
      </c>
      <c r="AD59" s="80"/>
      <c r="AE59" s="80" t="b">
        <v>0</v>
      </c>
      <c r="AF59" s="80">
        <v>1</v>
      </c>
      <c r="AG59" s="88" t="s">
        <v>961</v>
      </c>
      <c r="AH59" s="80" t="b">
        <v>0</v>
      </c>
      <c r="AI59" s="80" t="s">
        <v>974</v>
      </c>
      <c r="AJ59" s="80"/>
      <c r="AK59" s="88" t="s">
        <v>961</v>
      </c>
      <c r="AL59" s="80" t="b">
        <v>0</v>
      </c>
      <c r="AM59" s="80">
        <v>0</v>
      </c>
      <c r="AN59" s="88" t="s">
        <v>961</v>
      </c>
      <c r="AO59" s="80" t="s">
        <v>985</v>
      </c>
      <c r="AP59" s="80" t="b">
        <v>0</v>
      </c>
      <c r="AQ59" s="88" t="s">
        <v>869</v>
      </c>
      <c r="AR59" s="80" t="s">
        <v>196</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8">
        <v>1</v>
      </c>
      <c r="BG59" s="49">
        <v>6.666666666666667</v>
      </c>
      <c r="BH59" s="48">
        <v>0</v>
      </c>
      <c r="BI59" s="49">
        <v>0</v>
      </c>
      <c r="BJ59" s="48">
        <v>0</v>
      </c>
      <c r="BK59" s="49">
        <v>0</v>
      </c>
      <c r="BL59" s="48">
        <v>14</v>
      </c>
      <c r="BM59" s="49">
        <v>93.33333333333333</v>
      </c>
      <c r="BN59" s="48">
        <v>15</v>
      </c>
    </row>
    <row r="60" spans="1:66" ht="15">
      <c r="A60" s="65" t="s">
        <v>274</v>
      </c>
      <c r="B60" s="65" t="s">
        <v>293</v>
      </c>
      <c r="C60" s="66"/>
      <c r="D60" s="67"/>
      <c r="E60" s="68"/>
      <c r="F60" s="69"/>
      <c r="G60" s="66"/>
      <c r="H60" s="70"/>
      <c r="I60" s="71"/>
      <c r="J60" s="71"/>
      <c r="K60" s="34" t="s">
        <v>65</v>
      </c>
      <c r="L60" s="78">
        <v>219</v>
      </c>
      <c r="M60" s="78"/>
      <c r="N60" s="73"/>
      <c r="O60" s="80" t="s">
        <v>355</v>
      </c>
      <c r="P60" s="82">
        <v>43699.30025462963</v>
      </c>
      <c r="Q60" s="80" t="s">
        <v>392</v>
      </c>
      <c r="R60" s="80"/>
      <c r="S60" s="80"/>
      <c r="T60" s="80"/>
      <c r="U60" s="80"/>
      <c r="V60" s="83" t="s">
        <v>524</v>
      </c>
      <c r="W60" s="82">
        <v>43699.30025462963</v>
      </c>
      <c r="X60" s="86">
        <v>43699</v>
      </c>
      <c r="Y60" s="88" t="s">
        <v>601</v>
      </c>
      <c r="Z60" s="83" t="s">
        <v>735</v>
      </c>
      <c r="AA60" s="80"/>
      <c r="AB60" s="80"/>
      <c r="AC60" s="88" t="s">
        <v>870</v>
      </c>
      <c r="AD60" s="80"/>
      <c r="AE60" s="80" t="b">
        <v>0</v>
      </c>
      <c r="AF60" s="80">
        <v>5</v>
      </c>
      <c r="AG60" s="88" t="s">
        <v>961</v>
      </c>
      <c r="AH60" s="80" t="b">
        <v>0</v>
      </c>
      <c r="AI60" s="80" t="s">
        <v>974</v>
      </c>
      <c r="AJ60" s="80"/>
      <c r="AK60" s="88" t="s">
        <v>961</v>
      </c>
      <c r="AL60" s="80" t="b">
        <v>0</v>
      </c>
      <c r="AM60" s="80">
        <v>0</v>
      </c>
      <c r="AN60" s="88" t="s">
        <v>961</v>
      </c>
      <c r="AO60" s="80" t="s">
        <v>985</v>
      </c>
      <c r="AP60" s="80" t="b">
        <v>0</v>
      </c>
      <c r="AQ60" s="88" t="s">
        <v>870</v>
      </c>
      <c r="AR60" s="80" t="s">
        <v>196</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8"/>
      <c r="BG60" s="49"/>
      <c r="BH60" s="48"/>
      <c r="BI60" s="49"/>
      <c r="BJ60" s="48"/>
      <c r="BK60" s="49"/>
      <c r="BL60" s="48"/>
      <c r="BM60" s="49"/>
      <c r="BN60" s="48"/>
    </row>
    <row r="61" spans="1:66" ht="15">
      <c r="A61" s="65" t="s">
        <v>275</v>
      </c>
      <c r="B61" s="65" t="s">
        <v>286</v>
      </c>
      <c r="C61" s="66"/>
      <c r="D61" s="67"/>
      <c r="E61" s="68"/>
      <c r="F61" s="69"/>
      <c r="G61" s="66"/>
      <c r="H61" s="70"/>
      <c r="I61" s="71"/>
      <c r="J61" s="71"/>
      <c r="K61" s="34" t="s">
        <v>65</v>
      </c>
      <c r="L61" s="78">
        <v>222</v>
      </c>
      <c r="M61" s="78"/>
      <c r="N61" s="73"/>
      <c r="O61" s="80" t="s">
        <v>357</v>
      </c>
      <c r="P61" s="82">
        <v>43692.260243055556</v>
      </c>
      <c r="Q61" s="80" t="s">
        <v>360</v>
      </c>
      <c r="R61" s="80"/>
      <c r="S61" s="80"/>
      <c r="T61" s="80" t="s">
        <v>462</v>
      </c>
      <c r="U61" s="80"/>
      <c r="V61" s="83" t="s">
        <v>525</v>
      </c>
      <c r="W61" s="82">
        <v>43692.260243055556</v>
      </c>
      <c r="X61" s="86">
        <v>43692</v>
      </c>
      <c r="Y61" s="88" t="s">
        <v>602</v>
      </c>
      <c r="Z61" s="83" t="s">
        <v>736</v>
      </c>
      <c r="AA61" s="80"/>
      <c r="AB61" s="80"/>
      <c r="AC61" s="88" t="s">
        <v>871</v>
      </c>
      <c r="AD61" s="80"/>
      <c r="AE61" s="80" t="b">
        <v>0</v>
      </c>
      <c r="AF61" s="80">
        <v>0</v>
      </c>
      <c r="AG61" s="88" t="s">
        <v>961</v>
      </c>
      <c r="AH61" s="80" t="b">
        <v>0</v>
      </c>
      <c r="AI61" s="80" t="s">
        <v>974</v>
      </c>
      <c r="AJ61" s="80"/>
      <c r="AK61" s="88" t="s">
        <v>961</v>
      </c>
      <c r="AL61" s="80" t="b">
        <v>0</v>
      </c>
      <c r="AM61" s="80">
        <v>12</v>
      </c>
      <c r="AN61" s="88" t="s">
        <v>941</v>
      </c>
      <c r="AO61" s="80" t="s">
        <v>985</v>
      </c>
      <c r="AP61" s="80" t="b">
        <v>0</v>
      </c>
      <c r="AQ61" s="88" t="s">
        <v>941</v>
      </c>
      <c r="AR61" s="80" t="s">
        <v>196</v>
      </c>
      <c r="AS61" s="80">
        <v>0</v>
      </c>
      <c r="AT61" s="80">
        <v>0</v>
      </c>
      <c r="AU61" s="80"/>
      <c r="AV61" s="80"/>
      <c r="AW61" s="80"/>
      <c r="AX61" s="80"/>
      <c r="AY61" s="80"/>
      <c r="AZ61" s="80"/>
      <c r="BA61" s="80"/>
      <c r="BB61" s="80"/>
      <c r="BC61">
        <v>2</v>
      </c>
      <c r="BD61" s="79" t="str">
        <f>REPLACE(INDEX(GroupVertices[Group],MATCH(Edges25[[#This Row],[Vertex 1]],GroupVertices[Vertex],0)),1,1,"")</f>
        <v>1</v>
      </c>
      <c r="BE61" s="79" t="str">
        <f>REPLACE(INDEX(GroupVertices[Group],MATCH(Edges25[[#This Row],[Vertex 2]],GroupVertices[Vertex],0)),1,1,"")</f>
        <v>1</v>
      </c>
      <c r="BF61" s="48">
        <v>0</v>
      </c>
      <c r="BG61" s="49">
        <v>0</v>
      </c>
      <c r="BH61" s="48">
        <v>0</v>
      </c>
      <c r="BI61" s="49">
        <v>0</v>
      </c>
      <c r="BJ61" s="48">
        <v>0</v>
      </c>
      <c r="BK61" s="49">
        <v>0</v>
      </c>
      <c r="BL61" s="48">
        <v>25</v>
      </c>
      <c r="BM61" s="49">
        <v>100</v>
      </c>
      <c r="BN61" s="48">
        <v>25</v>
      </c>
    </row>
    <row r="62" spans="1:66" ht="15">
      <c r="A62" s="65" t="s">
        <v>275</v>
      </c>
      <c r="B62" s="65" t="s">
        <v>286</v>
      </c>
      <c r="C62" s="66"/>
      <c r="D62" s="67"/>
      <c r="E62" s="68"/>
      <c r="F62" s="69"/>
      <c r="G62" s="66"/>
      <c r="H62" s="70"/>
      <c r="I62" s="71"/>
      <c r="J62" s="71"/>
      <c r="K62" s="34" t="s">
        <v>65</v>
      </c>
      <c r="L62" s="78">
        <v>223</v>
      </c>
      <c r="M62" s="78"/>
      <c r="N62" s="73"/>
      <c r="O62" s="80" t="s">
        <v>357</v>
      </c>
      <c r="P62" s="82">
        <v>43699.30915509259</v>
      </c>
      <c r="Q62" s="80" t="s">
        <v>393</v>
      </c>
      <c r="R62" s="80"/>
      <c r="S62" s="80"/>
      <c r="T62" s="80"/>
      <c r="U62" s="80"/>
      <c r="V62" s="83" t="s">
        <v>525</v>
      </c>
      <c r="W62" s="82">
        <v>43699.30915509259</v>
      </c>
      <c r="X62" s="86">
        <v>43699</v>
      </c>
      <c r="Y62" s="88" t="s">
        <v>603</v>
      </c>
      <c r="Z62" s="83" t="s">
        <v>737</v>
      </c>
      <c r="AA62" s="80"/>
      <c r="AB62" s="80"/>
      <c r="AC62" s="88" t="s">
        <v>872</v>
      </c>
      <c r="AD62" s="80"/>
      <c r="AE62" s="80" t="b">
        <v>0</v>
      </c>
      <c r="AF62" s="80">
        <v>0</v>
      </c>
      <c r="AG62" s="88" t="s">
        <v>961</v>
      </c>
      <c r="AH62" s="80" t="b">
        <v>0</v>
      </c>
      <c r="AI62" s="80" t="s">
        <v>974</v>
      </c>
      <c r="AJ62" s="80"/>
      <c r="AK62" s="88" t="s">
        <v>961</v>
      </c>
      <c r="AL62" s="80" t="b">
        <v>0</v>
      </c>
      <c r="AM62" s="80">
        <v>3</v>
      </c>
      <c r="AN62" s="88" t="s">
        <v>946</v>
      </c>
      <c r="AO62" s="80" t="s">
        <v>985</v>
      </c>
      <c r="AP62" s="80" t="b">
        <v>0</v>
      </c>
      <c r="AQ62" s="88" t="s">
        <v>946</v>
      </c>
      <c r="AR62" s="80" t="s">
        <v>196</v>
      </c>
      <c r="AS62" s="80">
        <v>0</v>
      </c>
      <c r="AT62" s="80">
        <v>0</v>
      </c>
      <c r="AU62" s="80"/>
      <c r="AV62" s="80"/>
      <c r="AW62" s="80"/>
      <c r="AX62" s="80"/>
      <c r="AY62" s="80"/>
      <c r="AZ62" s="80"/>
      <c r="BA62" s="80"/>
      <c r="BB62" s="80"/>
      <c r="BC62">
        <v>2</v>
      </c>
      <c r="BD62" s="79" t="str">
        <f>REPLACE(INDEX(GroupVertices[Group],MATCH(Edges25[[#This Row],[Vertex 1]],GroupVertices[Vertex],0)),1,1,"")</f>
        <v>1</v>
      </c>
      <c r="BE62" s="79" t="str">
        <f>REPLACE(INDEX(GroupVertices[Group],MATCH(Edges25[[#This Row],[Vertex 2]],GroupVertices[Vertex],0)),1,1,"")</f>
        <v>1</v>
      </c>
      <c r="BF62" s="48">
        <v>1</v>
      </c>
      <c r="BG62" s="49">
        <v>3.5714285714285716</v>
      </c>
      <c r="BH62" s="48">
        <v>1</v>
      </c>
      <c r="BI62" s="49">
        <v>3.5714285714285716</v>
      </c>
      <c r="BJ62" s="48">
        <v>0</v>
      </c>
      <c r="BK62" s="49">
        <v>0</v>
      </c>
      <c r="BL62" s="48">
        <v>26</v>
      </c>
      <c r="BM62" s="49">
        <v>92.85714285714286</v>
      </c>
      <c r="BN62" s="48">
        <v>28</v>
      </c>
    </row>
    <row r="63" spans="1:66" ht="15">
      <c r="A63" s="65" t="s">
        <v>276</v>
      </c>
      <c r="B63" s="65" t="s">
        <v>326</v>
      </c>
      <c r="C63" s="66"/>
      <c r="D63" s="67"/>
      <c r="E63" s="68"/>
      <c r="F63" s="69"/>
      <c r="G63" s="66"/>
      <c r="H63" s="70"/>
      <c r="I63" s="71"/>
      <c r="J63" s="71"/>
      <c r="K63" s="34" t="s">
        <v>65</v>
      </c>
      <c r="L63" s="78">
        <v>224</v>
      </c>
      <c r="M63" s="78"/>
      <c r="N63" s="73"/>
      <c r="O63" s="80" t="s">
        <v>355</v>
      </c>
      <c r="P63" s="82">
        <v>43699.328831018516</v>
      </c>
      <c r="Q63" s="80" t="s">
        <v>394</v>
      </c>
      <c r="R63" s="80"/>
      <c r="S63" s="80"/>
      <c r="T63" s="80" t="s">
        <v>467</v>
      </c>
      <c r="U63" s="80"/>
      <c r="V63" s="83" t="s">
        <v>526</v>
      </c>
      <c r="W63" s="82">
        <v>43699.328831018516</v>
      </c>
      <c r="X63" s="86">
        <v>43699</v>
      </c>
      <c r="Y63" s="88" t="s">
        <v>604</v>
      </c>
      <c r="Z63" s="83" t="s">
        <v>738</v>
      </c>
      <c r="AA63" s="80"/>
      <c r="AB63" s="80"/>
      <c r="AC63" s="88" t="s">
        <v>873</v>
      </c>
      <c r="AD63" s="88" t="s">
        <v>952</v>
      </c>
      <c r="AE63" s="80" t="b">
        <v>0</v>
      </c>
      <c r="AF63" s="80">
        <v>1</v>
      </c>
      <c r="AG63" s="88" t="s">
        <v>960</v>
      </c>
      <c r="AH63" s="80" t="b">
        <v>0</v>
      </c>
      <c r="AI63" s="80" t="s">
        <v>974</v>
      </c>
      <c r="AJ63" s="80"/>
      <c r="AK63" s="88" t="s">
        <v>961</v>
      </c>
      <c r="AL63" s="80" t="b">
        <v>0</v>
      </c>
      <c r="AM63" s="80">
        <v>0</v>
      </c>
      <c r="AN63" s="88" t="s">
        <v>961</v>
      </c>
      <c r="AO63" s="80" t="s">
        <v>986</v>
      </c>
      <c r="AP63" s="80" t="b">
        <v>0</v>
      </c>
      <c r="AQ63" s="88" t="s">
        <v>952</v>
      </c>
      <c r="AR63" s="80" t="s">
        <v>196</v>
      </c>
      <c r="AS63" s="80">
        <v>0</v>
      </c>
      <c r="AT63" s="80">
        <v>0</v>
      </c>
      <c r="AU63" s="80"/>
      <c r="AV63" s="80"/>
      <c r="AW63" s="80"/>
      <c r="AX63" s="80"/>
      <c r="AY63" s="80"/>
      <c r="AZ63" s="80"/>
      <c r="BA63" s="80"/>
      <c r="BB63" s="80"/>
      <c r="BC63">
        <v>1</v>
      </c>
      <c r="BD63" s="79" t="str">
        <f>REPLACE(INDEX(GroupVertices[Group],MATCH(Edges25[[#This Row],[Vertex 1]],GroupVertices[Vertex],0)),1,1,"")</f>
        <v>1</v>
      </c>
      <c r="BE63" s="79" t="str">
        <f>REPLACE(INDEX(GroupVertices[Group],MATCH(Edges25[[#This Row],[Vertex 2]],GroupVertices[Vertex],0)),1,1,"")</f>
        <v>1</v>
      </c>
      <c r="BF63" s="48">
        <v>1</v>
      </c>
      <c r="BG63" s="49">
        <v>7.6923076923076925</v>
      </c>
      <c r="BH63" s="48">
        <v>0</v>
      </c>
      <c r="BI63" s="49">
        <v>0</v>
      </c>
      <c r="BJ63" s="48">
        <v>0</v>
      </c>
      <c r="BK63" s="49">
        <v>0</v>
      </c>
      <c r="BL63" s="48">
        <v>12</v>
      </c>
      <c r="BM63" s="49">
        <v>92.3076923076923</v>
      </c>
      <c r="BN63" s="48">
        <v>13</v>
      </c>
    </row>
    <row r="64" spans="1:66" ht="15">
      <c r="A64" s="65" t="s">
        <v>276</v>
      </c>
      <c r="B64" s="65" t="s">
        <v>294</v>
      </c>
      <c r="C64" s="66"/>
      <c r="D64" s="67"/>
      <c r="E64" s="68"/>
      <c r="F64" s="69"/>
      <c r="G64" s="66"/>
      <c r="H64" s="70"/>
      <c r="I64" s="71"/>
      <c r="J64" s="71"/>
      <c r="K64" s="34" t="s">
        <v>65</v>
      </c>
      <c r="L64" s="78">
        <v>225</v>
      </c>
      <c r="M64" s="78"/>
      <c r="N64" s="73"/>
      <c r="O64" s="80" t="s">
        <v>355</v>
      </c>
      <c r="P64" s="82">
        <v>43699.29665509259</v>
      </c>
      <c r="Q64" s="80" t="s">
        <v>395</v>
      </c>
      <c r="R64" s="80"/>
      <c r="S64" s="80"/>
      <c r="T64" s="80" t="s">
        <v>468</v>
      </c>
      <c r="U64" s="80"/>
      <c r="V64" s="83" t="s">
        <v>526</v>
      </c>
      <c r="W64" s="82">
        <v>43699.29665509259</v>
      </c>
      <c r="X64" s="86">
        <v>43699</v>
      </c>
      <c r="Y64" s="88" t="s">
        <v>605</v>
      </c>
      <c r="Z64" s="83" t="s">
        <v>739</v>
      </c>
      <c r="AA64" s="80"/>
      <c r="AB64" s="80"/>
      <c r="AC64" s="88" t="s">
        <v>874</v>
      </c>
      <c r="AD64" s="88" t="s">
        <v>946</v>
      </c>
      <c r="AE64" s="80" t="b">
        <v>0</v>
      </c>
      <c r="AF64" s="80">
        <v>0</v>
      </c>
      <c r="AG64" s="88" t="s">
        <v>960</v>
      </c>
      <c r="AH64" s="80" t="b">
        <v>0</v>
      </c>
      <c r="AI64" s="80" t="s">
        <v>974</v>
      </c>
      <c r="AJ64" s="80"/>
      <c r="AK64" s="88" t="s">
        <v>961</v>
      </c>
      <c r="AL64" s="80" t="b">
        <v>0</v>
      </c>
      <c r="AM64" s="80">
        <v>0</v>
      </c>
      <c r="AN64" s="88" t="s">
        <v>961</v>
      </c>
      <c r="AO64" s="80" t="s">
        <v>986</v>
      </c>
      <c r="AP64" s="80" t="b">
        <v>0</v>
      </c>
      <c r="AQ64" s="88" t="s">
        <v>946</v>
      </c>
      <c r="AR64" s="80" t="s">
        <v>196</v>
      </c>
      <c r="AS64" s="80">
        <v>0</v>
      </c>
      <c r="AT64" s="80">
        <v>0</v>
      </c>
      <c r="AU64" s="80"/>
      <c r="AV64" s="80"/>
      <c r="AW64" s="80"/>
      <c r="AX64" s="80"/>
      <c r="AY64" s="80"/>
      <c r="AZ64" s="80"/>
      <c r="BA64" s="80"/>
      <c r="BB64" s="80"/>
      <c r="BC64">
        <v>1</v>
      </c>
      <c r="BD64" s="79" t="str">
        <f>REPLACE(INDEX(GroupVertices[Group],MATCH(Edges25[[#This Row],[Vertex 1]],GroupVertices[Vertex],0)),1,1,"")</f>
        <v>1</v>
      </c>
      <c r="BE64" s="79" t="str">
        <f>REPLACE(INDEX(GroupVertices[Group],MATCH(Edges25[[#This Row],[Vertex 2]],GroupVertices[Vertex],0)),1,1,"")</f>
        <v>1</v>
      </c>
      <c r="BF64" s="48"/>
      <c r="BG64" s="49"/>
      <c r="BH64" s="48"/>
      <c r="BI64" s="49"/>
      <c r="BJ64" s="48"/>
      <c r="BK64" s="49"/>
      <c r="BL64" s="48"/>
      <c r="BM64" s="49"/>
      <c r="BN64" s="48"/>
    </row>
    <row r="65" spans="1:66" ht="15">
      <c r="A65" s="65" t="s">
        <v>277</v>
      </c>
      <c r="B65" s="65" t="s">
        <v>286</v>
      </c>
      <c r="C65" s="66"/>
      <c r="D65" s="67"/>
      <c r="E65" s="68"/>
      <c r="F65" s="69"/>
      <c r="G65" s="66"/>
      <c r="H65" s="70"/>
      <c r="I65" s="71"/>
      <c r="J65" s="71"/>
      <c r="K65" s="34" t="s">
        <v>65</v>
      </c>
      <c r="L65" s="78">
        <v>229</v>
      </c>
      <c r="M65" s="78"/>
      <c r="N65" s="73"/>
      <c r="O65" s="80" t="s">
        <v>355</v>
      </c>
      <c r="P65" s="82">
        <v>43699.292708333334</v>
      </c>
      <c r="Q65" s="80" t="s">
        <v>396</v>
      </c>
      <c r="R65" s="80"/>
      <c r="S65" s="80"/>
      <c r="T65" s="80"/>
      <c r="U65" s="83" t="s">
        <v>477</v>
      </c>
      <c r="V65" s="83" t="s">
        <v>477</v>
      </c>
      <c r="W65" s="82">
        <v>43699.292708333334</v>
      </c>
      <c r="X65" s="86">
        <v>43699</v>
      </c>
      <c r="Y65" s="88" t="s">
        <v>606</v>
      </c>
      <c r="Z65" s="83" t="s">
        <v>740</v>
      </c>
      <c r="AA65" s="80"/>
      <c r="AB65" s="80"/>
      <c r="AC65" s="88" t="s">
        <v>875</v>
      </c>
      <c r="AD65" s="80"/>
      <c r="AE65" s="80" t="b">
        <v>0</v>
      </c>
      <c r="AF65" s="80">
        <v>2</v>
      </c>
      <c r="AG65" s="88" t="s">
        <v>961</v>
      </c>
      <c r="AH65" s="80" t="b">
        <v>0</v>
      </c>
      <c r="AI65" s="80" t="s">
        <v>974</v>
      </c>
      <c r="AJ65" s="80"/>
      <c r="AK65" s="88" t="s">
        <v>961</v>
      </c>
      <c r="AL65" s="80" t="b">
        <v>0</v>
      </c>
      <c r="AM65" s="80">
        <v>0</v>
      </c>
      <c r="AN65" s="88" t="s">
        <v>961</v>
      </c>
      <c r="AO65" s="80" t="s">
        <v>986</v>
      </c>
      <c r="AP65" s="80" t="b">
        <v>0</v>
      </c>
      <c r="AQ65" s="88" t="s">
        <v>875</v>
      </c>
      <c r="AR65" s="80" t="s">
        <v>196</v>
      </c>
      <c r="AS65" s="80">
        <v>0</v>
      </c>
      <c r="AT65" s="80">
        <v>0</v>
      </c>
      <c r="AU65" s="80"/>
      <c r="AV65" s="80"/>
      <c r="AW65" s="80"/>
      <c r="AX65" s="80"/>
      <c r="AY65" s="80"/>
      <c r="AZ65" s="80"/>
      <c r="BA65" s="80"/>
      <c r="BB65" s="80"/>
      <c r="BC65">
        <v>1</v>
      </c>
      <c r="BD65" s="79" t="str">
        <f>REPLACE(INDEX(GroupVertices[Group],MATCH(Edges25[[#This Row],[Vertex 1]],GroupVertices[Vertex],0)),1,1,"")</f>
        <v>1</v>
      </c>
      <c r="BE65" s="79" t="str">
        <f>REPLACE(INDEX(GroupVertices[Group],MATCH(Edges25[[#This Row],[Vertex 2]],GroupVertices[Vertex],0)),1,1,"")</f>
        <v>1</v>
      </c>
      <c r="BF65" s="48">
        <v>1</v>
      </c>
      <c r="BG65" s="49">
        <v>4.3478260869565215</v>
      </c>
      <c r="BH65" s="48">
        <v>1</v>
      </c>
      <c r="BI65" s="49">
        <v>4.3478260869565215</v>
      </c>
      <c r="BJ65" s="48">
        <v>0</v>
      </c>
      <c r="BK65" s="49">
        <v>0</v>
      </c>
      <c r="BL65" s="48">
        <v>21</v>
      </c>
      <c r="BM65" s="49">
        <v>91.30434782608695</v>
      </c>
      <c r="BN65" s="48">
        <v>23</v>
      </c>
    </row>
    <row r="66" spans="1:66" ht="15">
      <c r="A66" s="65" t="s">
        <v>277</v>
      </c>
      <c r="B66" s="65" t="s">
        <v>286</v>
      </c>
      <c r="C66" s="66"/>
      <c r="D66" s="67"/>
      <c r="E66" s="68"/>
      <c r="F66" s="69"/>
      <c r="G66" s="66"/>
      <c r="H66" s="70"/>
      <c r="I66" s="71"/>
      <c r="J66" s="71"/>
      <c r="K66" s="34" t="s">
        <v>65</v>
      </c>
      <c r="L66" s="78">
        <v>230</v>
      </c>
      <c r="M66" s="78"/>
      <c r="N66" s="73"/>
      <c r="O66" s="80" t="s">
        <v>357</v>
      </c>
      <c r="P66" s="82">
        <v>43699.363703703704</v>
      </c>
      <c r="Q66" s="80" t="s">
        <v>393</v>
      </c>
      <c r="R66" s="80"/>
      <c r="S66" s="80"/>
      <c r="T66" s="80"/>
      <c r="U66" s="80"/>
      <c r="V66" s="83" t="s">
        <v>527</v>
      </c>
      <c r="W66" s="82">
        <v>43699.363703703704</v>
      </c>
      <c r="X66" s="86">
        <v>43699</v>
      </c>
      <c r="Y66" s="88" t="s">
        <v>607</v>
      </c>
      <c r="Z66" s="83" t="s">
        <v>741</v>
      </c>
      <c r="AA66" s="80"/>
      <c r="AB66" s="80"/>
      <c r="AC66" s="88" t="s">
        <v>876</v>
      </c>
      <c r="AD66" s="80"/>
      <c r="AE66" s="80" t="b">
        <v>0</v>
      </c>
      <c r="AF66" s="80">
        <v>0</v>
      </c>
      <c r="AG66" s="88" t="s">
        <v>961</v>
      </c>
      <c r="AH66" s="80" t="b">
        <v>0</v>
      </c>
      <c r="AI66" s="80" t="s">
        <v>974</v>
      </c>
      <c r="AJ66" s="80"/>
      <c r="AK66" s="88" t="s">
        <v>961</v>
      </c>
      <c r="AL66" s="80" t="b">
        <v>0</v>
      </c>
      <c r="AM66" s="80">
        <v>3</v>
      </c>
      <c r="AN66" s="88" t="s">
        <v>946</v>
      </c>
      <c r="AO66" s="80" t="s">
        <v>986</v>
      </c>
      <c r="AP66" s="80" t="b">
        <v>0</v>
      </c>
      <c r="AQ66" s="88" t="s">
        <v>946</v>
      </c>
      <c r="AR66" s="80" t="s">
        <v>196</v>
      </c>
      <c r="AS66" s="80">
        <v>0</v>
      </c>
      <c r="AT66" s="80">
        <v>0</v>
      </c>
      <c r="AU66" s="80"/>
      <c r="AV66" s="80"/>
      <c r="AW66" s="80"/>
      <c r="AX66" s="80"/>
      <c r="AY66" s="80"/>
      <c r="AZ66" s="80"/>
      <c r="BA66" s="80"/>
      <c r="BB66" s="80"/>
      <c r="BC66">
        <v>1</v>
      </c>
      <c r="BD66" s="79" t="str">
        <f>REPLACE(INDEX(GroupVertices[Group],MATCH(Edges25[[#This Row],[Vertex 1]],GroupVertices[Vertex],0)),1,1,"")</f>
        <v>1</v>
      </c>
      <c r="BE66" s="79" t="str">
        <f>REPLACE(INDEX(GroupVertices[Group],MATCH(Edges25[[#This Row],[Vertex 2]],GroupVertices[Vertex],0)),1,1,"")</f>
        <v>1</v>
      </c>
      <c r="BF66" s="48">
        <v>1</v>
      </c>
      <c r="BG66" s="49">
        <v>3.5714285714285716</v>
      </c>
      <c r="BH66" s="48">
        <v>1</v>
      </c>
      <c r="BI66" s="49">
        <v>3.5714285714285716</v>
      </c>
      <c r="BJ66" s="48">
        <v>0</v>
      </c>
      <c r="BK66" s="49">
        <v>0</v>
      </c>
      <c r="BL66" s="48">
        <v>26</v>
      </c>
      <c r="BM66" s="49">
        <v>92.85714285714286</v>
      </c>
      <c r="BN66" s="48">
        <v>28</v>
      </c>
    </row>
    <row r="67" spans="1:66" ht="15">
      <c r="A67" s="65" t="s">
        <v>278</v>
      </c>
      <c r="B67" s="65" t="s">
        <v>327</v>
      </c>
      <c r="C67" s="66"/>
      <c r="D67" s="67"/>
      <c r="E67" s="68"/>
      <c r="F67" s="69"/>
      <c r="G67" s="66"/>
      <c r="H67" s="70"/>
      <c r="I67" s="71"/>
      <c r="J67" s="71"/>
      <c r="K67" s="34" t="s">
        <v>65</v>
      </c>
      <c r="L67" s="78">
        <v>231</v>
      </c>
      <c r="M67" s="78"/>
      <c r="N67" s="73"/>
      <c r="O67" s="80" t="s">
        <v>355</v>
      </c>
      <c r="P67" s="82">
        <v>43699.31298611111</v>
      </c>
      <c r="Q67" s="80" t="s">
        <v>397</v>
      </c>
      <c r="R67" s="80"/>
      <c r="S67" s="80"/>
      <c r="T67" s="80"/>
      <c r="U67" s="80"/>
      <c r="V67" s="83" t="s">
        <v>528</v>
      </c>
      <c r="W67" s="82">
        <v>43699.31298611111</v>
      </c>
      <c r="X67" s="86">
        <v>43699</v>
      </c>
      <c r="Y67" s="88" t="s">
        <v>608</v>
      </c>
      <c r="Z67" s="83" t="s">
        <v>742</v>
      </c>
      <c r="AA67" s="80"/>
      <c r="AB67" s="80"/>
      <c r="AC67" s="88" t="s">
        <v>877</v>
      </c>
      <c r="AD67" s="80"/>
      <c r="AE67" s="80" t="b">
        <v>0</v>
      </c>
      <c r="AF67" s="80">
        <v>9</v>
      </c>
      <c r="AG67" s="88" t="s">
        <v>961</v>
      </c>
      <c r="AH67" s="80" t="b">
        <v>0</v>
      </c>
      <c r="AI67" s="80" t="s">
        <v>974</v>
      </c>
      <c r="AJ67" s="80"/>
      <c r="AK67" s="88" t="s">
        <v>961</v>
      </c>
      <c r="AL67" s="80" t="b">
        <v>0</v>
      </c>
      <c r="AM67" s="80">
        <v>3</v>
      </c>
      <c r="AN67" s="88" t="s">
        <v>961</v>
      </c>
      <c r="AO67" s="80" t="s">
        <v>984</v>
      </c>
      <c r="AP67" s="80" t="b">
        <v>0</v>
      </c>
      <c r="AQ67" s="88" t="s">
        <v>877</v>
      </c>
      <c r="AR67" s="80" t="s">
        <v>196</v>
      </c>
      <c r="AS67" s="80">
        <v>0</v>
      </c>
      <c r="AT67" s="80">
        <v>0</v>
      </c>
      <c r="AU67" s="80"/>
      <c r="AV67" s="80"/>
      <c r="AW67" s="80"/>
      <c r="AX67" s="80"/>
      <c r="AY67" s="80"/>
      <c r="AZ67" s="80"/>
      <c r="BA67" s="80"/>
      <c r="BB67" s="80"/>
      <c r="BC67">
        <v>1</v>
      </c>
      <c r="BD67" s="79" t="str">
        <f>REPLACE(INDEX(GroupVertices[Group],MATCH(Edges25[[#This Row],[Vertex 1]],GroupVertices[Vertex],0)),1,1,"")</f>
        <v>5</v>
      </c>
      <c r="BE67" s="79" t="str">
        <f>REPLACE(INDEX(GroupVertices[Group],MATCH(Edges25[[#This Row],[Vertex 2]],GroupVertices[Vertex],0)),1,1,"")</f>
        <v>5</v>
      </c>
      <c r="BF67" s="48"/>
      <c r="BG67" s="49"/>
      <c r="BH67" s="48"/>
      <c r="BI67" s="49"/>
      <c r="BJ67" s="48"/>
      <c r="BK67" s="49"/>
      <c r="BL67" s="48"/>
      <c r="BM67" s="49"/>
      <c r="BN67" s="48"/>
    </row>
    <row r="68" spans="1:66" ht="15">
      <c r="A68" s="65" t="s">
        <v>279</v>
      </c>
      <c r="B68" s="65" t="s">
        <v>278</v>
      </c>
      <c r="C68" s="66"/>
      <c r="D68" s="67"/>
      <c r="E68" s="68"/>
      <c r="F68" s="69"/>
      <c r="G68" s="66"/>
      <c r="H68" s="70"/>
      <c r="I68" s="71"/>
      <c r="J68" s="71"/>
      <c r="K68" s="34" t="s">
        <v>66</v>
      </c>
      <c r="L68" s="78">
        <v>245</v>
      </c>
      <c r="M68" s="78"/>
      <c r="N68" s="73"/>
      <c r="O68" s="80" t="s">
        <v>357</v>
      </c>
      <c r="P68" s="82">
        <v>43699.31815972222</v>
      </c>
      <c r="Q68" s="80" t="s">
        <v>397</v>
      </c>
      <c r="R68" s="80"/>
      <c r="S68" s="80"/>
      <c r="T68" s="80"/>
      <c r="U68" s="80"/>
      <c r="V68" s="83" t="s">
        <v>529</v>
      </c>
      <c r="W68" s="82">
        <v>43699.31815972222</v>
      </c>
      <c r="X68" s="86">
        <v>43699</v>
      </c>
      <c r="Y68" s="88" t="s">
        <v>609</v>
      </c>
      <c r="Z68" s="83" t="s">
        <v>743</v>
      </c>
      <c r="AA68" s="80"/>
      <c r="AB68" s="80"/>
      <c r="AC68" s="88" t="s">
        <v>878</v>
      </c>
      <c r="AD68" s="80"/>
      <c r="AE68" s="80" t="b">
        <v>0</v>
      </c>
      <c r="AF68" s="80">
        <v>0</v>
      </c>
      <c r="AG68" s="88" t="s">
        <v>961</v>
      </c>
      <c r="AH68" s="80" t="b">
        <v>0</v>
      </c>
      <c r="AI68" s="80" t="s">
        <v>974</v>
      </c>
      <c r="AJ68" s="80"/>
      <c r="AK68" s="88" t="s">
        <v>961</v>
      </c>
      <c r="AL68" s="80" t="b">
        <v>0</v>
      </c>
      <c r="AM68" s="80">
        <v>3</v>
      </c>
      <c r="AN68" s="88" t="s">
        <v>877</v>
      </c>
      <c r="AO68" s="80" t="s">
        <v>984</v>
      </c>
      <c r="AP68" s="80" t="b">
        <v>0</v>
      </c>
      <c r="AQ68" s="88" t="s">
        <v>877</v>
      </c>
      <c r="AR68" s="80" t="s">
        <v>196</v>
      </c>
      <c r="AS68" s="80">
        <v>0</v>
      </c>
      <c r="AT68" s="80">
        <v>0</v>
      </c>
      <c r="AU68" s="80"/>
      <c r="AV68" s="80"/>
      <c r="AW68" s="80"/>
      <c r="AX68" s="80"/>
      <c r="AY68" s="80"/>
      <c r="AZ68" s="80"/>
      <c r="BA68" s="80"/>
      <c r="BB68" s="80"/>
      <c r="BC68">
        <v>1</v>
      </c>
      <c r="BD68" s="79" t="str">
        <f>REPLACE(INDEX(GroupVertices[Group],MATCH(Edges25[[#This Row],[Vertex 1]],GroupVertices[Vertex],0)),1,1,"")</f>
        <v>5</v>
      </c>
      <c r="BE68" s="79" t="str">
        <f>REPLACE(INDEX(GroupVertices[Group],MATCH(Edges25[[#This Row],[Vertex 2]],GroupVertices[Vertex],0)),1,1,"")</f>
        <v>5</v>
      </c>
      <c r="BF68" s="48"/>
      <c r="BG68" s="49"/>
      <c r="BH68" s="48"/>
      <c r="BI68" s="49"/>
      <c r="BJ68" s="48"/>
      <c r="BK68" s="49"/>
      <c r="BL68" s="48"/>
      <c r="BM68" s="49"/>
      <c r="BN68" s="48"/>
    </row>
    <row r="69" spans="1:66" ht="15">
      <c r="A69" s="65" t="s">
        <v>280</v>
      </c>
      <c r="B69" s="65" t="s">
        <v>278</v>
      </c>
      <c r="C69" s="66"/>
      <c r="D69" s="67"/>
      <c r="E69" s="68"/>
      <c r="F69" s="69"/>
      <c r="G69" s="66"/>
      <c r="H69" s="70"/>
      <c r="I69" s="71"/>
      <c r="J69" s="71"/>
      <c r="K69" s="34" t="s">
        <v>66</v>
      </c>
      <c r="L69" s="78">
        <v>246</v>
      </c>
      <c r="M69" s="78"/>
      <c r="N69" s="73"/>
      <c r="O69" s="80" t="s">
        <v>356</v>
      </c>
      <c r="P69" s="82">
        <v>43699.33423611111</v>
      </c>
      <c r="Q69" s="80" t="s">
        <v>398</v>
      </c>
      <c r="R69" s="80"/>
      <c r="S69" s="80"/>
      <c r="T69" s="80"/>
      <c r="U69" s="80"/>
      <c r="V69" s="83" t="s">
        <v>530</v>
      </c>
      <c r="W69" s="82">
        <v>43699.33423611111</v>
      </c>
      <c r="X69" s="86">
        <v>43699</v>
      </c>
      <c r="Y69" s="88" t="s">
        <v>610</v>
      </c>
      <c r="Z69" s="83" t="s">
        <v>744</v>
      </c>
      <c r="AA69" s="80"/>
      <c r="AB69" s="80"/>
      <c r="AC69" s="88" t="s">
        <v>879</v>
      </c>
      <c r="AD69" s="88" t="s">
        <v>877</v>
      </c>
      <c r="AE69" s="80" t="b">
        <v>0</v>
      </c>
      <c r="AF69" s="80">
        <v>5</v>
      </c>
      <c r="AG69" s="88" t="s">
        <v>969</v>
      </c>
      <c r="AH69" s="80" t="b">
        <v>0</v>
      </c>
      <c r="AI69" s="80" t="s">
        <v>974</v>
      </c>
      <c r="AJ69" s="80"/>
      <c r="AK69" s="88" t="s">
        <v>961</v>
      </c>
      <c r="AL69" s="80" t="b">
        <v>0</v>
      </c>
      <c r="AM69" s="80">
        <v>0</v>
      </c>
      <c r="AN69" s="88" t="s">
        <v>961</v>
      </c>
      <c r="AO69" s="80" t="s">
        <v>986</v>
      </c>
      <c r="AP69" s="80" t="b">
        <v>0</v>
      </c>
      <c r="AQ69" s="88" t="s">
        <v>877</v>
      </c>
      <c r="AR69" s="80" t="s">
        <v>196</v>
      </c>
      <c r="AS69" s="80">
        <v>0</v>
      </c>
      <c r="AT69" s="80">
        <v>0</v>
      </c>
      <c r="AU69" s="80"/>
      <c r="AV69" s="80"/>
      <c r="AW69" s="80"/>
      <c r="AX69" s="80"/>
      <c r="AY69" s="80"/>
      <c r="AZ69" s="80"/>
      <c r="BA69" s="80"/>
      <c r="BB69" s="80"/>
      <c r="BC69">
        <v>1</v>
      </c>
      <c r="BD69" s="79" t="str">
        <f>REPLACE(INDEX(GroupVertices[Group],MATCH(Edges25[[#This Row],[Vertex 1]],GroupVertices[Vertex],0)),1,1,"")</f>
        <v>5</v>
      </c>
      <c r="BE69" s="79" t="str">
        <f>REPLACE(INDEX(GroupVertices[Group],MATCH(Edges25[[#This Row],[Vertex 2]],GroupVertices[Vertex],0)),1,1,"")</f>
        <v>5</v>
      </c>
      <c r="BF69" s="48"/>
      <c r="BG69" s="49"/>
      <c r="BH69" s="48"/>
      <c r="BI69" s="49"/>
      <c r="BJ69" s="48"/>
      <c r="BK69" s="49"/>
      <c r="BL69" s="48"/>
      <c r="BM69" s="49"/>
      <c r="BN69" s="48"/>
    </row>
    <row r="70" spans="1:66" ht="15">
      <c r="A70" s="65" t="s">
        <v>281</v>
      </c>
      <c r="B70" s="65" t="s">
        <v>278</v>
      </c>
      <c r="C70" s="66"/>
      <c r="D70" s="67"/>
      <c r="E70" s="68"/>
      <c r="F70" s="69"/>
      <c r="G70" s="66"/>
      <c r="H70" s="70"/>
      <c r="I70" s="71"/>
      <c r="J70" s="71"/>
      <c r="K70" s="34" t="s">
        <v>66</v>
      </c>
      <c r="L70" s="78">
        <v>247</v>
      </c>
      <c r="M70" s="78"/>
      <c r="N70" s="73"/>
      <c r="O70" s="80" t="s">
        <v>356</v>
      </c>
      <c r="P70" s="82">
        <v>43699.38195601852</v>
      </c>
      <c r="Q70" s="80" t="s">
        <v>399</v>
      </c>
      <c r="R70" s="80"/>
      <c r="S70" s="80"/>
      <c r="T70" s="80"/>
      <c r="U70" s="80"/>
      <c r="V70" s="83" t="s">
        <v>531</v>
      </c>
      <c r="W70" s="82">
        <v>43699.38195601852</v>
      </c>
      <c r="X70" s="86">
        <v>43699</v>
      </c>
      <c r="Y70" s="88" t="s">
        <v>611</v>
      </c>
      <c r="Z70" s="83" t="s">
        <v>745</v>
      </c>
      <c r="AA70" s="80"/>
      <c r="AB70" s="80"/>
      <c r="AC70" s="88" t="s">
        <v>880</v>
      </c>
      <c r="AD70" s="88" t="s">
        <v>877</v>
      </c>
      <c r="AE70" s="80" t="b">
        <v>0</v>
      </c>
      <c r="AF70" s="80">
        <v>5</v>
      </c>
      <c r="AG70" s="88" t="s">
        <v>969</v>
      </c>
      <c r="AH70" s="80" t="b">
        <v>0</v>
      </c>
      <c r="AI70" s="80" t="s">
        <v>974</v>
      </c>
      <c r="AJ70" s="80"/>
      <c r="AK70" s="88" t="s">
        <v>961</v>
      </c>
      <c r="AL70" s="80" t="b">
        <v>0</v>
      </c>
      <c r="AM70" s="80">
        <v>0</v>
      </c>
      <c r="AN70" s="88" t="s">
        <v>961</v>
      </c>
      <c r="AO70" s="80" t="s">
        <v>984</v>
      </c>
      <c r="AP70" s="80" t="b">
        <v>0</v>
      </c>
      <c r="AQ70" s="88" t="s">
        <v>877</v>
      </c>
      <c r="AR70" s="80" t="s">
        <v>196</v>
      </c>
      <c r="AS70" s="80">
        <v>0</v>
      </c>
      <c r="AT70" s="80">
        <v>0</v>
      </c>
      <c r="AU70" s="80"/>
      <c r="AV70" s="80"/>
      <c r="AW70" s="80"/>
      <c r="AX70" s="80"/>
      <c r="AY70" s="80"/>
      <c r="AZ70" s="80"/>
      <c r="BA70" s="80"/>
      <c r="BB70" s="80"/>
      <c r="BC70">
        <v>1</v>
      </c>
      <c r="BD70" s="79" t="str">
        <f>REPLACE(INDEX(GroupVertices[Group],MATCH(Edges25[[#This Row],[Vertex 1]],GroupVertices[Vertex],0)),1,1,"")</f>
        <v>5</v>
      </c>
      <c r="BE70" s="79" t="str">
        <f>REPLACE(INDEX(GroupVertices[Group],MATCH(Edges25[[#This Row],[Vertex 2]],GroupVertices[Vertex],0)),1,1,"")</f>
        <v>5</v>
      </c>
      <c r="BF70" s="48"/>
      <c r="BG70" s="49"/>
      <c r="BH70" s="48"/>
      <c r="BI70" s="49"/>
      <c r="BJ70" s="48"/>
      <c r="BK70" s="49"/>
      <c r="BL70" s="48"/>
      <c r="BM70" s="49"/>
      <c r="BN70" s="48"/>
    </row>
    <row r="71" spans="1:66" ht="15">
      <c r="A71" s="65" t="s">
        <v>282</v>
      </c>
      <c r="B71" s="65" t="s">
        <v>278</v>
      </c>
      <c r="C71" s="66"/>
      <c r="D71" s="67"/>
      <c r="E71" s="68"/>
      <c r="F71" s="69"/>
      <c r="G71" s="66"/>
      <c r="H71" s="70"/>
      <c r="I71" s="71"/>
      <c r="J71" s="71"/>
      <c r="K71" s="34" t="s">
        <v>66</v>
      </c>
      <c r="L71" s="78">
        <v>248</v>
      </c>
      <c r="M71" s="78"/>
      <c r="N71" s="73"/>
      <c r="O71" s="80" t="s">
        <v>357</v>
      </c>
      <c r="P71" s="82">
        <v>43699.453935185185</v>
      </c>
      <c r="Q71" s="80" t="s">
        <v>397</v>
      </c>
      <c r="R71" s="80"/>
      <c r="S71" s="80"/>
      <c r="T71" s="80"/>
      <c r="U71" s="80"/>
      <c r="V71" s="83" t="s">
        <v>532</v>
      </c>
      <c r="W71" s="82">
        <v>43699.453935185185</v>
      </c>
      <c r="X71" s="86">
        <v>43699</v>
      </c>
      <c r="Y71" s="88" t="s">
        <v>612</v>
      </c>
      <c r="Z71" s="83" t="s">
        <v>746</v>
      </c>
      <c r="AA71" s="80"/>
      <c r="AB71" s="80"/>
      <c r="AC71" s="88" t="s">
        <v>881</v>
      </c>
      <c r="AD71" s="80"/>
      <c r="AE71" s="80" t="b">
        <v>0</v>
      </c>
      <c r="AF71" s="80">
        <v>0</v>
      </c>
      <c r="AG71" s="88" t="s">
        <v>961</v>
      </c>
      <c r="AH71" s="80" t="b">
        <v>0</v>
      </c>
      <c r="AI71" s="80" t="s">
        <v>974</v>
      </c>
      <c r="AJ71" s="80"/>
      <c r="AK71" s="88" t="s">
        <v>961</v>
      </c>
      <c r="AL71" s="80" t="b">
        <v>0</v>
      </c>
      <c r="AM71" s="80">
        <v>3</v>
      </c>
      <c r="AN71" s="88" t="s">
        <v>877</v>
      </c>
      <c r="AO71" s="80" t="s">
        <v>985</v>
      </c>
      <c r="AP71" s="80" t="b">
        <v>0</v>
      </c>
      <c r="AQ71" s="88" t="s">
        <v>877</v>
      </c>
      <c r="AR71" s="80" t="s">
        <v>196</v>
      </c>
      <c r="AS71" s="80">
        <v>0</v>
      </c>
      <c r="AT71" s="80">
        <v>0</v>
      </c>
      <c r="AU71" s="80"/>
      <c r="AV71" s="80"/>
      <c r="AW71" s="80"/>
      <c r="AX71" s="80"/>
      <c r="AY71" s="80"/>
      <c r="AZ71" s="80"/>
      <c r="BA71" s="80"/>
      <c r="BB71" s="80"/>
      <c r="BC71">
        <v>1</v>
      </c>
      <c r="BD71" s="79" t="str">
        <f>REPLACE(INDEX(GroupVertices[Group],MATCH(Edges25[[#This Row],[Vertex 1]],GroupVertices[Vertex],0)),1,1,"")</f>
        <v>5</v>
      </c>
      <c r="BE71" s="79" t="str">
        <f>REPLACE(INDEX(GroupVertices[Group],MATCH(Edges25[[#This Row],[Vertex 2]],GroupVertices[Vertex],0)),1,1,"")</f>
        <v>5</v>
      </c>
      <c r="BF71" s="48"/>
      <c r="BG71" s="49"/>
      <c r="BH71" s="48"/>
      <c r="BI71" s="49"/>
      <c r="BJ71" s="48"/>
      <c r="BK71" s="49"/>
      <c r="BL71" s="48"/>
      <c r="BM71" s="49"/>
      <c r="BN71" s="48"/>
    </row>
    <row r="72" spans="1:66" ht="15">
      <c r="A72" s="65" t="s">
        <v>283</v>
      </c>
      <c r="B72" s="65" t="s">
        <v>278</v>
      </c>
      <c r="C72" s="66"/>
      <c r="D72" s="67"/>
      <c r="E72" s="68"/>
      <c r="F72" s="69"/>
      <c r="G72" s="66"/>
      <c r="H72" s="70"/>
      <c r="I72" s="71"/>
      <c r="J72" s="71"/>
      <c r="K72" s="34" t="s">
        <v>66</v>
      </c>
      <c r="L72" s="78">
        <v>249</v>
      </c>
      <c r="M72" s="78"/>
      <c r="N72" s="73"/>
      <c r="O72" s="80" t="s">
        <v>357</v>
      </c>
      <c r="P72" s="82">
        <v>43699.455034722225</v>
      </c>
      <c r="Q72" s="80" t="s">
        <v>397</v>
      </c>
      <c r="R72" s="80"/>
      <c r="S72" s="80"/>
      <c r="T72" s="80"/>
      <c r="U72" s="80"/>
      <c r="V72" s="83" t="s">
        <v>533</v>
      </c>
      <c r="W72" s="82">
        <v>43699.455034722225</v>
      </c>
      <c r="X72" s="86">
        <v>43699</v>
      </c>
      <c r="Y72" s="88" t="s">
        <v>613</v>
      </c>
      <c r="Z72" s="83" t="s">
        <v>747</v>
      </c>
      <c r="AA72" s="80"/>
      <c r="AB72" s="80"/>
      <c r="AC72" s="88" t="s">
        <v>882</v>
      </c>
      <c r="AD72" s="80"/>
      <c r="AE72" s="80" t="b">
        <v>0</v>
      </c>
      <c r="AF72" s="80">
        <v>0</v>
      </c>
      <c r="AG72" s="88" t="s">
        <v>961</v>
      </c>
      <c r="AH72" s="80" t="b">
        <v>0</v>
      </c>
      <c r="AI72" s="80" t="s">
        <v>974</v>
      </c>
      <c r="AJ72" s="80"/>
      <c r="AK72" s="88" t="s">
        <v>961</v>
      </c>
      <c r="AL72" s="80" t="b">
        <v>0</v>
      </c>
      <c r="AM72" s="80">
        <v>3</v>
      </c>
      <c r="AN72" s="88" t="s">
        <v>877</v>
      </c>
      <c r="AO72" s="80" t="s">
        <v>985</v>
      </c>
      <c r="AP72" s="80" t="b">
        <v>0</v>
      </c>
      <c r="AQ72" s="88" t="s">
        <v>877</v>
      </c>
      <c r="AR72" s="80" t="s">
        <v>196</v>
      </c>
      <c r="AS72" s="80">
        <v>0</v>
      </c>
      <c r="AT72" s="80">
        <v>0</v>
      </c>
      <c r="AU72" s="80"/>
      <c r="AV72" s="80"/>
      <c r="AW72" s="80"/>
      <c r="AX72" s="80"/>
      <c r="AY72" s="80"/>
      <c r="AZ72" s="80"/>
      <c r="BA72" s="80"/>
      <c r="BB72" s="80"/>
      <c r="BC72">
        <v>1</v>
      </c>
      <c r="BD72" s="79" t="str">
        <f>REPLACE(INDEX(GroupVertices[Group],MATCH(Edges25[[#This Row],[Vertex 1]],GroupVertices[Vertex],0)),1,1,"")</f>
        <v>5</v>
      </c>
      <c r="BE72" s="79" t="str">
        <f>REPLACE(INDEX(GroupVertices[Group],MATCH(Edges25[[#This Row],[Vertex 2]],GroupVertices[Vertex],0)),1,1,"")</f>
        <v>5</v>
      </c>
      <c r="BF72" s="48"/>
      <c r="BG72" s="49"/>
      <c r="BH72" s="48"/>
      <c r="BI72" s="49"/>
      <c r="BJ72" s="48"/>
      <c r="BK72" s="49"/>
      <c r="BL72" s="48"/>
      <c r="BM72" s="49"/>
      <c r="BN72" s="48"/>
    </row>
    <row r="73" spans="1:66" ht="15">
      <c r="A73" s="65" t="s">
        <v>284</v>
      </c>
      <c r="B73" s="65" t="s">
        <v>335</v>
      </c>
      <c r="C73" s="66"/>
      <c r="D73" s="67"/>
      <c r="E73" s="68"/>
      <c r="F73" s="69"/>
      <c r="G73" s="66"/>
      <c r="H73" s="70"/>
      <c r="I73" s="71"/>
      <c r="J73" s="71"/>
      <c r="K73" s="34" t="s">
        <v>66</v>
      </c>
      <c r="L73" s="78">
        <v>315</v>
      </c>
      <c r="M73" s="78"/>
      <c r="N73" s="73"/>
      <c r="O73" s="80" t="s">
        <v>356</v>
      </c>
      <c r="P73" s="82">
        <v>43691.881574074076</v>
      </c>
      <c r="Q73" s="80" t="s">
        <v>400</v>
      </c>
      <c r="R73" s="80"/>
      <c r="S73" s="80"/>
      <c r="T73" s="80"/>
      <c r="U73" s="80"/>
      <c r="V73" s="83" t="s">
        <v>534</v>
      </c>
      <c r="W73" s="82">
        <v>43691.881574074076</v>
      </c>
      <c r="X73" s="86">
        <v>43691</v>
      </c>
      <c r="Y73" s="88" t="s">
        <v>614</v>
      </c>
      <c r="Z73" s="83" t="s">
        <v>748</v>
      </c>
      <c r="AA73" s="80"/>
      <c r="AB73" s="80"/>
      <c r="AC73" s="88" t="s">
        <v>883</v>
      </c>
      <c r="AD73" s="88" t="s">
        <v>953</v>
      </c>
      <c r="AE73" s="80" t="b">
        <v>0</v>
      </c>
      <c r="AF73" s="80">
        <v>1</v>
      </c>
      <c r="AG73" s="88" t="s">
        <v>970</v>
      </c>
      <c r="AH73" s="80" t="b">
        <v>0</v>
      </c>
      <c r="AI73" s="80" t="s">
        <v>974</v>
      </c>
      <c r="AJ73" s="80"/>
      <c r="AK73" s="88" t="s">
        <v>961</v>
      </c>
      <c r="AL73" s="80" t="b">
        <v>0</v>
      </c>
      <c r="AM73" s="80">
        <v>0</v>
      </c>
      <c r="AN73" s="88" t="s">
        <v>961</v>
      </c>
      <c r="AO73" s="80" t="s">
        <v>984</v>
      </c>
      <c r="AP73" s="80" t="b">
        <v>0</v>
      </c>
      <c r="AQ73" s="88" t="s">
        <v>953</v>
      </c>
      <c r="AR73" s="80" t="s">
        <v>196</v>
      </c>
      <c r="AS73" s="80">
        <v>0</v>
      </c>
      <c r="AT73" s="80">
        <v>0</v>
      </c>
      <c r="AU73" s="80"/>
      <c r="AV73" s="80"/>
      <c r="AW73" s="80"/>
      <c r="AX73" s="80"/>
      <c r="AY73" s="80"/>
      <c r="AZ73" s="80"/>
      <c r="BA73" s="80"/>
      <c r="BB73" s="80"/>
      <c r="BC73">
        <v>1</v>
      </c>
      <c r="BD73" s="79" t="str">
        <f>REPLACE(INDEX(GroupVertices[Group],MATCH(Edges25[[#This Row],[Vertex 1]],GroupVertices[Vertex],0)),1,1,"")</f>
        <v>2</v>
      </c>
      <c r="BE73" s="79" t="str">
        <f>REPLACE(INDEX(GroupVertices[Group],MATCH(Edges25[[#This Row],[Vertex 2]],GroupVertices[Vertex],0)),1,1,"")</f>
        <v>2</v>
      </c>
      <c r="BF73" s="48">
        <v>0</v>
      </c>
      <c r="BG73" s="49">
        <v>0</v>
      </c>
      <c r="BH73" s="48">
        <v>0</v>
      </c>
      <c r="BI73" s="49">
        <v>0</v>
      </c>
      <c r="BJ73" s="48">
        <v>0</v>
      </c>
      <c r="BK73" s="49">
        <v>0</v>
      </c>
      <c r="BL73" s="48">
        <v>29</v>
      </c>
      <c r="BM73" s="49">
        <v>100</v>
      </c>
      <c r="BN73" s="48">
        <v>29</v>
      </c>
    </row>
    <row r="74" spans="1:66" ht="15">
      <c r="A74" s="65" t="s">
        <v>284</v>
      </c>
      <c r="B74" s="65" t="s">
        <v>322</v>
      </c>
      <c r="C74" s="66"/>
      <c r="D74" s="67"/>
      <c r="E74" s="68"/>
      <c r="F74" s="69"/>
      <c r="G74" s="66"/>
      <c r="H74" s="70"/>
      <c r="I74" s="71"/>
      <c r="J74" s="71"/>
      <c r="K74" s="34" t="s">
        <v>65</v>
      </c>
      <c r="L74" s="78">
        <v>317</v>
      </c>
      <c r="M74" s="78"/>
      <c r="N74" s="73"/>
      <c r="O74" s="80" t="s">
        <v>356</v>
      </c>
      <c r="P74" s="82">
        <v>43698.478541666664</v>
      </c>
      <c r="Q74" s="80" t="s">
        <v>401</v>
      </c>
      <c r="R74" s="80"/>
      <c r="S74" s="80"/>
      <c r="T74" s="80"/>
      <c r="U74" s="80"/>
      <c r="V74" s="83" t="s">
        <v>534</v>
      </c>
      <c r="W74" s="82">
        <v>43698.478541666664</v>
      </c>
      <c r="X74" s="86">
        <v>43698</v>
      </c>
      <c r="Y74" s="88" t="s">
        <v>615</v>
      </c>
      <c r="Z74" s="83" t="s">
        <v>749</v>
      </c>
      <c r="AA74" s="80"/>
      <c r="AB74" s="80"/>
      <c r="AC74" s="88" t="s">
        <v>884</v>
      </c>
      <c r="AD74" s="88" t="s">
        <v>954</v>
      </c>
      <c r="AE74" s="80" t="b">
        <v>0</v>
      </c>
      <c r="AF74" s="80">
        <v>0</v>
      </c>
      <c r="AG74" s="88" t="s">
        <v>971</v>
      </c>
      <c r="AH74" s="80" t="b">
        <v>0</v>
      </c>
      <c r="AI74" s="80" t="s">
        <v>974</v>
      </c>
      <c r="AJ74" s="80"/>
      <c r="AK74" s="88" t="s">
        <v>961</v>
      </c>
      <c r="AL74" s="80" t="b">
        <v>0</v>
      </c>
      <c r="AM74" s="80">
        <v>0</v>
      </c>
      <c r="AN74" s="88" t="s">
        <v>961</v>
      </c>
      <c r="AO74" s="80" t="s">
        <v>984</v>
      </c>
      <c r="AP74" s="80" t="b">
        <v>0</v>
      </c>
      <c r="AQ74" s="88" t="s">
        <v>954</v>
      </c>
      <c r="AR74" s="80" t="s">
        <v>196</v>
      </c>
      <c r="AS74" s="80">
        <v>0</v>
      </c>
      <c r="AT74" s="80">
        <v>0</v>
      </c>
      <c r="AU74" s="80"/>
      <c r="AV74" s="80"/>
      <c r="AW74" s="80"/>
      <c r="AX74" s="80"/>
      <c r="AY74" s="80"/>
      <c r="AZ74" s="80"/>
      <c r="BA74" s="80"/>
      <c r="BB74" s="80"/>
      <c r="BC74">
        <v>1</v>
      </c>
      <c r="BD74" s="79" t="str">
        <f>REPLACE(INDEX(GroupVertices[Group],MATCH(Edges25[[#This Row],[Vertex 1]],GroupVertices[Vertex],0)),1,1,"")</f>
        <v>2</v>
      </c>
      <c r="BE74" s="79" t="str">
        <f>REPLACE(INDEX(GroupVertices[Group],MATCH(Edges25[[#This Row],[Vertex 2]],GroupVertices[Vertex],0)),1,1,"")</f>
        <v>2</v>
      </c>
      <c r="BF74" s="48"/>
      <c r="BG74" s="49"/>
      <c r="BH74" s="48"/>
      <c r="BI74" s="49"/>
      <c r="BJ74" s="48"/>
      <c r="BK74" s="49"/>
      <c r="BL74" s="48"/>
      <c r="BM74" s="49"/>
      <c r="BN74" s="48"/>
    </row>
    <row r="75" spans="1:66" ht="15">
      <c r="A75" s="65" t="s">
        <v>284</v>
      </c>
      <c r="B75" s="65" t="s">
        <v>336</v>
      </c>
      <c r="C75" s="66"/>
      <c r="D75" s="67"/>
      <c r="E75" s="68"/>
      <c r="F75" s="69"/>
      <c r="G75" s="66"/>
      <c r="H75" s="70"/>
      <c r="I75" s="71"/>
      <c r="J75" s="71"/>
      <c r="K75" s="34" t="s">
        <v>65</v>
      </c>
      <c r="L75" s="78">
        <v>318</v>
      </c>
      <c r="M75" s="78"/>
      <c r="N75" s="73"/>
      <c r="O75" s="80" t="s">
        <v>355</v>
      </c>
      <c r="P75" s="82">
        <v>43699.49675925926</v>
      </c>
      <c r="Q75" s="80" t="s">
        <v>402</v>
      </c>
      <c r="R75" s="80"/>
      <c r="S75" s="80"/>
      <c r="T75" s="80"/>
      <c r="U75" s="80"/>
      <c r="V75" s="83" t="s">
        <v>534</v>
      </c>
      <c r="W75" s="82">
        <v>43699.49675925926</v>
      </c>
      <c r="X75" s="86">
        <v>43699</v>
      </c>
      <c r="Y75" s="88" t="s">
        <v>616</v>
      </c>
      <c r="Z75" s="83" t="s">
        <v>750</v>
      </c>
      <c r="AA75" s="80"/>
      <c r="AB75" s="80"/>
      <c r="AC75" s="88" t="s">
        <v>885</v>
      </c>
      <c r="AD75" s="88" t="s">
        <v>955</v>
      </c>
      <c r="AE75" s="80" t="b">
        <v>0</v>
      </c>
      <c r="AF75" s="80">
        <v>2</v>
      </c>
      <c r="AG75" s="88" t="s">
        <v>972</v>
      </c>
      <c r="AH75" s="80" t="b">
        <v>0</v>
      </c>
      <c r="AI75" s="80" t="s">
        <v>974</v>
      </c>
      <c r="AJ75" s="80"/>
      <c r="AK75" s="88" t="s">
        <v>961</v>
      </c>
      <c r="AL75" s="80" t="b">
        <v>0</v>
      </c>
      <c r="AM75" s="80">
        <v>0</v>
      </c>
      <c r="AN75" s="88" t="s">
        <v>961</v>
      </c>
      <c r="AO75" s="80" t="s">
        <v>984</v>
      </c>
      <c r="AP75" s="80" t="b">
        <v>0</v>
      </c>
      <c r="AQ75" s="88" t="s">
        <v>955</v>
      </c>
      <c r="AR75" s="80" t="s">
        <v>196</v>
      </c>
      <c r="AS75" s="80">
        <v>0</v>
      </c>
      <c r="AT75" s="80">
        <v>0</v>
      </c>
      <c r="AU75" s="80"/>
      <c r="AV75" s="80"/>
      <c r="AW75" s="80"/>
      <c r="AX75" s="80"/>
      <c r="AY75" s="80"/>
      <c r="AZ75" s="80"/>
      <c r="BA75" s="80"/>
      <c r="BB75" s="80"/>
      <c r="BC75">
        <v>1</v>
      </c>
      <c r="BD75" s="79" t="str">
        <f>REPLACE(INDEX(GroupVertices[Group],MATCH(Edges25[[#This Row],[Vertex 1]],GroupVertices[Vertex],0)),1,1,"")</f>
        <v>2</v>
      </c>
      <c r="BE75" s="79" t="str">
        <f>REPLACE(INDEX(GroupVertices[Group],MATCH(Edges25[[#This Row],[Vertex 2]],GroupVertices[Vertex],0)),1,1,"")</f>
        <v>2</v>
      </c>
      <c r="BF75" s="48"/>
      <c r="BG75" s="49"/>
      <c r="BH75" s="48"/>
      <c r="BI75" s="49"/>
      <c r="BJ75" s="48"/>
      <c r="BK75" s="49"/>
      <c r="BL75" s="48"/>
      <c r="BM75" s="49"/>
      <c r="BN75" s="48"/>
    </row>
    <row r="76" spans="1:66" ht="15">
      <c r="A76" s="65" t="s">
        <v>285</v>
      </c>
      <c r="B76" s="65" t="s">
        <v>286</v>
      </c>
      <c r="C76" s="66"/>
      <c r="D76" s="67"/>
      <c r="E76" s="68"/>
      <c r="F76" s="69"/>
      <c r="G76" s="66"/>
      <c r="H76" s="70"/>
      <c r="I76" s="71"/>
      <c r="J76" s="71"/>
      <c r="K76" s="34" t="s">
        <v>66</v>
      </c>
      <c r="L76" s="78">
        <v>333</v>
      </c>
      <c r="M76" s="78"/>
      <c r="N76" s="73"/>
      <c r="O76" s="80" t="s">
        <v>357</v>
      </c>
      <c r="P76" s="82">
        <v>43690.665034722224</v>
      </c>
      <c r="Q76" s="80" t="s">
        <v>403</v>
      </c>
      <c r="R76" s="80"/>
      <c r="S76" s="80"/>
      <c r="T76" s="80"/>
      <c r="U76" s="80"/>
      <c r="V76" s="83" t="s">
        <v>535</v>
      </c>
      <c r="W76" s="82">
        <v>43690.665034722224</v>
      </c>
      <c r="X76" s="86">
        <v>43690</v>
      </c>
      <c r="Y76" s="88" t="s">
        <v>617</v>
      </c>
      <c r="Z76" s="83" t="s">
        <v>751</v>
      </c>
      <c r="AA76" s="80"/>
      <c r="AB76" s="80"/>
      <c r="AC76" s="88" t="s">
        <v>886</v>
      </c>
      <c r="AD76" s="80"/>
      <c r="AE76" s="80" t="b">
        <v>0</v>
      </c>
      <c r="AF76" s="80">
        <v>0</v>
      </c>
      <c r="AG76" s="88" t="s">
        <v>961</v>
      </c>
      <c r="AH76" s="80" t="b">
        <v>0</v>
      </c>
      <c r="AI76" s="80" t="s">
        <v>974</v>
      </c>
      <c r="AJ76" s="80"/>
      <c r="AK76" s="88" t="s">
        <v>961</v>
      </c>
      <c r="AL76" s="80" t="b">
        <v>0</v>
      </c>
      <c r="AM76" s="80">
        <v>1</v>
      </c>
      <c r="AN76" s="88" t="s">
        <v>887</v>
      </c>
      <c r="AO76" s="80" t="s">
        <v>985</v>
      </c>
      <c r="AP76" s="80" t="b">
        <v>0</v>
      </c>
      <c r="AQ76" s="88" t="s">
        <v>887</v>
      </c>
      <c r="AR76" s="80" t="s">
        <v>196</v>
      </c>
      <c r="AS76" s="80">
        <v>0</v>
      </c>
      <c r="AT76" s="80">
        <v>0</v>
      </c>
      <c r="AU76" s="80"/>
      <c r="AV76" s="80"/>
      <c r="AW76" s="80"/>
      <c r="AX76" s="80"/>
      <c r="AY76" s="80"/>
      <c r="AZ76" s="80"/>
      <c r="BA76" s="80"/>
      <c r="BB76" s="80"/>
      <c r="BC76">
        <v>1</v>
      </c>
      <c r="BD76" s="79" t="str">
        <f>REPLACE(INDEX(GroupVertices[Group],MATCH(Edges25[[#This Row],[Vertex 1]],GroupVertices[Vertex],0)),1,1,"")</f>
        <v>1</v>
      </c>
      <c r="BE76" s="79" t="str">
        <f>REPLACE(INDEX(GroupVertices[Group],MATCH(Edges25[[#This Row],[Vertex 2]],GroupVertices[Vertex],0)),1,1,"")</f>
        <v>1</v>
      </c>
      <c r="BF76" s="48">
        <v>0</v>
      </c>
      <c r="BG76" s="49">
        <v>0</v>
      </c>
      <c r="BH76" s="48">
        <v>0</v>
      </c>
      <c r="BI76" s="49">
        <v>0</v>
      </c>
      <c r="BJ76" s="48">
        <v>0</v>
      </c>
      <c r="BK76" s="49">
        <v>0</v>
      </c>
      <c r="BL76" s="48">
        <v>22</v>
      </c>
      <c r="BM76" s="49">
        <v>100</v>
      </c>
      <c r="BN76" s="48">
        <v>22</v>
      </c>
    </row>
    <row r="77" spans="1:66" ht="15">
      <c r="A77" s="65" t="s">
        <v>286</v>
      </c>
      <c r="B77" s="65" t="s">
        <v>285</v>
      </c>
      <c r="C77" s="66"/>
      <c r="D77" s="67"/>
      <c r="E77" s="68"/>
      <c r="F77" s="69"/>
      <c r="G77" s="66"/>
      <c r="H77" s="70"/>
      <c r="I77" s="71"/>
      <c r="J77" s="71"/>
      <c r="K77" s="34" t="s">
        <v>66</v>
      </c>
      <c r="L77" s="78">
        <v>334</v>
      </c>
      <c r="M77" s="78"/>
      <c r="N77" s="73"/>
      <c r="O77" s="80" t="s">
        <v>355</v>
      </c>
      <c r="P77" s="82">
        <v>43690.61414351852</v>
      </c>
      <c r="Q77" s="80" t="s">
        <v>403</v>
      </c>
      <c r="R77" s="80"/>
      <c r="S77" s="80"/>
      <c r="T77" s="80"/>
      <c r="U77" s="80"/>
      <c r="V77" s="83" t="s">
        <v>536</v>
      </c>
      <c r="W77" s="82">
        <v>43690.61414351852</v>
      </c>
      <c r="X77" s="86">
        <v>43690</v>
      </c>
      <c r="Y77" s="88" t="s">
        <v>618</v>
      </c>
      <c r="Z77" s="83" t="s">
        <v>752</v>
      </c>
      <c r="AA77" s="80"/>
      <c r="AB77" s="80"/>
      <c r="AC77" s="88" t="s">
        <v>887</v>
      </c>
      <c r="AD77" s="80"/>
      <c r="AE77" s="80" t="b">
        <v>0</v>
      </c>
      <c r="AF77" s="80">
        <v>5</v>
      </c>
      <c r="AG77" s="88" t="s">
        <v>961</v>
      </c>
      <c r="AH77" s="80" t="b">
        <v>0</v>
      </c>
      <c r="AI77" s="80" t="s">
        <v>974</v>
      </c>
      <c r="AJ77" s="80"/>
      <c r="AK77" s="88" t="s">
        <v>961</v>
      </c>
      <c r="AL77" s="80" t="b">
        <v>0</v>
      </c>
      <c r="AM77" s="80">
        <v>1</v>
      </c>
      <c r="AN77" s="88" t="s">
        <v>961</v>
      </c>
      <c r="AO77" s="80" t="s">
        <v>984</v>
      </c>
      <c r="AP77" s="80" t="b">
        <v>0</v>
      </c>
      <c r="AQ77" s="88" t="s">
        <v>887</v>
      </c>
      <c r="AR77" s="80" t="s">
        <v>357</v>
      </c>
      <c r="AS77" s="80">
        <v>0</v>
      </c>
      <c r="AT77" s="80">
        <v>0</v>
      </c>
      <c r="AU77" s="80"/>
      <c r="AV77" s="80"/>
      <c r="AW77" s="80"/>
      <c r="AX77" s="80"/>
      <c r="AY77" s="80"/>
      <c r="AZ77" s="80"/>
      <c r="BA77" s="80"/>
      <c r="BB77" s="80"/>
      <c r="BC77">
        <v>1</v>
      </c>
      <c r="BD77" s="79" t="str">
        <f>REPLACE(INDEX(GroupVertices[Group],MATCH(Edges25[[#This Row],[Vertex 1]],GroupVertices[Vertex],0)),1,1,"")</f>
        <v>1</v>
      </c>
      <c r="BE77" s="79" t="str">
        <f>REPLACE(INDEX(GroupVertices[Group],MATCH(Edges25[[#This Row],[Vertex 2]],GroupVertices[Vertex],0)),1,1,"")</f>
        <v>1</v>
      </c>
      <c r="BF77" s="48">
        <v>0</v>
      </c>
      <c r="BG77" s="49">
        <v>0</v>
      </c>
      <c r="BH77" s="48">
        <v>0</v>
      </c>
      <c r="BI77" s="49">
        <v>0</v>
      </c>
      <c r="BJ77" s="48">
        <v>0</v>
      </c>
      <c r="BK77" s="49">
        <v>0</v>
      </c>
      <c r="BL77" s="48">
        <v>22</v>
      </c>
      <c r="BM77" s="49">
        <v>100</v>
      </c>
      <c r="BN77" s="48">
        <v>22</v>
      </c>
    </row>
    <row r="78" spans="1:66" ht="15">
      <c r="A78" s="65" t="s">
        <v>266</v>
      </c>
      <c r="B78" s="65" t="s">
        <v>286</v>
      </c>
      <c r="C78" s="66"/>
      <c r="D78" s="67"/>
      <c r="E78" s="68"/>
      <c r="F78" s="69"/>
      <c r="G78" s="66"/>
      <c r="H78" s="70"/>
      <c r="I78" s="71"/>
      <c r="J78" s="71"/>
      <c r="K78" s="34" t="s">
        <v>66</v>
      </c>
      <c r="L78" s="78">
        <v>339</v>
      </c>
      <c r="M78" s="78"/>
      <c r="N78" s="73"/>
      <c r="O78" s="80" t="s">
        <v>357</v>
      </c>
      <c r="P78" s="82">
        <v>43695.595613425925</v>
      </c>
      <c r="Q78" s="80" t="s">
        <v>368</v>
      </c>
      <c r="R78" s="80"/>
      <c r="S78" s="80"/>
      <c r="T78" s="80" t="s">
        <v>464</v>
      </c>
      <c r="U78" s="80"/>
      <c r="V78" s="83" t="s">
        <v>516</v>
      </c>
      <c r="W78" s="82">
        <v>43695.595613425925</v>
      </c>
      <c r="X78" s="86">
        <v>43695</v>
      </c>
      <c r="Y78" s="88" t="s">
        <v>619</v>
      </c>
      <c r="Z78" s="83" t="s">
        <v>753</v>
      </c>
      <c r="AA78" s="80"/>
      <c r="AB78" s="80"/>
      <c r="AC78" s="88" t="s">
        <v>888</v>
      </c>
      <c r="AD78" s="80"/>
      <c r="AE78" s="80" t="b">
        <v>0</v>
      </c>
      <c r="AF78" s="80">
        <v>0</v>
      </c>
      <c r="AG78" s="88" t="s">
        <v>961</v>
      </c>
      <c r="AH78" s="80" t="b">
        <v>0</v>
      </c>
      <c r="AI78" s="80" t="s">
        <v>974</v>
      </c>
      <c r="AJ78" s="80"/>
      <c r="AK78" s="88" t="s">
        <v>961</v>
      </c>
      <c r="AL78" s="80" t="b">
        <v>0</v>
      </c>
      <c r="AM78" s="80">
        <v>4</v>
      </c>
      <c r="AN78" s="88" t="s">
        <v>903</v>
      </c>
      <c r="AO78" s="80" t="s">
        <v>984</v>
      </c>
      <c r="AP78" s="80" t="b">
        <v>0</v>
      </c>
      <c r="AQ78" s="88" t="s">
        <v>903</v>
      </c>
      <c r="AR78" s="80" t="s">
        <v>196</v>
      </c>
      <c r="AS78" s="80">
        <v>0</v>
      </c>
      <c r="AT78" s="80">
        <v>0</v>
      </c>
      <c r="AU78" s="80"/>
      <c r="AV78" s="80"/>
      <c r="AW78" s="80"/>
      <c r="AX78" s="80"/>
      <c r="AY78" s="80"/>
      <c r="AZ78" s="80"/>
      <c r="BA78" s="80"/>
      <c r="BB78" s="80"/>
      <c r="BC78">
        <v>1</v>
      </c>
      <c r="BD78" s="79" t="str">
        <f>REPLACE(INDEX(GroupVertices[Group],MATCH(Edges25[[#This Row],[Vertex 1]],GroupVertices[Vertex],0)),1,1,"")</f>
        <v>4</v>
      </c>
      <c r="BE78" s="79" t="str">
        <f>REPLACE(INDEX(GroupVertices[Group],MATCH(Edges25[[#This Row],[Vertex 2]],GroupVertices[Vertex],0)),1,1,"")</f>
        <v>1</v>
      </c>
      <c r="BF78" s="48"/>
      <c r="BG78" s="49"/>
      <c r="BH78" s="48"/>
      <c r="BI78" s="49"/>
      <c r="BJ78" s="48"/>
      <c r="BK78" s="49"/>
      <c r="BL78" s="48"/>
      <c r="BM78" s="49"/>
      <c r="BN78" s="48"/>
    </row>
    <row r="79" spans="1:66" ht="15">
      <c r="A79" s="65" t="s">
        <v>286</v>
      </c>
      <c r="B79" s="65" t="s">
        <v>266</v>
      </c>
      <c r="C79" s="66"/>
      <c r="D79" s="67"/>
      <c r="E79" s="68"/>
      <c r="F79" s="69"/>
      <c r="G79" s="66"/>
      <c r="H79" s="70"/>
      <c r="I79" s="71"/>
      <c r="J79" s="71"/>
      <c r="K79" s="34" t="s">
        <v>66</v>
      </c>
      <c r="L79" s="78">
        <v>344</v>
      </c>
      <c r="M79" s="78"/>
      <c r="N79" s="73"/>
      <c r="O79" s="80" t="s">
        <v>355</v>
      </c>
      <c r="P79" s="82">
        <v>43691.53548611111</v>
      </c>
      <c r="Q79" s="80" t="s">
        <v>384</v>
      </c>
      <c r="R79" s="83" t="s">
        <v>434</v>
      </c>
      <c r="S79" s="80" t="s">
        <v>455</v>
      </c>
      <c r="T79" s="80"/>
      <c r="U79" s="80"/>
      <c r="V79" s="83" t="s">
        <v>536</v>
      </c>
      <c r="W79" s="82">
        <v>43691.53548611111</v>
      </c>
      <c r="X79" s="86">
        <v>43691</v>
      </c>
      <c r="Y79" s="88" t="s">
        <v>620</v>
      </c>
      <c r="Z79" s="83" t="s">
        <v>754</v>
      </c>
      <c r="AA79" s="80"/>
      <c r="AB79" s="80"/>
      <c r="AC79" s="88" t="s">
        <v>889</v>
      </c>
      <c r="AD79" s="88" t="s">
        <v>941</v>
      </c>
      <c r="AE79" s="80" t="b">
        <v>0</v>
      </c>
      <c r="AF79" s="80">
        <v>1</v>
      </c>
      <c r="AG79" s="88" t="s">
        <v>960</v>
      </c>
      <c r="AH79" s="80" t="b">
        <v>0</v>
      </c>
      <c r="AI79" s="80" t="s">
        <v>974</v>
      </c>
      <c r="AJ79" s="80"/>
      <c r="AK79" s="88" t="s">
        <v>961</v>
      </c>
      <c r="AL79" s="80" t="b">
        <v>0</v>
      </c>
      <c r="AM79" s="80">
        <v>1</v>
      </c>
      <c r="AN79" s="88" t="s">
        <v>961</v>
      </c>
      <c r="AO79" s="80" t="s">
        <v>984</v>
      </c>
      <c r="AP79" s="80" t="b">
        <v>0</v>
      </c>
      <c r="AQ79" s="88" t="s">
        <v>941</v>
      </c>
      <c r="AR79" s="80" t="s">
        <v>357</v>
      </c>
      <c r="AS79" s="80">
        <v>0</v>
      </c>
      <c r="AT79" s="80">
        <v>0</v>
      </c>
      <c r="AU79" s="80"/>
      <c r="AV79" s="80"/>
      <c r="AW79" s="80"/>
      <c r="AX79" s="80"/>
      <c r="AY79" s="80"/>
      <c r="AZ79" s="80"/>
      <c r="BA79" s="80"/>
      <c r="BB79" s="80"/>
      <c r="BC79">
        <v>2</v>
      </c>
      <c r="BD79" s="79" t="str">
        <f>REPLACE(INDEX(GroupVertices[Group],MATCH(Edges25[[#This Row],[Vertex 1]],GroupVertices[Vertex],0)),1,1,"")</f>
        <v>1</v>
      </c>
      <c r="BE79" s="79" t="str">
        <f>REPLACE(INDEX(GroupVertices[Group],MATCH(Edges25[[#This Row],[Vertex 2]],GroupVertices[Vertex],0)),1,1,"")</f>
        <v>4</v>
      </c>
      <c r="BF79" s="48"/>
      <c r="BG79" s="49"/>
      <c r="BH79" s="48"/>
      <c r="BI79" s="49"/>
      <c r="BJ79" s="48"/>
      <c r="BK79" s="49"/>
      <c r="BL79" s="48"/>
      <c r="BM79" s="49"/>
      <c r="BN79" s="48"/>
    </row>
    <row r="80" spans="1:66" ht="15">
      <c r="A80" s="65" t="s">
        <v>267</v>
      </c>
      <c r="B80" s="65" t="s">
        <v>286</v>
      </c>
      <c r="C80" s="66"/>
      <c r="D80" s="67"/>
      <c r="E80" s="68"/>
      <c r="F80" s="69"/>
      <c r="G80" s="66"/>
      <c r="H80" s="70"/>
      <c r="I80" s="71"/>
      <c r="J80" s="71"/>
      <c r="K80" s="34" t="s">
        <v>66</v>
      </c>
      <c r="L80" s="78">
        <v>346</v>
      </c>
      <c r="M80" s="78"/>
      <c r="N80" s="73"/>
      <c r="O80" s="80" t="s">
        <v>355</v>
      </c>
      <c r="P80" s="82">
        <v>43691.31434027778</v>
      </c>
      <c r="Q80" s="80" t="s">
        <v>404</v>
      </c>
      <c r="R80" s="80"/>
      <c r="S80" s="80"/>
      <c r="T80" s="80"/>
      <c r="U80" s="80"/>
      <c r="V80" s="83" t="s">
        <v>518</v>
      </c>
      <c r="W80" s="82">
        <v>43691.31434027778</v>
      </c>
      <c r="X80" s="86">
        <v>43691</v>
      </c>
      <c r="Y80" s="88" t="s">
        <v>621</v>
      </c>
      <c r="Z80" s="83" t="s">
        <v>755</v>
      </c>
      <c r="AA80" s="80"/>
      <c r="AB80" s="80"/>
      <c r="AC80" s="88" t="s">
        <v>890</v>
      </c>
      <c r="AD80" s="88" t="s">
        <v>912</v>
      </c>
      <c r="AE80" s="80" t="b">
        <v>0</v>
      </c>
      <c r="AF80" s="80">
        <v>1</v>
      </c>
      <c r="AG80" s="88" t="s">
        <v>964</v>
      </c>
      <c r="AH80" s="80" t="b">
        <v>0</v>
      </c>
      <c r="AI80" s="80" t="s">
        <v>974</v>
      </c>
      <c r="AJ80" s="80"/>
      <c r="AK80" s="88" t="s">
        <v>961</v>
      </c>
      <c r="AL80" s="80" t="b">
        <v>0</v>
      </c>
      <c r="AM80" s="80">
        <v>0</v>
      </c>
      <c r="AN80" s="88" t="s">
        <v>961</v>
      </c>
      <c r="AO80" s="80" t="s">
        <v>984</v>
      </c>
      <c r="AP80" s="80" t="b">
        <v>0</v>
      </c>
      <c r="AQ80" s="88" t="s">
        <v>912</v>
      </c>
      <c r="AR80" s="80" t="s">
        <v>196</v>
      </c>
      <c r="AS80" s="80">
        <v>0</v>
      </c>
      <c r="AT80" s="80">
        <v>0</v>
      </c>
      <c r="AU80" s="80"/>
      <c r="AV80" s="80"/>
      <c r="AW80" s="80"/>
      <c r="AX80" s="80"/>
      <c r="AY80" s="80"/>
      <c r="AZ80" s="80"/>
      <c r="BA80" s="80"/>
      <c r="BB80" s="80"/>
      <c r="BC80">
        <v>3</v>
      </c>
      <c r="BD80" s="79" t="str">
        <f>REPLACE(INDEX(GroupVertices[Group],MATCH(Edges25[[#This Row],[Vertex 1]],GroupVertices[Vertex],0)),1,1,"")</f>
        <v>4</v>
      </c>
      <c r="BE80" s="79" t="str">
        <f>REPLACE(INDEX(GroupVertices[Group],MATCH(Edges25[[#This Row],[Vertex 2]],GroupVertices[Vertex],0)),1,1,"")</f>
        <v>1</v>
      </c>
      <c r="BF80" s="48"/>
      <c r="BG80" s="49"/>
      <c r="BH80" s="48"/>
      <c r="BI80" s="49"/>
      <c r="BJ80" s="48"/>
      <c r="BK80" s="49"/>
      <c r="BL80" s="48"/>
      <c r="BM80" s="49"/>
      <c r="BN80" s="48"/>
    </row>
    <row r="81" spans="1:66" ht="15">
      <c r="A81" s="65" t="s">
        <v>267</v>
      </c>
      <c r="B81" s="65" t="s">
        <v>286</v>
      </c>
      <c r="C81" s="66"/>
      <c r="D81" s="67"/>
      <c r="E81" s="68"/>
      <c r="F81" s="69"/>
      <c r="G81" s="66"/>
      <c r="H81" s="70"/>
      <c r="I81" s="71"/>
      <c r="J81" s="71"/>
      <c r="K81" s="34" t="s">
        <v>66</v>
      </c>
      <c r="L81" s="78">
        <v>348</v>
      </c>
      <c r="M81" s="78"/>
      <c r="N81" s="73"/>
      <c r="O81" s="80" t="s">
        <v>357</v>
      </c>
      <c r="P81" s="82">
        <v>43691.58326388889</v>
      </c>
      <c r="Q81" s="80" t="s">
        <v>385</v>
      </c>
      <c r="R81" s="80"/>
      <c r="S81" s="80"/>
      <c r="T81" s="80"/>
      <c r="U81" s="80"/>
      <c r="V81" s="83" t="s">
        <v>518</v>
      </c>
      <c r="W81" s="82">
        <v>43691.58326388889</v>
      </c>
      <c r="X81" s="86">
        <v>43691</v>
      </c>
      <c r="Y81" s="88" t="s">
        <v>622</v>
      </c>
      <c r="Z81" s="83" t="s">
        <v>756</v>
      </c>
      <c r="AA81" s="80"/>
      <c r="AB81" s="80"/>
      <c r="AC81" s="88" t="s">
        <v>891</v>
      </c>
      <c r="AD81" s="80"/>
      <c r="AE81" s="80" t="b">
        <v>0</v>
      </c>
      <c r="AF81" s="80">
        <v>0</v>
      </c>
      <c r="AG81" s="88" t="s">
        <v>961</v>
      </c>
      <c r="AH81" s="80" t="b">
        <v>0</v>
      </c>
      <c r="AI81" s="80" t="s">
        <v>974</v>
      </c>
      <c r="AJ81" s="80"/>
      <c r="AK81" s="88" t="s">
        <v>961</v>
      </c>
      <c r="AL81" s="80" t="b">
        <v>0</v>
      </c>
      <c r="AM81" s="80">
        <v>2</v>
      </c>
      <c r="AN81" s="88" t="s">
        <v>893</v>
      </c>
      <c r="AO81" s="80" t="s">
        <v>984</v>
      </c>
      <c r="AP81" s="80" t="b">
        <v>0</v>
      </c>
      <c r="AQ81" s="88" t="s">
        <v>893</v>
      </c>
      <c r="AR81" s="80" t="s">
        <v>196</v>
      </c>
      <c r="AS81" s="80">
        <v>0</v>
      </c>
      <c r="AT81" s="80">
        <v>0</v>
      </c>
      <c r="AU81" s="80"/>
      <c r="AV81" s="80"/>
      <c r="AW81" s="80"/>
      <c r="AX81" s="80"/>
      <c r="AY81" s="80"/>
      <c r="AZ81" s="80"/>
      <c r="BA81" s="80"/>
      <c r="BB81" s="80"/>
      <c r="BC81">
        <v>1</v>
      </c>
      <c r="BD81" s="79" t="str">
        <f>REPLACE(INDEX(GroupVertices[Group],MATCH(Edges25[[#This Row],[Vertex 1]],GroupVertices[Vertex],0)),1,1,"")</f>
        <v>4</v>
      </c>
      <c r="BE81" s="79" t="str">
        <f>REPLACE(INDEX(GroupVertices[Group],MATCH(Edges25[[#This Row],[Vertex 2]],GroupVertices[Vertex],0)),1,1,"")</f>
        <v>1</v>
      </c>
      <c r="BF81" s="48"/>
      <c r="BG81" s="49"/>
      <c r="BH81" s="48"/>
      <c r="BI81" s="49"/>
      <c r="BJ81" s="48"/>
      <c r="BK81" s="49"/>
      <c r="BL81" s="48"/>
      <c r="BM81" s="49"/>
      <c r="BN81" s="48"/>
    </row>
    <row r="82" spans="1:66" ht="15">
      <c r="A82" s="65" t="s">
        <v>267</v>
      </c>
      <c r="B82" s="65" t="s">
        <v>286</v>
      </c>
      <c r="C82" s="66"/>
      <c r="D82" s="67"/>
      <c r="E82" s="68"/>
      <c r="F82" s="69"/>
      <c r="G82" s="66"/>
      <c r="H82" s="70"/>
      <c r="I82" s="71"/>
      <c r="J82" s="71"/>
      <c r="K82" s="34" t="s">
        <v>66</v>
      </c>
      <c r="L82" s="78">
        <v>352</v>
      </c>
      <c r="M82" s="78"/>
      <c r="N82" s="73"/>
      <c r="O82" s="80" t="s">
        <v>356</v>
      </c>
      <c r="P82" s="82">
        <v>43697.81847222222</v>
      </c>
      <c r="Q82" s="80" t="s">
        <v>405</v>
      </c>
      <c r="R82" s="83" t="s">
        <v>435</v>
      </c>
      <c r="S82" s="80" t="s">
        <v>453</v>
      </c>
      <c r="T82" s="80"/>
      <c r="U82" s="80"/>
      <c r="V82" s="83" t="s">
        <v>518</v>
      </c>
      <c r="W82" s="82">
        <v>43697.81847222222</v>
      </c>
      <c r="X82" s="86">
        <v>43697</v>
      </c>
      <c r="Y82" s="88" t="s">
        <v>623</v>
      </c>
      <c r="Z82" s="83" t="s">
        <v>757</v>
      </c>
      <c r="AA82" s="80"/>
      <c r="AB82" s="80"/>
      <c r="AC82" s="88" t="s">
        <v>892</v>
      </c>
      <c r="AD82" s="80"/>
      <c r="AE82" s="80" t="b">
        <v>0</v>
      </c>
      <c r="AF82" s="80">
        <v>1</v>
      </c>
      <c r="AG82" s="88" t="s">
        <v>960</v>
      </c>
      <c r="AH82" s="80" t="b">
        <v>1</v>
      </c>
      <c r="AI82" s="80" t="s">
        <v>974</v>
      </c>
      <c r="AJ82" s="80"/>
      <c r="AK82" s="88" t="s">
        <v>981</v>
      </c>
      <c r="AL82" s="80" t="b">
        <v>0</v>
      </c>
      <c r="AM82" s="80">
        <v>0</v>
      </c>
      <c r="AN82" s="88" t="s">
        <v>961</v>
      </c>
      <c r="AO82" s="80" t="s">
        <v>984</v>
      </c>
      <c r="AP82" s="80" t="b">
        <v>0</v>
      </c>
      <c r="AQ82" s="88" t="s">
        <v>892</v>
      </c>
      <c r="AR82" s="80" t="s">
        <v>196</v>
      </c>
      <c r="AS82" s="80">
        <v>0</v>
      </c>
      <c r="AT82" s="80">
        <v>0</v>
      </c>
      <c r="AU82" s="80"/>
      <c r="AV82" s="80"/>
      <c r="AW82" s="80"/>
      <c r="AX82" s="80"/>
      <c r="AY82" s="80"/>
      <c r="AZ82" s="80"/>
      <c r="BA82" s="80"/>
      <c r="BB82" s="80"/>
      <c r="BC82">
        <v>2</v>
      </c>
      <c r="BD82" s="79" t="str">
        <f>REPLACE(INDEX(GroupVertices[Group],MATCH(Edges25[[#This Row],[Vertex 1]],GroupVertices[Vertex],0)),1,1,"")</f>
        <v>4</v>
      </c>
      <c r="BE82" s="79" t="str">
        <f>REPLACE(INDEX(GroupVertices[Group],MATCH(Edges25[[#This Row],[Vertex 2]],GroupVertices[Vertex],0)),1,1,"")</f>
        <v>1</v>
      </c>
      <c r="BF82" s="48">
        <v>0</v>
      </c>
      <c r="BG82" s="49">
        <v>0</v>
      </c>
      <c r="BH82" s="48">
        <v>0</v>
      </c>
      <c r="BI82" s="49">
        <v>0</v>
      </c>
      <c r="BJ82" s="48">
        <v>0</v>
      </c>
      <c r="BK82" s="49">
        <v>0</v>
      </c>
      <c r="BL82" s="48">
        <v>10</v>
      </c>
      <c r="BM82" s="49">
        <v>100</v>
      </c>
      <c r="BN82" s="48">
        <v>10</v>
      </c>
    </row>
    <row r="83" spans="1:66" ht="15">
      <c r="A83" s="65" t="s">
        <v>286</v>
      </c>
      <c r="B83" s="65" t="s">
        <v>267</v>
      </c>
      <c r="C83" s="66"/>
      <c r="D83" s="67"/>
      <c r="E83" s="68"/>
      <c r="F83" s="69"/>
      <c r="G83" s="66"/>
      <c r="H83" s="70"/>
      <c r="I83" s="71"/>
      <c r="J83" s="71"/>
      <c r="K83" s="34" t="s">
        <v>66</v>
      </c>
      <c r="L83" s="78">
        <v>355</v>
      </c>
      <c r="M83" s="78"/>
      <c r="N83" s="73"/>
      <c r="O83" s="80" t="s">
        <v>355</v>
      </c>
      <c r="P83" s="82">
        <v>43691.53548611111</v>
      </c>
      <c r="Q83" s="80" t="s">
        <v>385</v>
      </c>
      <c r="R83" s="83" t="s">
        <v>436</v>
      </c>
      <c r="S83" s="80" t="s">
        <v>455</v>
      </c>
      <c r="T83" s="80"/>
      <c r="U83" s="80"/>
      <c r="V83" s="83" t="s">
        <v>536</v>
      </c>
      <c r="W83" s="82">
        <v>43691.53548611111</v>
      </c>
      <c r="X83" s="86">
        <v>43691</v>
      </c>
      <c r="Y83" s="88" t="s">
        <v>620</v>
      </c>
      <c r="Z83" s="83" t="s">
        <v>758</v>
      </c>
      <c r="AA83" s="80"/>
      <c r="AB83" s="80"/>
      <c r="AC83" s="88" t="s">
        <v>893</v>
      </c>
      <c r="AD83" s="88" t="s">
        <v>889</v>
      </c>
      <c r="AE83" s="80" t="b">
        <v>0</v>
      </c>
      <c r="AF83" s="80">
        <v>2</v>
      </c>
      <c r="AG83" s="88" t="s">
        <v>960</v>
      </c>
      <c r="AH83" s="80" t="b">
        <v>0</v>
      </c>
      <c r="AI83" s="80" t="s">
        <v>974</v>
      </c>
      <c r="AJ83" s="80"/>
      <c r="AK83" s="88" t="s">
        <v>961</v>
      </c>
      <c r="AL83" s="80" t="b">
        <v>0</v>
      </c>
      <c r="AM83" s="80">
        <v>2</v>
      </c>
      <c r="AN83" s="88" t="s">
        <v>961</v>
      </c>
      <c r="AO83" s="80" t="s">
        <v>984</v>
      </c>
      <c r="AP83" s="80" t="b">
        <v>0</v>
      </c>
      <c r="AQ83" s="88" t="s">
        <v>889</v>
      </c>
      <c r="AR83" s="80" t="s">
        <v>357</v>
      </c>
      <c r="AS83" s="80">
        <v>0</v>
      </c>
      <c r="AT83" s="80">
        <v>0</v>
      </c>
      <c r="AU83" s="80"/>
      <c r="AV83" s="80"/>
      <c r="AW83" s="80"/>
      <c r="AX83" s="80"/>
      <c r="AY83" s="80"/>
      <c r="AZ83" s="80"/>
      <c r="BA83" s="80"/>
      <c r="BB83" s="80"/>
      <c r="BC83">
        <v>2</v>
      </c>
      <c r="BD83" s="79" t="str">
        <f>REPLACE(INDEX(GroupVertices[Group],MATCH(Edges25[[#This Row],[Vertex 1]],GroupVertices[Vertex],0)),1,1,"")</f>
        <v>1</v>
      </c>
      <c r="BE83" s="79" t="str">
        <f>REPLACE(INDEX(GroupVertices[Group],MATCH(Edges25[[#This Row],[Vertex 2]],GroupVertices[Vertex],0)),1,1,"")</f>
        <v>4</v>
      </c>
      <c r="BF83" s="48"/>
      <c r="BG83" s="49"/>
      <c r="BH83" s="48"/>
      <c r="BI83" s="49"/>
      <c r="BJ83" s="48"/>
      <c r="BK83" s="49"/>
      <c r="BL83" s="48"/>
      <c r="BM83" s="49"/>
      <c r="BN83" s="48"/>
    </row>
    <row r="84" spans="1:66" ht="15">
      <c r="A84" s="65" t="s">
        <v>270</v>
      </c>
      <c r="B84" s="65" t="s">
        <v>286</v>
      </c>
      <c r="C84" s="66"/>
      <c r="D84" s="67"/>
      <c r="E84" s="68"/>
      <c r="F84" s="69"/>
      <c r="G84" s="66"/>
      <c r="H84" s="70"/>
      <c r="I84" s="71"/>
      <c r="J84" s="71"/>
      <c r="K84" s="34" t="s">
        <v>66</v>
      </c>
      <c r="L84" s="78">
        <v>357</v>
      </c>
      <c r="M84" s="78"/>
      <c r="N84" s="73"/>
      <c r="O84" s="80" t="s">
        <v>356</v>
      </c>
      <c r="P84" s="82">
        <v>43692.34577546296</v>
      </c>
      <c r="Q84" s="80" t="s">
        <v>406</v>
      </c>
      <c r="R84" s="80"/>
      <c r="S84" s="80"/>
      <c r="T84" s="80"/>
      <c r="U84" s="80"/>
      <c r="V84" s="83" t="s">
        <v>521</v>
      </c>
      <c r="W84" s="82">
        <v>43692.34577546296</v>
      </c>
      <c r="X84" s="86">
        <v>43692</v>
      </c>
      <c r="Y84" s="88" t="s">
        <v>624</v>
      </c>
      <c r="Z84" s="83" t="s">
        <v>759</v>
      </c>
      <c r="AA84" s="80"/>
      <c r="AB84" s="80"/>
      <c r="AC84" s="88" t="s">
        <v>894</v>
      </c>
      <c r="AD84" s="88" t="s">
        <v>899</v>
      </c>
      <c r="AE84" s="80" t="b">
        <v>0</v>
      </c>
      <c r="AF84" s="80">
        <v>1</v>
      </c>
      <c r="AG84" s="88" t="s">
        <v>960</v>
      </c>
      <c r="AH84" s="80" t="b">
        <v>0</v>
      </c>
      <c r="AI84" s="80" t="s">
        <v>974</v>
      </c>
      <c r="AJ84" s="80"/>
      <c r="AK84" s="88" t="s">
        <v>961</v>
      </c>
      <c r="AL84" s="80" t="b">
        <v>0</v>
      </c>
      <c r="AM84" s="80">
        <v>0</v>
      </c>
      <c r="AN84" s="88" t="s">
        <v>961</v>
      </c>
      <c r="AO84" s="80" t="s">
        <v>984</v>
      </c>
      <c r="AP84" s="80" t="b">
        <v>0</v>
      </c>
      <c r="AQ84" s="88" t="s">
        <v>899</v>
      </c>
      <c r="AR84" s="80" t="s">
        <v>196</v>
      </c>
      <c r="AS84" s="80">
        <v>0</v>
      </c>
      <c r="AT84" s="80">
        <v>0</v>
      </c>
      <c r="AU84" s="80"/>
      <c r="AV84" s="80"/>
      <c r="AW84" s="80"/>
      <c r="AX84" s="80"/>
      <c r="AY84" s="80"/>
      <c r="AZ84" s="80"/>
      <c r="BA84" s="80"/>
      <c r="BB84" s="80"/>
      <c r="BC84">
        <v>3</v>
      </c>
      <c r="BD84" s="79" t="str">
        <f>REPLACE(INDEX(GroupVertices[Group],MATCH(Edges25[[#This Row],[Vertex 1]],GroupVertices[Vertex],0)),1,1,"")</f>
        <v>2</v>
      </c>
      <c r="BE84" s="79" t="str">
        <f>REPLACE(INDEX(GroupVertices[Group],MATCH(Edges25[[#This Row],[Vertex 2]],GroupVertices[Vertex],0)),1,1,"")</f>
        <v>1</v>
      </c>
      <c r="BF84" s="48">
        <v>1</v>
      </c>
      <c r="BG84" s="49">
        <v>20</v>
      </c>
      <c r="BH84" s="48">
        <v>0</v>
      </c>
      <c r="BI84" s="49">
        <v>0</v>
      </c>
      <c r="BJ84" s="48">
        <v>0</v>
      </c>
      <c r="BK84" s="49">
        <v>0</v>
      </c>
      <c r="BL84" s="48">
        <v>4</v>
      </c>
      <c r="BM84" s="49">
        <v>80</v>
      </c>
      <c r="BN84" s="48">
        <v>5</v>
      </c>
    </row>
    <row r="85" spans="1:66" ht="15">
      <c r="A85" s="65" t="s">
        <v>270</v>
      </c>
      <c r="B85" s="65" t="s">
        <v>286</v>
      </c>
      <c r="C85" s="66"/>
      <c r="D85" s="67"/>
      <c r="E85" s="68"/>
      <c r="F85" s="69"/>
      <c r="G85" s="66"/>
      <c r="H85" s="70"/>
      <c r="I85" s="71"/>
      <c r="J85" s="71"/>
      <c r="K85" s="34" t="s">
        <v>66</v>
      </c>
      <c r="L85" s="78">
        <v>358</v>
      </c>
      <c r="M85" s="78"/>
      <c r="N85" s="73"/>
      <c r="O85" s="80" t="s">
        <v>357</v>
      </c>
      <c r="P85" s="82">
        <v>43692.345821759256</v>
      </c>
      <c r="Q85" s="80" t="s">
        <v>407</v>
      </c>
      <c r="R85" s="80"/>
      <c r="S85" s="80"/>
      <c r="T85" s="80"/>
      <c r="U85" s="80"/>
      <c r="V85" s="83" t="s">
        <v>521</v>
      </c>
      <c r="W85" s="82">
        <v>43692.345821759256</v>
      </c>
      <c r="X85" s="86">
        <v>43692</v>
      </c>
      <c r="Y85" s="88" t="s">
        <v>625</v>
      </c>
      <c r="Z85" s="83" t="s">
        <v>760</v>
      </c>
      <c r="AA85" s="80"/>
      <c r="AB85" s="80"/>
      <c r="AC85" s="88" t="s">
        <v>895</v>
      </c>
      <c r="AD85" s="80"/>
      <c r="AE85" s="80" t="b">
        <v>0</v>
      </c>
      <c r="AF85" s="80">
        <v>0</v>
      </c>
      <c r="AG85" s="88" t="s">
        <v>961</v>
      </c>
      <c r="AH85" s="80" t="b">
        <v>0</v>
      </c>
      <c r="AI85" s="80" t="s">
        <v>974</v>
      </c>
      <c r="AJ85" s="80"/>
      <c r="AK85" s="88" t="s">
        <v>961</v>
      </c>
      <c r="AL85" s="80" t="b">
        <v>0</v>
      </c>
      <c r="AM85" s="80">
        <v>1</v>
      </c>
      <c r="AN85" s="88" t="s">
        <v>899</v>
      </c>
      <c r="AO85" s="80" t="s">
        <v>984</v>
      </c>
      <c r="AP85" s="80" t="b">
        <v>0</v>
      </c>
      <c r="AQ85" s="88" t="s">
        <v>899</v>
      </c>
      <c r="AR85" s="80" t="s">
        <v>196</v>
      </c>
      <c r="AS85" s="80">
        <v>0</v>
      </c>
      <c r="AT85" s="80">
        <v>0</v>
      </c>
      <c r="AU85" s="80"/>
      <c r="AV85" s="80"/>
      <c r="AW85" s="80"/>
      <c r="AX85" s="80"/>
      <c r="AY85" s="80"/>
      <c r="AZ85" s="80"/>
      <c r="BA85" s="80"/>
      <c r="BB85" s="80"/>
      <c r="BC85">
        <v>1</v>
      </c>
      <c r="BD85" s="79" t="str">
        <f>REPLACE(INDEX(GroupVertices[Group],MATCH(Edges25[[#This Row],[Vertex 1]],GroupVertices[Vertex],0)),1,1,"")</f>
        <v>2</v>
      </c>
      <c r="BE85" s="79" t="str">
        <f>REPLACE(INDEX(GroupVertices[Group],MATCH(Edges25[[#This Row],[Vertex 2]],GroupVertices[Vertex],0)),1,1,"")</f>
        <v>1</v>
      </c>
      <c r="BF85" s="48">
        <v>2</v>
      </c>
      <c r="BG85" s="49">
        <v>8.695652173913043</v>
      </c>
      <c r="BH85" s="48">
        <v>0</v>
      </c>
      <c r="BI85" s="49">
        <v>0</v>
      </c>
      <c r="BJ85" s="48">
        <v>0</v>
      </c>
      <c r="BK85" s="49">
        <v>0</v>
      </c>
      <c r="BL85" s="48">
        <v>21</v>
      </c>
      <c r="BM85" s="49">
        <v>91.30434782608695</v>
      </c>
      <c r="BN85" s="48">
        <v>23</v>
      </c>
    </row>
    <row r="86" spans="1:66" ht="15">
      <c r="A86" s="65" t="s">
        <v>270</v>
      </c>
      <c r="B86" s="65" t="s">
        <v>284</v>
      </c>
      <c r="C86" s="66"/>
      <c r="D86" s="67"/>
      <c r="E86" s="68"/>
      <c r="F86" s="69"/>
      <c r="G86" s="66"/>
      <c r="H86" s="70"/>
      <c r="I86" s="71"/>
      <c r="J86" s="71"/>
      <c r="K86" s="34" t="s">
        <v>66</v>
      </c>
      <c r="L86" s="78">
        <v>359</v>
      </c>
      <c r="M86" s="78"/>
      <c r="N86" s="73"/>
      <c r="O86" s="80" t="s">
        <v>355</v>
      </c>
      <c r="P86" s="82">
        <v>43698.474131944444</v>
      </c>
      <c r="Q86" s="80" t="s">
        <v>408</v>
      </c>
      <c r="R86" s="80"/>
      <c r="S86" s="80"/>
      <c r="T86" s="80"/>
      <c r="U86" s="80"/>
      <c r="V86" s="83" t="s">
        <v>521</v>
      </c>
      <c r="W86" s="82">
        <v>43698.474131944444</v>
      </c>
      <c r="X86" s="86">
        <v>43698</v>
      </c>
      <c r="Y86" s="88" t="s">
        <v>626</v>
      </c>
      <c r="Z86" s="83" t="s">
        <v>761</v>
      </c>
      <c r="AA86" s="80"/>
      <c r="AB86" s="80"/>
      <c r="AC86" s="88" t="s">
        <v>896</v>
      </c>
      <c r="AD86" s="88" t="s">
        <v>906</v>
      </c>
      <c r="AE86" s="80" t="b">
        <v>0</v>
      </c>
      <c r="AF86" s="80">
        <v>1</v>
      </c>
      <c r="AG86" s="88" t="s">
        <v>960</v>
      </c>
      <c r="AH86" s="80" t="b">
        <v>0</v>
      </c>
      <c r="AI86" s="80" t="s">
        <v>974</v>
      </c>
      <c r="AJ86" s="80"/>
      <c r="AK86" s="88" t="s">
        <v>961</v>
      </c>
      <c r="AL86" s="80" t="b">
        <v>0</v>
      </c>
      <c r="AM86" s="80">
        <v>0</v>
      </c>
      <c r="AN86" s="88" t="s">
        <v>961</v>
      </c>
      <c r="AO86" s="80" t="s">
        <v>986</v>
      </c>
      <c r="AP86" s="80" t="b">
        <v>0</v>
      </c>
      <c r="AQ86" s="88" t="s">
        <v>906</v>
      </c>
      <c r="AR86" s="80" t="s">
        <v>196</v>
      </c>
      <c r="AS86" s="80">
        <v>0</v>
      </c>
      <c r="AT86" s="80">
        <v>0</v>
      </c>
      <c r="AU86" s="80"/>
      <c r="AV86" s="80"/>
      <c r="AW86" s="80"/>
      <c r="AX86" s="80"/>
      <c r="AY86" s="80"/>
      <c r="AZ86" s="80"/>
      <c r="BA86" s="80"/>
      <c r="BB86" s="80"/>
      <c r="BC86">
        <v>1</v>
      </c>
      <c r="BD86" s="79" t="str">
        <f>REPLACE(INDEX(GroupVertices[Group],MATCH(Edges25[[#This Row],[Vertex 1]],GroupVertices[Vertex],0)),1,1,"")</f>
        <v>2</v>
      </c>
      <c r="BE86" s="79" t="str">
        <f>REPLACE(INDEX(GroupVertices[Group],MATCH(Edges25[[#This Row],[Vertex 2]],GroupVertices[Vertex],0)),1,1,"")</f>
        <v>2</v>
      </c>
      <c r="BF86" s="48"/>
      <c r="BG86" s="49"/>
      <c r="BH86" s="48"/>
      <c r="BI86" s="49"/>
      <c r="BJ86" s="48"/>
      <c r="BK86" s="49"/>
      <c r="BL86" s="48"/>
      <c r="BM86" s="49"/>
      <c r="BN86" s="48"/>
    </row>
    <row r="87" spans="1:66" ht="15">
      <c r="A87" s="65" t="s">
        <v>270</v>
      </c>
      <c r="B87" s="65" t="s">
        <v>321</v>
      </c>
      <c r="C87" s="66"/>
      <c r="D87" s="67"/>
      <c r="E87" s="68"/>
      <c r="F87" s="69"/>
      <c r="G87" s="66"/>
      <c r="H87" s="70"/>
      <c r="I87" s="71"/>
      <c r="J87" s="71"/>
      <c r="K87" s="34" t="s">
        <v>65</v>
      </c>
      <c r="L87" s="78">
        <v>362</v>
      </c>
      <c r="M87" s="78"/>
      <c r="N87" s="73"/>
      <c r="O87" s="80" t="s">
        <v>355</v>
      </c>
      <c r="P87" s="82">
        <v>43698.814050925925</v>
      </c>
      <c r="Q87" s="80" t="s">
        <v>409</v>
      </c>
      <c r="R87" s="80"/>
      <c r="S87" s="80"/>
      <c r="T87" s="80"/>
      <c r="U87" s="80"/>
      <c r="V87" s="83" t="s">
        <v>521</v>
      </c>
      <c r="W87" s="82">
        <v>43698.814050925925</v>
      </c>
      <c r="X87" s="86">
        <v>43698</v>
      </c>
      <c r="Y87" s="88" t="s">
        <v>627</v>
      </c>
      <c r="Z87" s="83" t="s">
        <v>762</v>
      </c>
      <c r="AA87" s="80"/>
      <c r="AB87" s="80"/>
      <c r="AC87" s="88" t="s">
        <v>897</v>
      </c>
      <c r="AD87" s="88" t="s">
        <v>898</v>
      </c>
      <c r="AE87" s="80" t="b">
        <v>0</v>
      </c>
      <c r="AF87" s="80">
        <v>1</v>
      </c>
      <c r="AG87" s="88" t="s">
        <v>964</v>
      </c>
      <c r="AH87" s="80" t="b">
        <v>0</v>
      </c>
      <c r="AI87" s="80" t="s">
        <v>974</v>
      </c>
      <c r="AJ87" s="80"/>
      <c r="AK87" s="88" t="s">
        <v>961</v>
      </c>
      <c r="AL87" s="80" t="b">
        <v>0</v>
      </c>
      <c r="AM87" s="80">
        <v>0</v>
      </c>
      <c r="AN87" s="88" t="s">
        <v>961</v>
      </c>
      <c r="AO87" s="80" t="s">
        <v>986</v>
      </c>
      <c r="AP87" s="80" t="b">
        <v>0</v>
      </c>
      <c r="AQ87" s="88" t="s">
        <v>898</v>
      </c>
      <c r="AR87" s="80" t="s">
        <v>196</v>
      </c>
      <c r="AS87" s="80">
        <v>0</v>
      </c>
      <c r="AT87" s="80">
        <v>0</v>
      </c>
      <c r="AU87" s="80"/>
      <c r="AV87" s="80"/>
      <c r="AW87" s="80"/>
      <c r="AX87" s="80"/>
      <c r="AY87" s="80"/>
      <c r="AZ87" s="80"/>
      <c r="BA87" s="80"/>
      <c r="BB87" s="80"/>
      <c r="BC87">
        <v>2</v>
      </c>
      <c r="BD87" s="79" t="str">
        <f>REPLACE(INDEX(GroupVertices[Group],MATCH(Edges25[[#This Row],[Vertex 1]],GroupVertices[Vertex],0)),1,1,"")</f>
        <v>2</v>
      </c>
      <c r="BE87" s="79" t="str">
        <f>REPLACE(INDEX(GroupVertices[Group],MATCH(Edges25[[#This Row],[Vertex 2]],GroupVertices[Vertex],0)),1,1,"")</f>
        <v>2</v>
      </c>
      <c r="BF87" s="48"/>
      <c r="BG87" s="49"/>
      <c r="BH87" s="48"/>
      <c r="BI87" s="49"/>
      <c r="BJ87" s="48"/>
      <c r="BK87" s="49"/>
      <c r="BL87" s="48"/>
      <c r="BM87" s="49"/>
      <c r="BN87" s="48"/>
    </row>
    <row r="88" spans="1:66" ht="15">
      <c r="A88" s="65" t="s">
        <v>284</v>
      </c>
      <c r="B88" s="65" t="s">
        <v>270</v>
      </c>
      <c r="C88" s="66"/>
      <c r="D88" s="67"/>
      <c r="E88" s="68"/>
      <c r="F88" s="69"/>
      <c r="G88" s="66"/>
      <c r="H88" s="70"/>
      <c r="I88" s="71"/>
      <c r="J88" s="71"/>
      <c r="K88" s="34" t="s">
        <v>66</v>
      </c>
      <c r="L88" s="78">
        <v>365</v>
      </c>
      <c r="M88" s="78"/>
      <c r="N88" s="73"/>
      <c r="O88" s="80" t="s">
        <v>356</v>
      </c>
      <c r="P88" s="82">
        <v>43698.47622685185</v>
      </c>
      <c r="Q88" s="80" t="s">
        <v>410</v>
      </c>
      <c r="R88" s="80"/>
      <c r="S88" s="80"/>
      <c r="T88" s="80"/>
      <c r="U88" s="80"/>
      <c r="V88" s="83" t="s">
        <v>534</v>
      </c>
      <c r="W88" s="82">
        <v>43698.47622685185</v>
      </c>
      <c r="X88" s="86">
        <v>43698</v>
      </c>
      <c r="Y88" s="88" t="s">
        <v>628</v>
      </c>
      <c r="Z88" s="83" t="s">
        <v>763</v>
      </c>
      <c r="AA88" s="80"/>
      <c r="AB88" s="80"/>
      <c r="AC88" s="88" t="s">
        <v>898</v>
      </c>
      <c r="AD88" s="88" t="s">
        <v>896</v>
      </c>
      <c r="AE88" s="80" t="b">
        <v>0</v>
      </c>
      <c r="AF88" s="80">
        <v>0</v>
      </c>
      <c r="AG88" s="88" t="s">
        <v>968</v>
      </c>
      <c r="AH88" s="80" t="b">
        <v>0</v>
      </c>
      <c r="AI88" s="80" t="s">
        <v>974</v>
      </c>
      <c r="AJ88" s="80"/>
      <c r="AK88" s="88" t="s">
        <v>961</v>
      </c>
      <c r="AL88" s="80" t="b">
        <v>0</v>
      </c>
      <c r="AM88" s="80">
        <v>0</v>
      </c>
      <c r="AN88" s="88" t="s">
        <v>961</v>
      </c>
      <c r="AO88" s="80" t="s">
        <v>984</v>
      </c>
      <c r="AP88" s="80" t="b">
        <v>0</v>
      </c>
      <c r="AQ88" s="88" t="s">
        <v>896</v>
      </c>
      <c r="AR88" s="80" t="s">
        <v>196</v>
      </c>
      <c r="AS88" s="80">
        <v>0</v>
      </c>
      <c r="AT88" s="80">
        <v>0</v>
      </c>
      <c r="AU88" s="80"/>
      <c r="AV88" s="80"/>
      <c r="AW88" s="80"/>
      <c r="AX88" s="80"/>
      <c r="AY88" s="80"/>
      <c r="AZ88" s="80"/>
      <c r="BA88" s="80"/>
      <c r="BB88" s="80"/>
      <c r="BC88">
        <v>1</v>
      </c>
      <c r="BD88" s="79" t="str">
        <f>REPLACE(INDEX(GroupVertices[Group],MATCH(Edges25[[#This Row],[Vertex 1]],GroupVertices[Vertex],0)),1,1,"")</f>
        <v>2</v>
      </c>
      <c r="BE88" s="79" t="str">
        <f>REPLACE(INDEX(GroupVertices[Group],MATCH(Edges25[[#This Row],[Vertex 2]],GroupVertices[Vertex],0)),1,1,"")</f>
        <v>2</v>
      </c>
      <c r="BF88" s="48">
        <v>0</v>
      </c>
      <c r="BG88" s="49">
        <v>0</v>
      </c>
      <c r="BH88" s="48">
        <v>0</v>
      </c>
      <c r="BI88" s="49">
        <v>0</v>
      </c>
      <c r="BJ88" s="48">
        <v>0</v>
      </c>
      <c r="BK88" s="49">
        <v>0</v>
      </c>
      <c r="BL88" s="48">
        <v>28</v>
      </c>
      <c r="BM88" s="49">
        <v>100</v>
      </c>
      <c r="BN88" s="48">
        <v>28</v>
      </c>
    </row>
    <row r="89" spans="1:66" ht="15">
      <c r="A89" s="65" t="s">
        <v>286</v>
      </c>
      <c r="B89" s="65" t="s">
        <v>270</v>
      </c>
      <c r="C89" s="66"/>
      <c r="D89" s="67"/>
      <c r="E89" s="68"/>
      <c r="F89" s="69"/>
      <c r="G89" s="66"/>
      <c r="H89" s="70"/>
      <c r="I89" s="71"/>
      <c r="J89" s="71"/>
      <c r="K89" s="34" t="s">
        <v>66</v>
      </c>
      <c r="L89" s="78">
        <v>366</v>
      </c>
      <c r="M89" s="78"/>
      <c r="N89" s="73"/>
      <c r="O89" s="80" t="s">
        <v>355</v>
      </c>
      <c r="P89" s="82">
        <v>43691.535520833335</v>
      </c>
      <c r="Q89" s="80" t="s">
        <v>407</v>
      </c>
      <c r="R89" s="83" t="s">
        <v>437</v>
      </c>
      <c r="S89" s="80" t="s">
        <v>456</v>
      </c>
      <c r="T89" s="80"/>
      <c r="U89" s="80"/>
      <c r="V89" s="83" t="s">
        <v>536</v>
      </c>
      <c r="W89" s="82">
        <v>43691.535520833335</v>
      </c>
      <c r="X89" s="86">
        <v>43691</v>
      </c>
      <c r="Y89" s="88" t="s">
        <v>629</v>
      </c>
      <c r="Z89" s="83" t="s">
        <v>764</v>
      </c>
      <c r="AA89" s="80"/>
      <c r="AB89" s="80"/>
      <c r="AC89" s="88" t="s">
        <v>899</v>
      </c>
      <c r="AD89" s="88" t="s">
        <v>956</v>
      </c>
      <c r="AE89" s="80" t="b">
        <v>0</v>
      </c>
      <c r="AF89" s="80">
        <v>3</v>
      </c>
      <c r="AG89" s="88" t="s">
        <v>960</v>
      </c>
      <c r="AH89" s="80" t="b">
        <v>0</v>
      </c>
      <c r="AI89" s="80" t="s">
        <v>974</v>
      </c>
      <c r="AJ89" s="80"/>
      <c r="AK89" s="88" t="s">
        <v>961</v>
      </c>
      <c r="AL89" s="80" t="b">
        <v>0</v>
      </c>
      <c r="AM89" s="80">
        <v>1</v>
      </c>
      <c r="AN89" s="88" t="s">
        <v>961</v>
      </c>
      <c r="AO89" s="80" t="s">
        <v>984</v>
      </c>
      <c r="AP89" s="80" t="b">
        <v>0</v>
      </c>
      <c r="AQ89" s="88" t="s">
        <v>956</v>
      </c>
      <c r="AR89" s="80" t="s">
        <v>357</v>
      </c>
      <c r="AS89" s="80">
        <v>0</v>
      </c>
      <c r="AT89" s="80">
        <v>0</v>
      </c>
      <c r="AU89" s="80"/>
      <c r="AV89" s="80"/>
      <c r="AW89" s="80"/>
      <c r="AX89" s="80"/>
      <c r="AY89" s="80"/>
      <c r="AZ89" s="80"/>
      <c r="BA89" s="80"/>
      <c r="BB89" s="80"/>
      <c r="BC89">
        <v>1</v>
      </c>
      <c r="BD89" s="79" t="str">
        <f>REPLACE(INDEX(GroupVertices[Group],MATCH(Edges25[[#This Row],[Vertex 1]],GroupVertices[Vertex],0)),1,1,"")</f>
        <v>1</v>
      </c>
      <c r="BE89" s="79" t="str">
        <f>REPLACE(INDEX(GroupVertices[Group],MATCH(Edges25[[#This Row],[Vertex 2]],GroupVertices[Vertex],0)),1,1,"")</f>
        <v>2</v>
      </c>
      <c r="BF89" s="48">
        <v>2</v>
      </c>
      <c r="BG89" s="49">
        <v>8.695652173913043</v>
      </c>
      <c r="BH89" s="48">
        <v>0</v>
      </c>
      <c r="BI89" s="49">
        <v>0</v>
      </c>
      <c r="BJ89" s="48">
        <v>0</v>
      </c>
      <c r="BK89" s="49">
        <v>0</v>
      </c>
      <c r="BL89" s="48">
        <v>21</v>
      </c>
      <c r="BM89" s="49">
        <v>91.30434782608695</v>
      </c>
      <c r="BN89" s="48">
        <v>23</v>
      </c>
    </row>
    <row r="90" spans="1:66" ht="15">
      <c r="A90" s="65" t="s">
        <v>287</v>
      </c>
      <c r="B90" s="65" t="s">
        <v>286</v>
      </c>
      <c r="C90" s="66"/>
      <c r="D90" s="67"/>
      <c r="E90" s="68"/>
      <c r="F90" s="69"/>
      <c r="G90" s="66"/>
      <c r="H90" s="70"/>
      <c r="I90" s="71"/>
      <c r="J90" s="71"/>
      <c r="K90" s="34" t="s">
        <v>66</v>
      </c>
      <c r="L90" s="78">
        <v>367</v>
      </c>
      <c r="M90" s="78"/>
      <c r="N90" s="73"/>
      <c r="O90" s="80" t="s">
        <v>357</v>
      </c>
      <c r="P90" s="82">
        <v>43693.34388888889</v>
      </c>
      <c r="Q90" s="80" t="s">
        <v>411</v>
      </c>
      <c r="R90" s="80"/>
      <c r="S90" s="80"/>
      <c r="T90" s="80"/>
      <c r="U90" s="80"/>
      <c r="V90" s="83" t="s">
        <v>537</v>
      </c>
      <c r="W90" s="82">
        <v>43693.34388888889</v>
      </c>
      <c r="X90" s="86">
        <v>43693</v>
      </c>
      <c r="Y90" s="88" t="s">
        <v>630</v>
      </c>
      <c r="Z90" s="83" t="s">
        <v>765</v>
      </c>
      <c r="AA90" s="80"/>
      <c r="AB90" s="80"/>
      <c r="AC90" s="88" t="s">
        <v>900</v>
      </c>
      <c r="AD90" s="80"/>
      <c r="AE90" s="80" t="b">
        <v>0</v>
      </c>
      <c r="AF90" s="80">
        <v>0</v>
      </c>
      <c r="AG90" s="88" t="s">
        <v>961</v>
      </c>
      <c r="AH90" s="80" t="b">
        <v>0</v>
      </c>
      <c r="AI90" s="80" t="s">
        <v>974</v>
      </c>
      <c r="AJ90" s="80"/>
      <c r="AK90" s="88" t="s">
        <v>961</v>
      </c>
      <c r="AL90" s="80" t="b">
        <v>0</v>
      </c>
      <c r="AM90" s="80">
        <v>1</v>
      </c>
      <c r="AN90" s="88" t="s">
        <v>901</v>
      </c>
      <c r="AO90" s="80" t="s">
        <v>984</v>
      </c>
      <c r="AP90" s="80" t="b">
        <v>0</v>
      </c>
      <c r="AQ90" s="88" t="s">
        <v>901</v>
      </c>
      <c r="AR90" s="80" t="s">
        <v>196</v>
      </c>
      <c r="AS90" s="80">
        <v>0</v>
      </c>
      <c r="AT90" s="80">
        <v>0</v>
      </c>
      <c r="AU90" s="80"/>
      <c r="AV90" s="80"/>
      <c r="AW90" s="80"/>
      <c r="AX90" s="80"/>
      <c r="AY90" s="80"/>
      <c r="AZ90" s="80"/>
      <c r="BA90" s="80"/>
      <c r="BB90" s="80"/>
      <c r="BC90">
        <v>1</v>
      </c>
      <c r="BD90" s="79" t="str">
        <f>REPLACE(INDEX(GroupVertices[Group],MATCH(Edges25[[#This Row],[Vertex 1]],GroupVertices[Vertex],0)),1,1,"")</f>
        <v>1</v>
      </c>
      <c r="BE90" s="79" t="str">
        <f>REPLACE(INDEX(GroupVertices[Group],MATCH(Edges25[[#This Row],[Vertex 2]],GroupVertices[Vertex],0)),1,1,"")</f>
        <v>1</v>
      </c>
      <c r="BF90" s="48">
        <v>0</v>
      </c>
      <c r="BG90" s="49">
        <v>0</v>
      </c>
      <c r="BH90" s="48">
        <v>1</v>
      </c>
      <c r="BI90" s="49">
        <v>3.3333333333333335</v>
      </c>
      <c r="BJ90" s="48">
        <v>0</v>
      </c>
      <c r="BK90" s="49">
        <v>0</v>
      </c>
      <c r="BL90" s="48">
        <v>29</v>
      </c>
      <c r="BM90" s="49">
        <v>96.66666666666667</v>
      </c>
      <c r="BN90" s="48">
        <v>30</v>
      </c>
    </row>
    <row r="91" spans="1:66" ht="15">
      <c r="A91" s="65" t="s">
        <v>286</v>
      </c>
      <c r="B91" s="65" t="s">
        <v>287</v>
      </c>
      <c r="C91" s="66"/>
      <c r="D91" s="67"/>
      <c r="E91" s="68"/>
      <c r="F91" s="69"/>
      <c r="G91" s="66"/>
      <c r="H91" s="70"/>
      <c r="I91" s="71"/>
      <c r="J91" s="71"/>
      <c r="K91" s="34" t="s">
        <v>66</v>
      </c>
      <c r="L91" s="78">
        <v>368</v>
      </c>
      <c r="M91" s="78"/>
      <c r="N91" s="73"/>
      <c r="O91" s="80" t="s">
        <v>355</v>
      </c>
      <c r="P91" s="82">
        <v>43692.654710648145</v>
      </c>
      <c r="Q91" s="80" t="s">
        <v>411</v>
      </c>
      <c r="R91" s="80"/>
      <c r="S91" s="80"/>
      <c r="T91" s="80"/>
      <c r="U91" s="83" t="s">
        <v>478</v>
      </c>
      <c r="V91" s="83" t="s">
        <v>478</v>
      </c>
      <c r="W91" s="82">
        <v>43692.654710648145</v>
      </c>
      <c r="X91" s="86">
        <v>43692</v>
      </c>
      <c r="Y91" s="88" t="s">
        <v>631</v>
      </c>
      <c r="Z91" s="83" t="s">
        <v>766</v>
      </c>
      <c r="AA91" s="80"/>
      <c r="AB91" s="80"/>
      <c r="AC91" s="88" t="s">
        <v>901</v>
      </c>
      <c r="AD91" s="80"/>
      <c r="AE91" s="80" t="b">
        <v>0</v>
      </c>
      <c r="AF91" s="80">
        <v>7</v>
      </c>
      <c r="AG91" s="88" t="s">
        <v>961</v>
      </c>
      <c r="AH91" s="80" t="b">
        <v>0</v>
      </c>
      <c r="AI91" s="80" t="s">
        <v>974</v>
      </c>
      <c r="AJ91" s="80"/>
      <c r="AK91" s="88" t="s">
        <v>961</v>
      </c>
      <c r="AL91" s="80" t="b">
        <v>0</v>
      </c>
      <c r="AM91" s="80">
        <v>1</v>
      </c>
      <c r="AN91" s="88" t="s">
        <v>961</v>
      </c>
      <c r="AO91" s="80" t="s">
        <v>985</v>
      </c>
      <c r="AP91" s="80" t="b">
        <v>0</v>
      </c>
      <c r="AQ91" s="88" t="s">
        <v>901</v>
      </c>
      <c r="AR91" s="80" t="s">
        <v>357</v>
      </c>
      <c r="AS91" s="80">
        <v>0</v>
      </c>
      <c r="AT91" s="80">
        <v>0</v>
      </c>
      <c r="AU91" s="80"/>
      <c r="AV91" s="80"/>
      <c r="AW91" s="80"/>
      <c r="AX91" s="80"/>
      <c r="AY91" s="80"/>
      <c r="AZ91" s="80"/>
      <c r="BA91" s="80"/>
      <c r="BB91" s="80"/>
      <c r="BC91">
        <v>1</v>
      </c>
      <c r="BD91" s="79" t="str">
        <f>REPLACE(INDEX(GroupVertices[Group],MATCH(Edges25[[#This Row],[Vertex 1]],GroupVertices[Vertex],0)),1,1,"")</f>
        <v>1</v>
      </c>
      <c r="BE91" s="79" t="str">
        <f>REPLACE(INDEX(GroupVertices[Group],MATCH(Edges25[[#This Row],[Vertex 2]],GroupVertices[Vertex],0)),1,1,"")</f>
        <v>1</v>
      </c>
      <c r="BF91" s="48">
        <v>0</v>
      </c>
      <c r="BG91" s="49">
        <v>0</v>
      </c>
      <c r="BH91" s="48">
        <v>1</v>
      </c>
      <c r="BI91" s="49">
        <v>3.3333333333333335</v>
      </c>
      <c r="BJ91" s="48">
        <v>0</v>
      </c>
      <c r="BK91" s="49">
        <v>0</v>
      </c>
      <c r="BL91" s="48">
        <v>29</v>
      </c>
      <c r="BM91" s="49">
        <v>96.66666666666667</v>
      </c>
      <c r="BN91" s="48">
        <v>30</v>
      </c>
    </row>
    <row r="92" spans="1:66" ht="15">
      <c r="A92" s="65" t="s">
        <v>286</v>
      </c>
      <c r="B92" s="65" t="s">
        <v>325</v>
      </c>
      <c r="C92" s="66"/>
      <c r="D92" s="67"/>
      <c r="E92" s="68"/>
      <c r="F92" s="69"/>
      <c r="G92" s="66"/>
      <c r="H92" s="70"/>
      <c r="I92" s="71"/>
      <c r="J92" s="71"/>
      <c r="K92" s="34" t="s">
        <v>65</v>
      </c>
      <c r="L92" s="78">
        <v>369</v>
      </c>
      <c r="M92" s="78"/>
      <c r="N92" s="73"/>
      <c r="O92" s="80" t="s">
        <v>355</v>
      </c>
      <c r="P92" s="82">
        <v>43693.33729166666</v>
      </c>
      <c r="Q92" s="80" t="s">
        <v>386</v>
      </c>
      <c r="R92" s="83" t="s">
        <v>438</v>
      </c>
      <c r="S92" s="80" t="s">
        <v>457</v>
      </c>
      <c r="T92" s="80"/>
      <c r="U92" s="80"/>
      <c r="V92" s="83" t="s">
        <v>536</v>
      </c>
      <c r="W92" s="82">
        <v>43693.33729166666</v>
      </c>
      <c r="X92" s="86">
        <v>43693</v>
      </c>
      <c r="Y92" s="88" t="s">
        <v>632</v>
      </c>
      <c r="Z92" s="83" t="s">
        <v>767</v>
      </c>
      <c r="AA92" s="80"/>
      <c r="AB92" s="80"/>
      <c r="AC92" s="88" t="s">
        <v>902</v>
      </c>
      <c r="AD92" s="80"/>
      <c r="AE92" s="80" t="b">
        <v>0</v>
      </c>
      <c r="AF92" s="80">
        <v>2</v>
      </c>
      <c r="AG92" s="88" t="s">
        <v>961</v>
      </c>
      <c r="AH92" s="80" t="b">
        <v>0</v>
      </c>
      <c r="AI92" s="80" t="s">
        <v>974</v>
      </c>
      <c r="AJ92" s="80"/>
      <c r="AK92" s="88" t="s">
        <v>961</v>
      </c>
      <c r="AL92" s="80" t="b">
        <v>0</v>
      </c>
      <c r="AM92" s="80">
        <v>1</v>
      </c>
      <c r="AN92" s="88" t="s">
        <v>961</v>
      </c>
      <c r="AO92" s="80" t="s">
        <v>984</v>
      </c>
      <c r="AP92" s="80" t="b">
        <v>0</v>
      </c>
      <c r="AQ92" s="88" t="s">
        <v>902</v>
      </c>
      <c r="AR92" s="80" t="s">
        <v>357</v>
      </c>
      <c r="AS92" s="80">
        <v>0</v>
      </c>
      <c r="AT92" s="80">
        <v>0</v>
      </c>
      <c r="AU92" s="80"/>
      <c r="AV92" s="80"/>
      <c r="AW92" s="80"/>
      <c r="AX92" s="80"/>
      <c r="AY92" s="80"/>
      <c r="AZ92" s="80"/>
      <c r="BA92" s="80"/>
      <c r="BB92" s="80"/>
      <c r="BC92">
        <v>1</v>
      </c>
      <c r="BD92" s="79" t="str">
        <f>REPLACE(INDEX(GroupVertices[Group],MATCH(Edges25[[#This Row],[Vertex 1]],GroupVertices[Vertex],0)),1,1,"")</f>
        <v>1</v>
      </c>
      <c r="BE92" s="79" t="str">
        <f>REPLACE(INDEX(GroupVertices[Group],MATCH(Edges25[[#This Row],[Vertex 2]],GroupVertices[Vertex],0)),1,1,"")</f>
        <v>4</v>
      </c>
      <c r="BF92" s="48">
        <v>2</v>
      </c>
      <c r="BG92" s="49">
        <v>5.882352941176471</v>
      </c>
      <c r="BH92" s="48">
        <v>0</v>
      </c>
      <c r="BI92" s="49">
        <v>0</v>
      </c>
      <c r="BJ92" s="48">
        <v>0</v>
      </c>
      <c r="BK92" s="49">
        <v>0</v>
      </c>
      <c r="BL92" s="48">
        <v>32</v>
      </c>
      <c r="BM92" s="49">
        <v>94.11764705882354</v>
      </c>
      <c r="BN92" s="48">
        <v>34</v>
      </c>
    </row>
    <row r="93" spans="1:66" ht="15">
      <c r="A93" s="65" t="s">
        <v>286</v>
      </c>
      <c r="B93" s="65" t="s">
        <v>303</v>
      </c>
      <c r="C93" s="66"/>
      <c r="D93" s="67"/>
      <c r="E93" s="68"/>
      <c r="F93" s="69"/>
      <c r="G93" s="66"/>
      <c r="H93" s="70"/>
      <c r="I93" s="71"/>
      <c r="J93" s="71"/>
      <c r="K93" s="34" t="s">
        <v>65</v>
      </c>
      <c r="L93" s="78">
        <v>370</v>
      </c>
      <c r="M93" s="78"/>
      <c r="N93" s="73"/>
      <c r="O93" s="80" t="s">
        <v>355</v>
      </c>
      <c r="P93" s="82">
        <v>43689.33118055556</v>
      </c>
      <c r="Q93" s="80" t="s">
        <v>368</v>
      </c>
      <c r="R93" s="83" t="s">
        <v>439</v>
      </c>
      <c r="S93" s="80" t="s">
        <v>458</v>
      </c>
      <c r="T93" s="80" t="s">
        <v>464</v>
      </c>
      <c r="U93" s="80"/>
      <c r="V93" s="83" t="s">
        <v>536</v>
      </c>
      <c r="W93" s="82">
        <v>43689.33118055556</v>
      </c>
      <c r="X93" s="86">
        <v>43689</v>
      </c>
      <c r="Y93" s="88" t="s">
        <v>633</v>
      </c>
      <c r="Z93" s="83" t="s">
        <v>768</v>
      </c>
      <c r="AA93" s="80"/>
      <c r="AB93" s="80"/>
      <c r="AC93" s="88" t="s">
        <v>903</v>
      </c>
      <c r="AD93" s="88" t="s">
        <v>957</v>
      </c>
      <c r="AE93" s="80" t="b">
        <v>0</v>
      </c>
      <c r="AF93" s="80">
        <v>5</v>
      </c>
      <c r="AG93" s="88" t="s">
        <v>960</v>
      </c>
      <c r="AH93" s="80" t="b">
        <v>0</v>
      </c>
      <c r="AI93" s="80" t="s">
        <v>974</v>
      </c>
      <c r="AJ93" s="80"/>
      <c r="AK93" s="88" t="s">
        <v>961</v>
      </c>
      <c r="AL93" s="80" t="b">
        <v>0</v>
      </c>
      <c r="AM93" s="80">
        <v>4</v>
      </c>
      <c r="AN93" s="88" t="s">
        <v>961</v>
      </c>
      <c r="AO93" s="80" t="s">
        <v>984</v>
      </c>
      <c r="AP93" s="80" t="b">
        <v>0</v>
      </c>
      <c r="AQ93" s="88" t="s">
        <v>957</v>
      </c>
      <c r="AR93" s="80" t="s">
        <v>357</v>
      </c>
      <c r="AS93" s="80">
        <v>0</v>
      </c>
      <c r="AT93" s="80">
        <v>0</v>
      </c>
      <c r="AU93" s="80"/>
      <c r="AV93" s="80"/>
      <c r="AW93" s="80"/>
      <c r="AX93" s="80"/>
      <c r="AY93" s="80"/>
      <c r="AZ93" s="80"/>
      <c r="BA93" s="80"/>
      <c r="BB93" s="80"/>
      <c r="BC93">
        <v>2</v>
      </c>
      <c r="BD93" s="79" t="str">
        <f>REPLACE(INDEX(GroupVertices[Group],MATCH(Edges25[[#This Row],[Vertex 1]],GroupVertices[Vertex],0)),1,1,"")</f>
        <v>1</v>
      </c>
      <c r="BE93" s="79" t="str">
        <f>REPLACE(INDEX(GroupVertices[Group],MATCH(Edges25[[#This Row],[Vertex 2]],GroupVertices[Vertex],0)),1,1,"")</f>
        <v>1</v>
      </c>
      <c r="BF93" s="48"/>
      <c r="BG93" s="49"/>
      <c r="BH93" s="48"/>
      <c r="BI93" s="49"/>
      <c r="BJ93" s="48"/>
      <c r="BK93" s="49"/>
      <c r="BL93" s="48"/>
      <c r="BM93" s="49"/>
      <c r="BN93" s="48"/>
    </row>
    <row r="94" spans="1:66" ht="15">
      <c r="A94" s="65" t="s">
        <v>288</v>
      </c>
      <c r="B94" s="65" t="s">
        <v>286</v>
      </c>
      <c r="C94" s="66"/>
      <c r="D94" s="67"/>
      <c r="E94" s="68"/>
      <c r="F94" s="69"/>
      <c r="G94" s="66"/>
      <c r="H94" s="70"/>
      <c r="I94" s="71"/>
      <c r="J94" s="71"/>
      <c r="K94" s="34" t="s">
        <v>66</v>
      </c>
      <c r="L94" s="78">
        <v>372</v>
      </c>
      <c r="M94" s="78"/>
      <c r="N94" s="73"/>
      <c r="O94" s="80" t="s">
        <v>357</v>
      </c>
      <c r="P94" s="82">
        <v>43693.57119212963</v>
      </c>
      <c r="Q94" s="80" t="s">
        <v>366</v>
      </c>
      <c r="R94" s="80"/>
      <c r="S94" s="80"/>
      <c r="T94" s="80"/>
      <c r="U94" s="80"/>
      <c r="V94" s="83" t="s">
        <v>538</v>
      </c>
      <c r="W94" s="82">
        <v>43693.57119212963</v>
      </c>
      <c r="X94" s="86">
        <v>43693</v>
      </c>
      <c r="Y94" s="88" t="s">
        <v>634</v>
      </c>
      <c r="Z94" s="83" t="s">
        <v>769</v>
      </c>
      <c r="AA94" s="80"/>
      <c r="AB94" s="80"/>
      <c r="AC94" s="88" t="s">
        <v>904</v>
      </c>
      <c r="AD94" s="80"/>
      <c r="AE94" s="80" t="b">
        <v>0</v>
      </c>
      <c r="AF94" s="80">
        <v>0</v>
      </c>
      <c r="AG94" s="88" t="s">
        <v>961</v>
      </c>
      <c r="AH94" s="80" t="b">
        <v>0</v>
      </c>
      <c r="AI94" s="80" t="s">
        <v>974</v>
      </c>
      <c r="AJ94" s="80"/>
      <c r="AK94" s="88" t="s">
        <v>961</v>
      </c>
      <c r="AL94" s="80" t="b">
        <v>0</v>
      </c>
      <c r="AM94" s="80">
        <v>2</v>
      </c>
      <c r="AN94" s="88" t="s">
        <v>905</v>
      </c>
      <c r="AO94" s="80" t="s">
        <v>984</v>
      </c>
      <c r="AP94" s="80" t="b">
        <v>0</v>
      </c>
      <c r="AQ94" s="88" t="s">
        <v>905</v>
      </c>
      <c r="AR94" s="80" t="s">
        <v>196</v>
      </c>
      <c r="AS94" s="80">
        <v>0</v>
      </c>
      <c r="AT94" s="80">
        <v>0</v>
      </c>
      <c r="AU94" s="80"/>
      <c r="AV94" s="80"/>
      <c r="AW94" s="80"/>
      <c r="AX94" s="80"/>
      <c r="AY94" s="80"/>
      <c r="AZ94" s="80"/>
      <c r="BA94" s="80"/>
      <c r="BB94" s="80"/>
      <c r="BC94">
        <v>1</v>
      </c>
      <c r="BD94" s="79" t="str">
        <f>REPLACE(INDEX(GroupVertices[Group],MATCH(Edges25[[#This Row],[Vertex 1]],GroupVertices[Vertex],0)),1,1,"")</f>
        <v>1</v>
      </c>
      <c r="BE94" s="79" t="str">
        <f>REPLACE(INDEX(GroupVertices[Group],MATCH(Edges25[[#This Row],[Vertex 2]],GroupVertices[Vertex],0)),1,1,"")</f>
        <v>1</v>
      </c>
      <c r="BF94" s="48">
        <v>1</v>
      </c>
      <c r="BG94" s="49">
        <v>3.125</v>
      </c>
      <c r="BH94" s="48">
        <v>1</v>
      </c>
      <c r="BI94" s="49">
        <v>3.125</v>
      </c>
      <c r="BJ94" s="48">
        <v>0</v>
      </c>
      <c r="BK94" s="49">
        <v>0</v>
      </c>
      <c r="BL94" s="48">
        <v>30</v>
      </c>
      <c r="BM94" s="49">
        <v>93.75</v>
      </c>
      <c r="BN94" s="48">
        <v>32</v>
      </c>
    </row>
    <row r="95" spans="1:66" ht="15">
      <c r="A95" s="65" t="s">
        <v>286</v>
      </c>
      <c r="B95" s="65" t="s">
        <v>288</v>
      </c>
      <c r="C95" s="66"/>
      <c r="D95" s="67"/>
      <c r="E95" s="68"/>
      <c r="F95" s="69"/>
      <c r="G95" s="66"/>
      <c r="H95" s="70"/>
      <c r="I95" s="71"/>
      <c r="J95" s="71"/>
      <c r="K95" s="34" t="s">
        <v>66</v>
      </c>
      <c r="L95" s="78">
        <v>373</v>
      </c>
      <c r="M95" s="78"/>
      <c r="N95" s="73"/>
      <c r="O95" s="80" t="s">
        <v>355</v>
      </c>
      <c r="P95" s="82">
        <v>43693.55863425926</v>
      </c>
      <c r="Q95" s="80" t="s">
        <v>366</v>
      </c>
      <c r="R95" s="83" t="s">
        <v>439</v>
      </c>
      <c r="S95" s="80" t="s">
        <v>458</v>
      </c>
      <c r="T95" s="80"/>
      <c r="U95" s="80"/>
      <c r="V95" s="83" t="s">
        <v>536</v>
      </c>
      <c r="W95" s="82">
        <v>43693.55863425926</v>
      </c>
      <c r="X95" s="86">
        <v>43693</v>
      </c>
      <c r="Y95" s="88" t="s">
        <v>635</v>
      </c>
      <c r="Z95" s="83" t="s">
        <v>770</v>
      </c>
      <c r="AA95" s="80"/>
      <c r="AB95" s="80"/>
      <c r="AC95" s="88" t="s">
        <v>905</v>
      </c>
      <c r="AD95" s="80"/>
      <c r="AE95" s="80" t="b">
        <v>0</v>
      </c>
      <c r="AF95" s="80">
        <v>5</v>
      </c>
      <c r="AG95" s="88" t="s">
        <v>961</v>
      </c>
      <c r="AH95" s="80" t="b">
        <v>0</v>
      </c>
      <c r="AI95" s="80" t="s">
        <v>974</v>
      </c>
      <c r="AJ95" s="80"/>
      <c r="AK95" s="88" t="s">
        <v>961</v>
      </c>
      <c r="AL95" s="80" t="b">
        <v>0</v>
      </c>
      <c r="AM95" s="80">
        <v>2</v>
      </c>
      <c r="AN95" s="88" t="s">
        <v>961</v>
      </c>
      <c r="AO95" s="80" t="s">
        <v>984</v>
      </c>
      <c r="AP95" s="80" t="b">
        <v>0</v>
      </c>
      <c r="AQ95" s="88" t="s">
        <v>905</v>
      </c>
      <c r="AR95" s="80" t="s">
        <v>357</v>
      </c>
      <c r="AS95" s="80">
        <v>0</v>
      </c>
      <c r="AT95" s="80">
        <v>0</v>
      </c>
      <c r="AU95" s="80"/>
      <c r="AV95" s="80"/>
      <c r="AW95" s="80"/>
      <c r="AX95" s="80"/>
      <c r="AY95" s="80"/>
      <c r="AZ95" s="80"/>
      <c r="BA95" s="80"/>
      <c r="BB95" s="80"/>
      <c r="BC95">
        <v>2</v>
      </c>
      <c r="BD95" s="79" t="str">
        <f>REPLACE(INDEX(GroupVertices[Group],MATCH(Edges25[[#This Row],[Vertex 1]],GroupVertices[Vertex],0)),1,1,"")</f>
        <v>1</v>
      </c>
      <c r="BE95" s="79" t="str">
        <f>REPLACE(INDEX(GroupVertices[Group],MATCH(Edges25[[#This Row],[Vertex 2]],GroupVertices[Vertex],0)),1,1,"")</f>
        <v>1</v>
      </c>
      <c r="BF95" s="48">
        <v>1</v>
      </c>
      <c r="BG95" s="49">
        <v>3.125</v>
      </c>
      <c r="BH95" s="48">
        <v>1</v>
      </c>
      <c r="BI95" s="49">
        <v>3.125</v>
      </c>
      <c r="BJ95" s="48">
        <v>0</v>
      </c>
      <c r="BK95" s="49">
        <v>0</v>
      </c>
      <c r="BL95" s="48">
        <v>30</v>
      </c>
      <c r="BM95" s="49">
        <v>93.75</v>
      </c>
      <c r="BN95" s="48">
        <v>32</v>
      </c>
    </row>
    <row r="96" spans="1:66" ht="15">
      <c r="A96" s="65" t="s">
        <v>286</v>
      </c>
      <c r="B96" s="65" t="s">
        <v>321</v>
      </c>
      <c r="C96" s="66"/>
      <c r="D96" s="67"/>
      <c r="E96" s="68"/>
      <c r="F96" s="69"/>
      <c r="G96" s="66"/>
      <c r="H96" s="70"/>
      <c r="I96" s="71"/>
      <c r="J96" s="71"/>
      <c r="K96" s="34" t="s">
        <v>65</v>
      </c>
      <c r="L96" s="78">
        <v>376</v>
      </c>
      <c r="M96" s="78"/>
      <c r="N96" s="73"/>
      <c r="O96" s="80" t="s">
        <v>355</v>
      </c>
      <c r="P96" s="82">
        <v>43698.330405092594</v>
      </c>
      <c r="Q96" s="80" t="s">
        <v>377</v>
      </c>
      <c r="R96" s="80"/>
      <c r="S96" s="80"/>
      <c r="T96" s="80"/>
      <c r="U96" s="83" t="s">
        <v>479</v>
      </c>
      <c r="V96" s="83" t="s">
        <v>479</v>
      </c>
      <c r="W96" s="82">
        <v>43698.330405092594</v>
      </c>
      <c r="X96" s="86">
        <v>43698</v>
      </c>
      <c r="Y96" s="88" t="s">
        <v>636</v>
      </c>
      <c r="Z96" s="83" t="s">
        <v>771</v>
      </c>
      <c r="AA96" s="80"/>
      <c r="AB96" s="80"/>
      <c r="AC96" s="88" t="s">
        <v>906</v>
      </c>
      <c r="AD96" s="80"/>
      <c r="AE96" s="80" t="b">
        <v>0</v>
      </c>
      <c r="AF96" s="80">
        <v>14</v>
      </c>
      <c r="AG96" s="88" t="s">
        <v>961</v>
      </c>
      <c r="AH96" s="80" t="b">
        <v>0</v>
      </c>
      <c r="AI96" s="80" t="s">
        <v>974</v>
      </c>
      <c r="AJ96" s="80"/>
      <c r="AK96" s="88" t="s">
        <v>961</v>
      </c>
      <c r="AL96" s="80" t="b">
        <v>0</v>
      </c>
      <c r="AM96" s="80">
        <v>1</v>
      </c>
      <c r="AN96" s="88" t="s">
        <v>961</v>
      </c>
      <c r="AO96" s="80" t="s">
        <v>984</v>
      </c>
      <c r="AP96" s="80" t="b">
        <v>0</v>
      </c>
      <c r="AQ96" s="88" t="s">
        <v>906</v>
      </c>
      <c r="AR96" s="80" t="s">
        <v>357</v>
      </c>
      <c r="AS96" s="80">
        <v>0</v>
      </c>
      <c r="AT96" s="80">
        <v>0</v>
      </c>
      <c r="AU96" s="80"/>
      <c r="AV96" s="80"/>
      <c r="AW96" s="80"/>
      <c r="AX96" s="80"/>
      <c r="AY96" s="80"/>
      <c r="AZ96" s="80"/>
      <c r="BA96" s="80"/>
      <c r="BB96" s="80"/>
      <c r="BC96">
        <v>1</v>
      </c>
      <c r="BD96" s="79" t="str">
        <f>REPLACE(INDEX(GroupVertices[Group],MATCH(Edges25[[#This Row],[Vertex 1]],GroupVertices[Vertex],0)),1,1,"")</f>
        <v>1</v>
      </c>
      <c r="BE96" s="79" t="str">
        <f>REPLACE(INDEX(GroupVertices[Group],MATCH(Edges25[[#This Row],[Vertex 2]],GroupVertices[Vertex],0)),1,1,"")</f>
        <v>2</v>
      </c>
      <c r="BF96" s="48">
        <v>3</v>
      </c>
      <c r="BG96" s="49">
        <v>10.344827586206897</v>
      </c>
      <c r="BH96" s="48">
        <v>0</v>
      </c>
      <c r="BI96" s="49">
        <v>0</v>
      </c>
      <c r="BJ96" s="48">
        <v>0</v>
      </c>
      <c r="BK96" s="49">
        <v>0</v>
      </c>
      <c r="BL96" s="48">
        <v>26</v>
      </c>
      <c r="BM96" s="49">
        <v>89.65517241379311</v>
      </c>
      <c r="BN96" s="48">
        <v>29</v>
      </c>
    </row>
    <row r="97" spans="1:66" ht="15">
      <c r="A97" s="65" t="s">
        <v>289</v>
      </c>
      <c r="B97" s="65" t="s">
        <v>351</v>
      </c>
      <c r="C97" s="66"/>
      <c r="D97" s="67"/>
      <c r="E97" s="68"/>
      <c r="F97" s="69"/>
      <c r="G97" s="66"/>
      <c r="H97" s="70"/>
      <c r="I97" s="71"/>
      <c r="J97" s="71"/>
      <c r="K97" s="34" t="s">
        <v>65</v>
      </c>
      <c r="L97" s="78">
        <v>377</v>
      </c>
      <c r="M97" s="78"/>
      <c r="N97" s="73"/>
      <c r="O97" s="80" t="s">
        <v>355</v>
      </c>
      <c r="P97" s="82">
        <v>43699.34055555556</v>
      </c>
      <c r="Q97" s="80" t="s">
        <v>412</v>
      </c>
      <c r="R97" s="80"/>
      <c r="S97" s="80"/>
      <c r="T97" s="80" t="s">
        <v>469</v>
      </c>
      <c r="U97" s="80"/>
      <c r="V97" s="83" t="s">
        <v>539</v>
      </c>
      <c r="W97" s="82">
        <v>43699.34055555556</v>
      </c>
      <c r="X97" s="86">
        <v>43699</v>
      </c>
      <c r="Y97" s="88" t="s">
        <v>637</v>
      </c>
      <c r="Z97" s="83" t="s">
        <v>772</v>
      </c>
      <c r="AA97" s="80"/>
      <c r="AB97" s="80"/>
      <c r="AC97" s="88" t="s">
        <v>907</v>
      </c>
      <c r="AD97" s="80"/>
      <c r="AE97" s="80" t="b">
        <v>0</v>
      </c>
      <c r="AF97" s="80">
        <v>0</v>
      </c>
      <c r="AG97" s="88" t="s">
        <v>961</v>
      </c>
      <c r="AH97" s="80" t="b">
        <v>0</v>
      </c>
      <c r="AI97" s="80" t="s">
        <v>974</v>
      </c>
      <c r="AJ97" s="80"/>
      <c r="AK97" s="88" t="s">
        <v>961</v>
      </c>
      <c r="AL97" s="80" t="b">
        <v>0</v>
      </c>
      <c r="AM97" s="80">
        <v>1</v>
      </c>
      <c r="AN97" s="88" t="s">
        <v>908</v>
      </c>
      <c r="AO97" s="80" t="s">
        <v>985</v>
      </c>
      <c r="AP97" s="80" t="b">
        <v>0</v>
      </c>
      <c r="AQ97" s="88" t="s">
        <v>908</v>
      </c>
      <c r="AR97" s="80" t="s">
        <v>196</v>
      </c>
      <c r="AS97" s="80">
        <v>0</v>
      </c>
      <c r="AT97" s="80">
        <v>0</v>
      </c>
      <c r="AU97" s="80"/>
      <c r="AV97" s="80"/>
      <c r="AW97" s="80"/>
      <c r="AX97" s="80"/>
      <c r="AY97" s="80"/>
      <c r="AZ97" s="80"/>
      <c r="BA97" s="80"/>
      <c r="BB97" s="80"/>
      <c r="BC97">
        <v>1</v>
      </c>
      <c r="BD97" s="79" t="str">
        <f>REPLACE(INDEX(GroupVertices[Group],MATCH(Edges25[[#This Row],[Vertex 1]],GroupVertices[Vertex],0)),1,1,"")</f>
        <v>2</v>
      </c>
      <c r="BE97" s="79" t="str">
        <f>REPLACE(INDEX(GroupVertices[Group],MATCH(Edges25[[#This Row],[Vertex 2]],GroupVertices[Vertex],0)),1,1,"")</f>
        <v>2</v>
      </c>
      <c r="BF97" s="48">
        <v>2</v>
      </c>
      <c r="BG97" s="49">
        <v>5.405405405405405</v>
      </c>
      <c r="BH97" s="48">
        <v>0</v>
      </c>
      <c r="BI97" s="49">
        <v>0</v>
      </c>
      <c r="BJ97" s="48">
        <v>0</v>
      </c>
      <c r="BK97" s="49">
        <v>0</v>
      </c>
      <c r="BL97" s="48">
        <v>35</v>
      </c>
      <c r="BM97" s="49">
        <v>94.5945945945946</v>
      </c>
      <c r="BN97" s="48">
        <v>37</v>
      </c>
    </row>
    <row r="98" spans="1:66" ht="15">
      <c r="A98" s="65" t="s">
        <v>286</v>
      </c>
      <c r="B98" s="65" t="s">
        <v>351</v>
      </c>
      <c r="C98" s="66"/>
      <c r="D98" s="67"/>
      <c r="E98" s="68"/>
      <c r="F98" s="69"/>
      <c r="G98" s="66"/>
      <c r="H98" s="70"/>
      <c r="I98" s="71"/>
      <c r="J98" s="71"/>
      <c r="K98" s="34" t="s">
        <v>65</v>
      </c>
      <c r="L98" s="78">
        <v>379</v>
      </c>
      <c r="M98" s="78"/>
      <c r="N98" s="73"/>
      <c r="O98" s="80" t="s">
        <v>355</v>
      </c>
      <c r="P98" s="82">
        <v>43699.29719907408</v>
      </c>
      <c r="Q98" s="80" t="s">
        <v>412</v>
      </c>
      <c r="R98" s="80"/>
      <c r="S98" s="80"/>
      <c r="T98" s="80" t="s">
        <v>470</v>
      </c>
      <c r="U98" s="80"/>
      <c r="V98" s="83" t="s">
        <v>536</v>
      </c>
      <c r="W98" s="82">
        <v>43699.29719907408</v>
      </c>
      <c r="X98" s="86">
        <v>43699</v>
      </c>
      <c r="Y98" s="88" t="s">
        <v>638</v>
      </c>
      <c r="Z98" s="83" t="s">
        <v>773</v>
      </c>
      <c r="AA98" s="80"/>
      <c r="AB98" s="80"/>
      <c r="AC98" s="88" t="s">
        <v>908</v>
      </c>
      <c r="AD98" s="88" t="s">
        <v>946</v>
      </c>
      <c r="AE98" s="80" t="b">
        <v>0</v>
      </c>
      <c r="AF98" s="80">
        <v>3</v>
      </c>
      <c r="AG98" s="88" t="s">
        <v>960</v>
      </c>
      <c r="AH98" s="80" t="b">
        <v>0</v>
      </c>
      <c r="AI98" s="80" t="s">
        <v>974</v>
      </c>
      <c r="AJ98" s="80"/>
      <c r="AK98" s="88" t="s">
        <v>961</v>
      </c>
      <c r="AL98" s="80" t="b">
        <v>0</v>
      </c>
      <c r="AM98" s="80">
        <v>1</v>
      </c>
      <c r="AN98" s="88" t="s">
        <v>961</v>
      </c>
      <c r="AO98" s="80" t="s">
        <v>985</v>
      </c>
      <c r="AP98" s="80" t="b">
        <v>0</v>
      </c>
      <c r="AQ98" s="88" t="s">
        <v>946</v>
      </c>
      <c r="AR98" s="80" t="s">
        <v>357</v>
      </c>
      <c r="AS98" s="80">
        <v>0</v>
      </c>
      <c r="AT98" s="80">
        <v>0</v>
      </c>
      <c r="AU98" s="80"/>
      <c r="AV98" s="80"/>
      <c r="AW98" s="80"/>
      <c r="AX98" s="80"/>
      <c r="AY98" s="80"/>
      <c r="AZ98" s="80"/>
      <c r="BA98" s="80"/>
      <c r="BB98" s="80"/>
      <c r="BC98">
        <v>2</v>
      </c>
      <c r="BD98" s="79" t="str">
        <f>REPLACE(INDEX(GroupVertices[Group],MATCH(Edges25[[#This Row],[Vertex 1]],GroupVertices[Vertex],0)),1,1,"")</f>
        <v>1</v>
      </c>
      <c r="BE98" s="79" t="str">
        <f>REPLACE(INDEX(GroupVertices[Group],MATCH(Edges25[[#This Row],[Vertex 2]],GroupVertices[Vertex],0)),1,1,"")</f>
        <v>2</v>
      </c>
      <c r="BF98" s="48"/>
      <c r="BG98" s="49"/>
      <c r="BH98" s="48"/>
      <c r="BI98" s="49"/>
      <c r="BJ98" s="48"/>
      <c r="BK98" s="49"/>
      <c r="BL98" s="48"/>
      <c r="BM98" s="49"/>
      <c r="BN98" s="48"/>
    </row>
    <row r="99" spans="1:66" ht="15">
      <c r="A99" s="65" t="s">
        <v>290</v>
      </c>
      <c r="B99" s="65" t="s">
        <v>284</v>
      </c>
      <c r="C99" s="66"/>
      <c r="D99" s="67"/>
      <c r="E99" s="68"/>
      <c r="F99" s="69"/>
      <c r="G99" s="66"/>
      <c r="H99" s="70"/>
      <c r="I99" s="71"/>
      <c r="J99" s="71"/>
      <c r="K99" s="34" t="s">
        <v>65</v>
      </c>
      <c r="L99" s="78">
        <v>380</v>
      </c>
      <c r="M99" s="78"/>
      <c r="N99" s="73"/>
      <c r="O99" s="80" t="s">
        <v>356</v>
      </c>
      <c r="P99" s="82">
        <v>43690.27337962963</v>
      </c>
      <c r="Q99" s="80" t="s">
        <v>413</v>
      </c>
      <c r="R99" s="80"/>
      <c r="S99" s="80"/>
      <c r="T99" s="80"/>
      <c r="U99" s="80"/>
      <c r="V99" s="83" t="s">
        <v>540</v>
      </c>
      <c r="W99" s="82">
        <v>43690.27337962963</v>
      </c>
      <c r="X99" s="86">
        <v>43690</v>
      </c>
      <c r="Y99" s="88" t="s">
        <v>639</v>
      </c>
      <c r="Z99" s="83" t="s">
        <v>774</v>
      </c>
      <c r="AA99" s="80"/>
      <c r="AB99" s="80"/>
      <c r="AC99" s="88" t="s">
        <v>909</v>
      </c>
      <c r="AD99" s="88" t="s">
        <v>911</v>
      </c>
      <c r="AE99" s="80" t="b">
        <v>0</v>
      </c>
      <c r="AF99" s="80">
        <v>1</v>
      </c>
      <c r="AG99" s="88" t="s">
        <v>964</v>
      </c>
      <c r="AH99" s="80" t="b">
        <v>0</v>
      </c>
      <c r="AI99" s="80" t="s">
        <v>974</v>
      </c>
      <c r="AJ99" s="80"/>
      <c r="AK99" s="88" t="s">
        <v>961</v>
      </c>
      <c r="AL99" s="80" t="b">
        <v>0</v>
      </c>
      <c r="AM99" s="80">
        <v>0</v>
      </c>
      <c r="AN99" s="88" t="s">
        <v>961</v>
      </c>
      <c r="AO99" s="80" t="s">
        <v>985</v>
      </c>
      <c r="AP99" s="80" t="b">
        <v>0</v>
      </c>
      <c r="AQ99" s="88" t="s">
        <v>911</v>
      </c>
      <c r="AR99" s="80" t="s">
        <v>196</v>
      </c>
      <c r="AS99" s="80">
        <v>0</v>
      </c>
      <c r="AT99" s="80">
        <v>0</v>
      </c>
      <c r="AU99" s="80"/>
      <c r="AV99" s="80"/>
      <c r="AW99" s="80"/>
      <c r="AX99" s="80"/>
      <c r="AY99" s="80"/>
      <c r="AZ99" s="80"/>
      <c r="BA99" s="80"/>
      <c r="BB99" s="80"/>
      <c r="BC99">
        <v>1</v>
      </c>
      <c r="BD99" s="79" t="str">
        <f>REPLACE(INDEX(GroupVertices[Group],MATCH(Edges25[[#This Row],[Vertex 1]],GroupVertices[Vertex],0)),1,1,"")</f>
        <v>2</v>
      </c>
      <c r="BE99" s="79" t="str">
        <f>REPLACE(INDEX(GroupVertices[Group],MATCH(Edges25[[#This Row],[Vertex 2]],GroupVertices[Vertex],0)),1,1,"")</f>
        <v>2</v>
      </c>
      <c r="BF99" s="48"/>
      <c r="BG99" s="49"/>
      <c r="BH99" s="48"/>
      <c r="BI99" s="49"/>
      <c r="BJ99" s="48"/>
      <c r="BK99" s="49"/>
      <c r="BL99" s="48"/>
      <c r="BM99" s="49"/>
      <c r="BN99" s="48"/>
    </row>
    <row r="100" spans="1:66" ht="15">
      <c r="A100" s="65" t="s">
        <v>291</v>
      </c>
      <c r="B100" s="65" t="s">
        <v>284</v>
      </c>
      <c r="C100" s="66"/>
      <c r="D100" s="67"/>
      <c r="E100" s="68"/>
      <c r="F100" s="69"/>
      <c r="G100" s="66"/>
      <c r="H100" s="70"/>
      <c r="I100" s="71"/>
      <c r="J100" s="71"/>
      <c r="K100" s="34" t="s">
        <v>66</v>
      </c>
      <c r="L100" s="78">
        <v>382</v>
      </c>
      <c r="M100" s="78"/>
      <c r="N100" s="73"/>
      <c r="O100" s="80" t="s">
        <v>356</v>
      </c>
      <c r="P100" s="82">
        <v>43693.322430555556</v>
      </c>
      <c r="Q100" s="80" t="s">
        <v>414</v>
      </c>
      <c r="R100" s="80"/>
      <c r="S100" s="80"/>
      <c r="T100" s="80"/>
      <c r="U100" s="80"/>
      <c r="V100" s="83" t="s">
        <v>541</v>
      </c>
      <c r="W100" s="82">
        <v>43693.322430555556</v>
      </c>
      <c r="X100" s="86">
        <v>43693</v>
      </c>
      <c r="Y100" s="88" t="s">
        <v>640</v>
      </c>
      <c r="Z100" s="83" t="s">
        <v>775</v>
      </c>
      <c r="AA100" s="80"/>
      <c r="AB100" s="80"/>
      <c r="AC100" s="88" t="s">
        <v>910</v>
      </c>
      <c r="AD100" s="88" t="s">
        <v>913</v>
      </c>
      <c r="AE100" s="80" t="b">
        <v>0</v>
      </c>
      <c r="AF100" s="80">
        <v>1</v>
      </c>
      <c r="AG100" s="88" t="s">
        <v>964</v>
      </c>
      <c r="AH100" s="80" t="b">
        <v>0</v>
      </c>
      <c r="AI100" s="80" t="s">
        <v>974</v>
      </c>
      <c r="AJ100" s="80"/>
      <c r="AK100" s="88" t="s">
        <v>961</v>
      </c>
      <c r="AL100" s="80" t="b">
        <v>0</v>
      </c>
      <c r="AM100" s="80">
        <v>0</v>
      </c>
      <c r="AN100" s="88" t="s">
        <v>961</v>
      </c>
      <c r="AO100" s="80" t="s">
        <v>984</v>
      </c>
      <c r="AP100" s="80" t="b">
        <v>0</v>
      </c>
      <c r="AQ100" s="88" t="s">
        <v>913</v>
      </c>
      <c r="AR100" s="80" t="s">
        <v>196</v>
      </c>
      <c r="AS100" s="80">
        <v>0</v>
      </c>
      <c r="AT100" s="80">
        <v>0</v>
      </c>
      <c r="AU100" s="80"/>
      <c r="AV100" s="80"/>
      <c r="AW100" s="80"/>
      <c r="AX100" s="80"/>
      <c r="AY100" s="80"/>
      <c r="AZ100" s="80"/>
      <c r="BA100" s="80"/>
      <c r="BB100" s="80"/>
      <c r="BC100">
        <v>1</v>
      </c>
      <c r="BD100" s="79" t="str">
        <f>REPLACE(INDEX(GroupVertices[Group],MATCH(Edges25[[#This Row],[Vertex 1]],GroupVertices[Vertex],0)),1,1,"")</f>
        <v>1</v>
      </c>
      <c r="BE100" s="79" t="str">
        <f>REPLACE(INDEX(GroupVertices[Group],MATCH(Edges25[[#This Row],[Vertex 2]],GroupVertices[Vertex],0)),1,1,"")</f>
        <v>2</v>
      </c>
      <c r="BF100" s="48"/>
      <c r="BG100" s="49"/>
      <c r="BH100" s="48"/>
      <c r="BI100" s="49"/>
      <c r="BJ100" s="48"/>
      <c r="BK100" s="49"/>
      <c r="BL100" s="48"/>
      <c r="BM100" s="49"/>
      <c r="BN100" s="48"/>
    </row>
    <row r="101" spans="1:66" ht="15">
      <c r="A101" s="65" t="s">
        <v>284</v>
      </c>
      <c r="B101" s="65" t="s">
        <v>286</v>
      </c>
      <c r="C101" s="66"/>
      <c r="D101" s="67"/>
      <c r="E101" s="68"/>
      <c r="F101" s="69"/>
      <c r="G101" s="66"/>
      <c r="H101" s="70"/>
      <c r="I101" s="71"/>
      <c r="J101" s="71"/>
      <c r="K101" s="34" t="s">
        <v>66</v>
      </c>
      <c r="L101" s="78">
        <v>383</v>
      </c>
      <c r="M101" s="78"/>
      <c r="N101" s="73"/>
      <c r="O101" s="80" t="s">
        <v>355</v>
      </c>
      <c r="P101" s="82">
        <v>43690.25914351852</v>
      </c>
      <c r="Q101" s="80" t="s">
        <v>415</v>
      </c>
      <c r="R101" s="83" t="s">
        <v>440</v>
      </c>
      <c r="S101" s="80" t="s">
        <v>453</v>
      </c>
      <c r="T101" s="80"/>
      <c r="U101" s="80"/>
      <c r="V101" s="83" t="s">
        <v>534</v>
      </c>
      <c r="W101" s="82">
        <v>43690.25914351852</v>
      </c>
      <c r="X101" s="86">
        <v>43690</v>
      </c>
      <c r="Y101" s="88" t="s">
        <v>641</v>
      </c>
      <c r="Z101" s="83" t="s">
        <v>776</v>
      </c>
      <c r="AA101" s="80"/>
      <c r="AB101" s="80"/>
      <c r="AC101" s="88" t="s">
        <v>911</v>
      </c>
      <c r="AD101" s="80"/>
      <c r="AE101" s="80" t="b">
        <v>0</v>
      </c>
      <c r="AF101" s="80">
        <v>2</v>
      </c>
      <c r="AG101" s="88" t="s">
        <v>961</v>
      </c>
      <c r="AH101" s="80" t="b">
        <v>1</v>
      </c>
      <c r="AI101" s="80" t="s">
        <v>974</v>
      </c>
      <c r="AJ101" s="80"/>
      <c r="AK101" s="88" t="s">
        <v>982</v>
      </c>
      <c r="AL101" s="80" t="b">
        <v>0</v>
      </c>
      <c r="AM101" s="80">
        <v>0</v>
      </c>
      <c r="AN101" s="88" t="s">
        <v>961</v>
      </c>
      <c r="AO101" s="80" t="s">
        <v>984</v>
      </c>
      <c r="AP101" s="80" t="b">
        <v>0</v>
      </c>
      <c r="AQ101" s="88" t="s">
        <v>911</v>
      </c>
      <c r="AR101" s="80" t="s">
        <v>196</v>
      </c>
      <c r="AS101" s="80">
        <v>0</v>
      </c>
      <c r="AT101" s="80">
        <v>0</v>
      </c>
      <c r="AU101" s="80"/>
      <c r="AV101" s="80"/>
      <c r="AW101" s="80"/>
      <c r="AX101" s="80"/>
      <c r="AY101" s="80"/>
      <c r="AZ101" s="80"/>
      <c r="BA101" s="80"/>
      <c r="BB101" s="80"/>
      <c r="BC101">
        <v>7</v>
      </c>
      <c r="BD101" s="79" t="str">
        <f>REPLACE(INDEX(GroupVertices[Group],MATCH(Edges25[[#This Row],[Vertex 1]],GroupVertices[Vertex],0)),1,1,"")</f>
        <v>2</v>
      </c>
      <c r="BE101" s="79" t="str">
        <f>REPLACE(INDEX(GroupVertices[Group],MATCH(Edges25[[#This Row],[Vertex 2]],GroupVertices[Vertex],0)),1,1,"")</f>
        <v>1</v>
      </c>
      <c r="BF101" s="48">
        <v>0</v>
      </c>
      <c r="BG101" s="49">
        <v>0</v>
      </c>
      <c r="BH101" s="48">
        <v>0</v>
      </c>
      <c r="BI101" s="49">
        <v>0</v>
      </c>
      <c r="BJ101" s="48">
        <v>0</v>
      </c>
      <c r="BK101" s="49">
        <v>0</v>
      </c>
      <c r="BL101" s="48">
        <v>8</v>
      </c>
      <c r="BM101" s="49">
        <v>100</v>
      </c>
      <c r="BN101" s="48">
        <v>8</v>
      </c>
    </row>
    <row r="102" spans="1:66" ht="15">
      <c r="A102" s="65" t="s">
        <v>284</v>
      </c>
      <c r="B102" s="65" t="s">
        <v>286</v>
      </c>
      <c r="C102" s="66"/>
      <c r="D102" s="67"/>
      <c r="E102" s="68"/>
      <c r="F102" s="69"/>
      <c r="G102" s="66"/>
      <c r="H102" s="70"/>
      <c r="I102" s="71"/>
      <c r="J102" s="71"/>
      <c r="K102" s="34" t="s">
        <v>66</v>
      </c>
      <c r="L102" s="78">
        <v>384</v>
      </c>
      <c r="M102" s="78"/>
      <c r="N102" s="73"/>
      <c r="O102" s="80" t="s">
        <v>355</v>
      </c>
      <c r="P102" s="82">
        <v>43691.263194444444</v>
      </c>
      <c r="Q102" s="80" t="s">
        <v>416</v>
      </c>
      <c r="R102" s="83" t="s">
        <v>441</v>
      </c>
      <c r="S102" s="80" t="s">
        <v>453</v>
      </c>
      <c r="T102" s="80" t="s">
        <v>471</v>
      </c>
      <c r="U102" s="80"/>
      <c r="V102" s="83" t="s">
        <v>534</v>
      </c>
      <c r="W102" s="82">
        <v>43691.263194444444</v>
      </c>
      <c r="X102" s="86">
        <v>43691</v>
      </c>
      <c r="Y102" s="88" t="s">
        <v>642</v>
      </c>
      <c r="Z102" s="83" t="s">
        <v>777</v>
      </c>
      <c r="AA102" s="80"/>
      <c r="AB102" s="80"/>
      <c r="AC102" s="88" t="s">
        <v>912</v>
      </c>
      <c r="AD102" s="80"/>
      <c r="AE102" s="80" t="b">
        <v>0</v>
      </c>
      <c r="AF102" s="80">
        <v>5</v>
      </c>
      <c r="AG102" s="88" t="s">
        <v>961</v>
      </c>
      <c r="AH102" s="80" t="b">
        <v>1</v>
      </c>
      <c r="AI102" s="80" t="s">
        <v>974</v>
      </c>
      <c r="AJ102" s="80"/>
      <c r="AK102" s="88" t="s">
        <v>983</v>
      </c>
      <c r="AL102" s="80" t="b">
        <v>0</v>
      </c>
      <c r="AM102" s="80">
        <v>1</v>
      </c>
      <c r="AN102" s="88" t="s">
        <v>961</v>
      </c>
      <c r="AO102" s="80" t="s">
        <v>984</v>
      </c>
      <c r="AP102" s="80" t="b">
        <v>0</v>
      </c>
      <c r="AQ102" s="88" t="s">
        <v>912</v>
      </c>
      <c r="AR102" s="80" t="s">
        <v>196</v>
      </c>
      <c r="AS102" s="80">
        <v>0</v>
      </c>
      <c r="AT102" s="80">
        <v>0</v>
      </c>
      <c r="AU102" s="80"/>
      <c r="AV102" s="80"/>
      <c r="AW102" s="80"/>
      <c r="AX102" s="80"/>
      <c r="AY102" s="80"/>
      <c r="AZ102" s="80"/>
      <c r="BA102" s="80"/>
      <c r="BB102" s="80"/>
      <c r="BC102">
        <v>7</v>
      </c>
      <c r="BD102" s="79" t="str">
        <f>REPLACE(INDEX(GroupVertices[Group],MATCH(Edges25[[#This Row],[Vertex 1]],GroupVertices[Vertex],0)),1,1,"")</f>
        <v>2</v>
      </c>
      <c r="BE102" s="79" t="str">
        <f>REPLACE(INDEX(GroupVertices[Group],MATCH(Edges25[[#This Row],[Vertex 2]],GroupVertices[Vertex],0)),1,1,"")</f>
        <v>1</v>
      </c>
      <c r="BF102" s="48">
        <v>0</v>
      </c>
      <c r="BG102" s="49">
        <v>0</v>
      </c>
      <c r="BH102" s="48">
        <v>0</v>
      </c>
      <c r="BI102" s="49">
        <v>0</v>
      </c>
      <c r="BJ102" s="48">
        <v>0</v>
      </c>
      <c r="BK102" s="49">
        <v>0</v>
      </c>
      <c r="BL102" s="48">
        <v>22</v>
      </c>
      <c r="BM102" s="49">
        <v>100</v>
      </c>
      <c r="BN102" s="48">
        <v>22</v>
      </c>
    </row>
    <row r="103" spans="1:66" ht="15">
      <c r="A103" s="65" t="s">
        <v>284</v>
      </c>
      <c r="B103" s="65" t="s">
        <v>286</v>
      </c>
      <c r="C103" s="66"/>
      <c r="D103" s="67"/>
      <c r="E103" s="68"/>
      <c r="F103" s="69"/>
      <c r="G103" s="66"/>
      <c r="H103" s="70"/>
      <c r="I103" s="71"/>
      <c r="J103" s="71"/>
      <c r="K103" s="34" t="s">
        <v>66</v>
      </c>
      <c r="L103" s="78">
        <v>386</v>
      </c>
      <c r="M103" s="78"/>
      <c r="N103" s="73"/>
      <c r="O103" s="80" t="s">
        <v>355</v>
      </c>
      <c r="P103" s="82">
        <v>43692.69436342592</v>
      </c>
      <c r="Q103" s="80" t="s">
        <v>417</v>
      </c>
      <c r="R103" s="80"/>
      <c r="S103" s="80"/>
      <c r="T103" s="80"/>
      <c r="U103" s="80"/>
      <c r="V103" s="83" t="s">
        <v>534</v>
      </c>
      <c r="W103" s="82">
        <v>43692.69436342592</v>
      </c>
      <c r="X103" s="86">
        <v>43692</v>
      </c>
      <c r="Y103" s="88" t="s">
        <v>643</v>
      </c>
      <c r="Z103" s="83" t="s">
        <v>778</v>
      </c>
      <c r="AA103" s="80"/>
      <c r="AB103" s="80"/>
      <c r="AC103" s="88" t="s">
        <v>913</v>
      </c>
      <c r="AD103" s="88" t="s">
        <v>926</v>
      </c>
      <c r="AE103" s="80" t="b">
        <v>0</v>
      </c>
      <c r="AF103" s="80">
        <v>1</v>
      </c>
      <c r="AG103" s="88" t="s">
        <v>973</v>
      </c>
      <c r="AH103" s="80" t="b">
        <v>0</v>
      </c>
      <c r="AI103" s="80" t="s">
        <v>974</v>
      </c>
      <c r="AJ103" s="80"/>
      <c r="AK103" s="88" t="s">
        <v>961</v>
      </c>
      <c r="AL103" s="80" t="b">
        <v>0</v>
      </c>
      <c r="AM103" s="80">
        <v>0</v>
      </c>
      <c r="AN103" s="88" t="s">
        <v>961</v>
      </c>
      <c r="AO103" s="80" t="s">
        <v>984</v>
      </c>
      <c r="AP103" s="80" t="b">
        <v>0</v>
      </c>
      <c r="AQ103" s="88" t="s">
        <v>926</v>
      </c>
      <c r="AR103" s="80" t="s">
        <v>196</v>
      </c>
      <c r="AS103" s="80">
        <v>0</v>
      </c>
      <c r="AT103" s="80">
        <v>0</v>
      </c>
      <c r="AU103" s="80"/>
      <c r="AV103" s="80"/>
      <c r="AW103" s="80"/>
      <c r="AX103" s="80"/>
      <c r="AY103" s="80"/>
      <c r="AZ103" s="80"/>
      <c r="BA103" s="80"/>
      <c r="BB103" s="80"/>
      <c r="BC103">
        <v>7</v>
      </c>
      <c r="BD103" s="79" t="str">
        <f>REPLACE(INDEX(GroupVertices[Group],MATCH(Edges25[[#This Row],[Vertex 1]],GroupVertices[Vertex],0)),1,1,"")</f>
        <v>2</v>
      </c>
      <c r="BE103" s="79" t="str">
        <f>REPLACE(INDEX(GroupVertices[Group],MATCH(Edges25[[#This Row],[Vertex 2]],GroupVertices[Vertex],0)),1,1,"")</f>
        <v>1</v>
      </c>
      <c r="BF103" s="48"/>
      <c r="BG103" s="49"/>
      <c r="BH103" s="48"/>
      <c r="BI103" s="49"/>
      <c r="BJ103" s="48"/>
      <c r="BK103" s="49"/>
      <c r="BL103" s="48"/>
      <c r="BM103" s="49"/>
      <c r="BN103" s="48"/>
    </row>
    <row r="104" spans="1:66" ht="15">
      <c r="A104" s="65" t="s">
        <v>286</v>
      </c>
      <c r="B104" s="65" t="s">
        <v>284</v>
      </c>
      <c r="C104" s="66"/>
      <c r="D104" s="67"/>
      <c r="E104" s="68"/>
      <c r="F104" s="69"/>
      <c r="G104" s="66"/>
      <c r="H104" s="70"/>
      <c r="I104" s="71"/>
      <c r="J104" s="71"/>
      <c r="K104" s="34" t="s">
        <v>66</v>
      </c>
      <c r="L104" s="78">
        <v>392</v>
      </c>
      <c r="M104" s="78"/>
      <c r="N104" s="73"/>
      <c r="O104" s="80" t="s">
        <v>357</v>
      </c>
      <c r="P104" s="82">
        <v>43691.300046296295</v>
      </c>
      <c r="Q104" s="80" t="s">
        <v>416</v>
      </c>
      <c r="R104" s="80"/>
      <c r="S104" s="80"/>
      <c r="T104" s="80" t="s">
        <v>471</v>
      </c>
      <c r="U104" s="80"/>
      <c r="V104" s="83" t="s">
        <v>536</v>
      </c>
      <c r="W104" s="82">
        <v>43691.300046296295</v>
      </c>
      <c r="X104" s="86">
        <v>43691</v>
      </c>
      <c r="Y104" s="88" t="s">
        <v>644</v>
      </c>
      <c r="Z104" s="83" t="s">
        <v>779</v>
      </c>
      <c r="AA104" s="80"/>
      <c r="AB104" s="80"/>
      <c r="AC104" s="88" t="s">
        <v>914</v>
      </c>
      <c r="AD104" s="80"/>
      <c r="AE104" s="80" t="b">
        <v>0</v>
      </c>
      <c r="AF104" s="80">
        <v>0</v>
      </c>
      <c r="AG104" s="88" t="s">
        <v>961</v>
      </c>
      <c r="AH104" s="80" t="b">
        <v>1</v>
      </c>
      <c r="AI104" s="80" t="s">
        <v>974</v>
      </c>
      <c r="AJ104" s="80"/>
      <c r="AK104" s="88" t="s">
        <v>983</v>
      </c>
      <c r="AL104" s="80" t="b">
        <v>0</v>
      </c>
      <c r="AM104" s="80">
        <v>1</v>
      </c>
      <c r="AN104" s="88" t="s">
        <v>912</v>
      </c>
      <c r="AO104" s="80" t="s">
        <v>985</v>
      </c>
      <c r="AP104" s="80" t="b">
        <v>0</v>
      </c>
      <c r="AQ104" s="88" t="s">
        <v>912</v>
      </c>
      <c r="AR104" s="80" t="s">
        <v>196</v>
      </c>
      <c r="AS104" s="80">
        <v>0</v>
      </c>
      <c r="AT104" s="80">
        <v>0</v>
      </c>
      <c r="AU104" s="80"/>
      <c r="AV104" s="80"/>
      <c r="AW104" s="80"/>
      <c r="AX104" s="80"/>
      <c r="AY104" s="80"/>
      <c r="AZ104" s="80"/>
      <c r="BA104" s="80"/>
      <c r="BB104" s="80"/>
      <c r="BC104">
        <v>1</v>
      </c>
      <c r="BD104" s="79" t="str">
        <f>REPLACE(INDEX(GroupVertices[Group],MATCH(Edges25[[#This Row],[Vertex 1]],GroupVertices[Vertex],0)),1,1,"")</f>
        <v>1</v>
      </c>
      <c r="BE104" s="79" t="str">
        <f>REPLACE(INDEX(GroupVertices[Group],MATCH(Edges25[[#This Row],[Vertex 2]],GroupVertices[Vertex],0)),1,1,"")</f>
        <v>2</v>
      </c>
      <c r="BF104" s="48">
        <v>0</v>
      </c>
      <c r="BG104" s="49">
        <v>0</v>
      </c>
      <c r="BH104" s="48">
        <v>0</v>
      </c>
      <c r="BI104" s="49">
        <v>0</v>
      </c>
      <c r="BJ104" s="48">
        <v>0</v>
      </c>
      <c r="BK104" s="49">
        <v>0</v>
      </c>
      <c r="BL104" s="48">
        <v>22</v>
      </c>
      <c r="BM104" s="49">
        <v>100</v>
      </c>
      <c r="BN104" s="48">
        <v>22</v>
      </c>
    </row>
    <row r="105" spans="1:66" ht="15">
      <c r="A105" s="65" t="s">
        <v>289</v>
      </c>
      <c r="B105" s="65" t="s">
        <v>290</v>
      </c>
      <c r="C105" s="66"/>
      <c r="D105" s="67"/>
      <c r="E105" s="68"/>
      <c r="F105" s="69"/>
      <c r="G105" s="66"/>
      <c r="H105" s="70"/>
      <c r="I105" s="71"/>
      <c r="J105" s="71"/>
      <c r="K105" s="34" t="s">
        <v>65</v>
      </c>
      <c r="L105" s="78">
        <v>393</v>
      </c>
      <c r="M105" s="78"/>
      <c r="N105" s="73"/>
      <c r="O105" s="80" t="s">
        <v>355</v>
      </c>
      <c r="P105" s="82">
        <v>43690.738703703704</v>
      </c>
      <c r="Q105" s="80" t="s">
        <v>418</v>
      </c>
      <c r="R105" s="83" t="s">
        <v>442</v>
      </c>
      <c r="S105" s="80" t="s">
        <v>458</v>
      </c>
      <c r="T105" s="80"/>
      <c r="U105" s="80"/>
      <c r="V105" s="83" t="s">
        <v>539</v>
      </c>
      <c r="W105" s="82">
        <v>43690.738703703704</v>
      </c>
      <c r="X105" s="86">
        <v>43690</v>
      </c>
      <c r="Y105" s="88" t="s">
        <v>645</v>
      </c>
      <c r="Z105" s="83" t="s">
        <v>780</v>
      </c>
      <c r="AA105" s="80"/>
      <c r="AB105" s="80"/>
      <c r="AC105" s="88" t="s">
        <v>915</v>
      </c>
      <c r="AD105" s="80"/>
      <c r="AE105" s="80" t="b">
        <v>0</v>
      </c>
      <c r="AF105" s="80">
        <v>5</v>
      </c>
      <c r="AG105" s="88" t="s">
        <v>961</v>
      </c>
      <c r="AH105" s="80" t="b">
        <v>0</v>
      </c>
      <c r="AI105" s="80" t="s">
        <v>974</v>
      </c>
      <c r="AJ105" s="80"/>
      <c r="AK105" s="88" t="s">
        <v>961</v>
      </c>
      <c r="AL105" s="80" t="b">
        <v>0</v>
      </c>
      <c r="AM105" s="80">
        <v>1</v>
      </c>
      <c r="AN105" s="88" t="s">
        <v>961</v>
      </c>
      <c r="AO105" s="80" t="s">
        <v>985</v>
      </c>
      <c r="AP105" s="80" t="b">
        <v>0</v>
      </c>
      <c r="AQ105" s="88" t="s">
        <v>915</v>
      </c>
      <c r="AR105" s="80" t="s">
        <v>196</v>
      </c>
      <c r="AS105" s="80">
        <v>0</v>
      </c>
      <c r="AT105" s="80">
        <v>0</v>
      </c>
      <c r="AU105" s="80"/>
      <c r="AV105" s="80"/>
      <c r="AW105" s="80"/>
      <c r="AX105" s="80"/>
      <c r="AY105" s="80"/>
      <c r="AZ105" s="80"/>
      <c r="BA105" s="80"/>
      <c r="BB105" s="80"/>
      <c r="BC105">
        <v>1</v>
      </c>
      <c r="BD105" s="79" t="str">
        <f>REPLACE(INDEX(GroupVertices[Group],MATCH(Edges25[[#This Row],[Vertex 1]],GroupVertices[Vertex],0)),1,1,"")</f>
        <v>2</v>
      </c>
      <c r="BE105" s="79" t="str">
        <f>REPLACE(INDEX(GroupVertices[Group],MATCH(Edges25[[#This Row],[Vertex 2]],GroupVertices[Vertex],0)),1,1,"")</f>
        <v>2</v>
      </c>
      <c r="BF105" s="48"/>
      <c r="BG105" s="49"/>
      <c r="BH105" s="48"/>
      <c r="BI105" s="49"/>
      <c r="BJ105" s="48"/>
      <c r="BK105" s="49"/>
      <c r="BL105" s="48"/>
      <c r="BM105" s="49"/>
      <c r="BN105" s="48"/>
    </row>
    <row r="106" spans="1:66" ht="15">
      <c r="A106" s="65" t="s">
        <v>286</v>
      </c>
      <c r="B106" s="65" t="s">
        <v>289</v>
      </c>
      <c r="C106" s="66"/>
      <c r="D106" s="67"/>
      <c r="E106" s="68"/>
      <c r="F106" s="69"/>
      <c r="G106" s="66"/>
      <c r="H106" s="70"/>
      <c r="I106" s="71"/>
      <c r="J106" s="71"/>
      <c r="K106" s="34" t="s">
        <v>66</v>
      </c>
      <c r="L106" s="78">
        <v>400</v>
      </c>
      <c r="M106" s="78"/>
      <c r="N106" s="73"/>
      <c r="O106" s="80" t="s">
        <v>357</v>
      </c>
      <c r="P106" s="82">
        <v>43691.30054398148</v>
      </c>
      <c r="Q106" s="80" t="s">
        <v>418</v>
      </c>
      <c r="R106" s="80"/>
      <c r="S106" s="80"/>
      <c r="T106" s="80"/>
      <c r="U106" s="80"/>
      <c r="V106" s="83" t="s">
        <v>536</v>
      </c>
      <c r="W106" s="82">
        <v>43691.30054398148</v>
      </c>
      <c r="X106" s="86">
        <v>43691</v>
      </c>
      <c r="Y106" s="88" t="s">
        <v>646</v>
      </c>
      <c r="Z106" s="83" t="s">
        <v>781</v>
      </c>
      <c r="AA106" s="80"/>
      <c r="AB106" s="80"/>
      <c r="AC106" s="88" t="s">
        <v>916</v>
      </c>
      <c r="AD106" s="80"/>
      <c r="AE106" s="80" t="b">
        <v>0</v>
      </c>
      <c r="AF106" s="80">
        <v>0</v>
      </c>
      <c r="AG106" s="88" t="s">
        <v>961</v>
      </c>
      <c r="AH106" s="80" t="b">
        <v>0</v>
      </c>
      <c r="AI106" s="80" t="s">
        <v>974</v>
      </c>
      <c r="AJ106" s="80"/>
      <c r="AK106" s="88" t="s">
        <v>961</v>
      </c>
      <c r="AL106" s="80" t="b">
        <v>0</v>
      </c>
      <c r="AM106" s="80">
        <v>1</v>
      </c>
      <c r="AN106" s="88" t="s">
        <v>915</v>
      </c>
      <c r="AO106" s="80" t="s">
        <v>985</v>
      </c>
      <c r="AP106" s="80" t="b">
        <v>0</v>
      </c>
      <c r="AQ106" s="88" t="s">
        <v>915</v>
      </c>
      <c r="AR106" s="80" t="s">
        <v>196</v>
      </c>
      <c r="AS106" s="80">
        <v>0</v>
      </c>
      <c r="AT106" s="80">
        <v>0</v>
      </c>
      <c r="AU106" s="80"/>
      <c r="AV106" s="80"/>
      <c r="AW106" s="80"/>
      <c r="AX106" s="80"/>
      <c r="AY106" s="80"/>
      <c r="AZ106" s="80"/>
      <c r="BA106" s="80"/>
      <c r="BB106" s="80"/>
      <c r="BC106">
        <v>1</v>
      </c>
      <c r="BD106" s="79" t="str">
        <f>REPLACE(INDEX(GroupVertices[Group],MATCH(Edges25[[#This Row],[Vertex 1]],GroupVertices[Vertex],0)),1,1,"")</f>
        <v>1</v>
      </c>
      <c r="BE106" s="79" t="str">
        <f>REPLACE(INDEX(GroupVertices[Group],MATCH(Edges25[[#This Row],[Vertex 2]],GroupVertices[Vertex],0)),1,1,"")</f>
        <v>2</v>
      </c>
      <c r="BF106" s="48"/>
      <c r="BG106" s="49"/>
      <c r="BH106" s="48"/>
      <c r="BI106" s="49"/>
      <c r="BJ106" s="48"/>
      <c r="BK106" s="49"/>
      <c r="BL106" s="48"/>
      <c r="BM106" s="49"/>
      <c r="BN106" s="48"/>
    </row>
    <row r="107" spans="1:66" ht="15">
      <c r="A107" s="65" t="s">
        <v>290</v>
      </c>
      <c r="B107" s="65" t="s">
        <v>286</v>
      </c>
      <c r="C107" s="66"/>
      <c r="D107" s="67"/>
      <c r="E107" s="68"/>
      <c r="F107" s="69"/>
      <c r="G107" s="66"/>
      <c r="H107" s="70"/>
      <c r="I107" s="71"/>
      <c r="J107" s="71"/>
      <c r="K107" s="34" t="s">
        <v>66</v>
      </c>
      <c r="L107" s="78">
        <v>402</v>
      </c>
      <c r="M107" s="78"/>
      <c r="N107" s="73"/>
      <c r="O107" s="80" t="s">
        <v>357</v>
      </c>
      <c r="P107" s="82">
        <v>43690.741793981484</v>
      </c>
      <c r="Q107" s="80" t="s">
        <v>359</v>
      </c>
      <c r="R107" s="80"/>
      <c r="S107" s="80"/>
      <c r="T107" s="80" t="s">
        <v>461</v>
      </c>
      <c r="U107" s="80"/>
      <c r="V107" s="83" t="s">
        <v>540</v>
      </c>
      <c r="W107" s="82">
        <v>43690.741793981484</v>
      </c>
      <c r="X107" s="86">
        <v>43690</v>
      </c>
      <c r="Y107" s="88" t="s">
        <v>647</v>
      </c>
      <c r="Z107" s="83" t="s">
        <v>782</v>
      </c>
      <c r="AA107" s="80"/>
      <c r="AB107" s="80"/>
      <c r="AC107" s="88" t="s">
        <v>917</v>
      </c>
      <c r="AD107" s="80"/>
      <c r="AE107" s="80" t="b">
        <v>0</v>
      </c>
      <c r="AF107" s="80">
        <v>0</v>
      </c>
      <c r="AG107" s="88" t="s">
        <v>961</v>
      </c>
      <c r="AH107" s="80" t="b">
        <v>0</v>
      </c>
      <c r="AI107" s="80" t="s">
        <v>974</v>
      </c>
      <c r="AJ107" s="80"/>
      <c r="AK107" s="88" t="s">
        <v>961</v>
      </c>
      <c r="AL107" s="80" t="b">
        <v>0</v>
      </c>
      <c r="AM107" s="80">
        <v>2</v>
      </c>
      <c r="AN107" s="88" t="s">
        <v>940</v>
      </c>
      <c r="AO107" s="80" t="s">
        <v>985</v>
      </c>
      <c r="AP107" s="80" t="b">
        <v>0</v>
      </c>
      <c r="AQ107" s="88" t="s">
        <v>940</v>
      </c>
      <c r="AR107" s="80" t="s">
        <v>196</v>
      </c>
      <c r="AS107" s="80">
        <v>0</v>
      </c>
      <c r="AT107" s="80">
        <v>0</v>
      </c>
      <c r="AU107" s="80"/>
      <c r="AV107" s="80"/>
      <c r="AW107" s="80"/>
      <c r="AX107" s="80"/>
      <c r="AY107" s="80"/>
      <c r="AZ107" s="80"/>
      <c r="BA107" s="80"/>
      <c r="BB107" s="80"/>
      <c r="BC107">
        <v>2</v>
      </c>
      <c r="BD107" s="79" t="str">
        <f>REPLACE(INDEX(GroupVertices[Group],MATCH(Edges25[[#This Row],[Vertex 1]],GroupVertices[Vertex],0)),1,1,"")</f>
        <v>2</v>
      </c>
      <c r="BE107" s="79" t="str">
        <f>REPLACE(INDEX(GroupVertices[Group],MATCH(Edges25[[#This Row],[Vertex 2]],GroupVertices[Vertex],0)),1,1,"")</f>
        <v>1</v>
      </c>
      <c r="BF107" s="48">
        <v>0</v>
      </c>
      <c r="BG107" s="49">
        <v>0</v>
      </c>
      <c r="BH107" s="48">
        <v>0</v>
      </c>
      <c r="BI107" s="49">
        <v>0</v>
      </c>
      <c r="BJ107" s="48">
        <v>0</v>
      </c>
      <c r="BK107" s="49">
        <v>0</v>
      </c>
      <c r="BL107" s="48">
        <v>25</v>
      </c>
      <c r="BM107" s="49">
        <v>100</v>
      </c>
      <c r="BN107" s="48">
        <v>25</v>
      </c>
    </row>
    <row r="108" spans="1:66" ht="15">
      <c r="A108" s="65" t="s">
        <v>290</v>
      </c>
      <c r="B108" s="65" t="s">
        <v>286</v>
      </c>
      <c r="C108" s="66"/>
      <c r="D108" s="67"/>
      <c r="E108" s="68"/>
      <c r="F108" s="69"/>
      <c r="G108" s="66"/>
      <c r="H108" s="70"/>
      <c r="I108" s="71"/>
      <c r="J108" s="71"/>
      <c r="K108" s="34" t="s">
        <v>66</v>
      </c>
      <c r="L108" s="78">
        <v>403</v>
      </c>
      <c r="M108" s="78"/>
      <c r="N108" s="73"/>
      <c r="O108" s="80" t="s">
        <v>357</v>
      </c>
      <c r="P108" s="82">
        <v>43692.29237268519</v>
      </c>
      <c r="Q108" s="80" t="s">
        <v>360</v>
      </c>
      <c r="R108" s="80"/>
      <c r="S108" s="80"/>
      <c r="T108" s="80" t="s">
        <v>462</v>
      </c>
      <c r="U108" s="80"/>
      <c r="V108" s="83" t="s">
        <v>540</v>
      </c>
      <c r="W108" s="82">
        <v>43692.29237268519</v>
      </c>
      <c r="X108" s="86">
        <v>43692</v>
      </c>
      <c r="Y108" s="88" t="s">
        <v>648</v>
      </c>
      <c r="Z108" s="83" t="s">
        <v>783</v>
      </c>
      <c r="AA108" s="80"/>
      <c r="AB108" s="80"/>
      <c r="AC108" s="88" t="s">
        <v>918</v>
      </c>
      <c r="AD108" s="80"/>
      <c r="AE108" s="80" t="b">
        <v>0</v>
      </c>
      <c r="AF108" s="80">
        <v>0</v>
      </c>
      <c r="AG108" s="88" t="s">
        <v>961</v>
      </c>
      <c r="AH108" s="80" t="b">
        <v>0</v>
      </c>
      <c r="AI108" s="80" t="s">
        <v>974</v>
      </c>
      <c r="AJ108" s="80"/>
      <c r="AK108" s="88" t="s">
        <v>961</v>
      </c>
      <c r="AL108" s="80" t="b">
        <v>0</v>
      </c>
      <c r="AM108" s="80">
        <v>12</v>
      </c>
      <c r="AN108" s="88" t="s">
        <v>941</v>
      </c>
      <c r="AO108" s="80" t="s">
        <v>985</v>
      </c>
      <c r="AP108" s="80" t="b">
        <v>0</v>
      </c>
      <c r="AQ108" s="88" t="s">
        <v>941</v>
      </c>
      <c r="AR108" s="80" t="s">
        <v>196</v>
      </c>
      <c r="AS108" s="80">
        <v>0</v>
      </c>
      <c r="AT108" s="80">
        <v>0</v>
      </c>
      <c r="AU108" s="80"/>
      <c r="AV108" s="80"/>
      <c r="AW108" s="80"/>
      <c r="AX108" s="80"/>
      <c r="AY108" s="80"/>
      <c r="AZ108" s="80"/>
      <c r="BA108" s="80"/>
      <c r="BB108" s="80"/>
      <c r="BC108">
        <v>2</v>
      </c>
      <c r="BD108" s="79" t="str">
        <f>REPLACE(INDEX(GroupVertices[Group],MATCH(Edges25[[#This Row],[Vertex 1]],GroupVertices[Vertex],0)),1,1,"")</f>
        <v>2</v>
      </c>
      <c r="BE108" s="79" t="str">
        <f>REPLACE(INDEX(GroupVertices[Group],MATCH(Edges25[[#This Row],[Vertex 2]],GroupVertices[Vertex],0)),1,1,"")</f>
        <v>1</v>
      </c>
      <c r="BF108" s="48">
        <v>0</v>
      </c>
      <c r="BG108" s="49">
        <v>0</v>
      </c>
      <c r="BH108" s="48">
        <v>0</v>
      </c>
      <c r="BI108" s="49">
        <v>0</v>
      </c>
      <c r="BJ108" s="48">
        <v>0</v>
      </c>
      <c r="BK108" s="49">
        <v>0</v>
      </c>
      <c r="BL108" s="48">
        <v>25</v>
      </c>
      <c r="BM108" s="49">
        <v>100</v>
      </c>
      <c r="BN108" s="48">
        <v>25</v>
      </c>
    </row>
    <row r="109" spans="1:66" ht="15">
      <c r="A109" s="65" t="s">
        <v>264</v>
      </c>
      <c r="B109" s="65" t="s">
        <v>286</v>
      </c>
      <c r="C109" s="66"/>
      <c r="D109" s="67"/>
      <c r="E109" s="68"/>
      <c r="F109" s="69"/>
      <c r="G109" s="66"/>
      <c r="H109" s="70"/>
      <c r="I109" s="71"/>
      <c r="J109" s="71"/>
      <c r="K109" s="34" t="s">
        <v>66</v>
      </c>
      <c r="L109" s="78">
        <v>405</v>
      </c>
      <c r="M109" s="78"/>
      <c r="N109" s="73"/>
      <c r="O109" s="80" t="s">
        <v>357</v>
      </c>
      <c r="P109" s="82">
        <v>43692.25923611111</v>
      </c>
      <c r="Q109" s="80" t="s">
        <v>360</v>
      </c>
      <c r="R109" s="80"/>
      <c r="S109" s="80"/>
      <c r="T109" s="80" t="s">
        <v>462</v>
      </c>
      <c r="U109" s="80"/>
      <c r="V109" s="83" t="s">
        <v>514</v>
      </c>
      <c r="W109" s="82">
        <v>43692.25923611111</v>
      </c>
      <c r="X109" s="86">
        <v>43692</v>
      </c>
      <c r="Y109" s="88" t="s">
        <v>649</v>
      </c>
      <c r="Z109" s="83" t="s">
        <v>784</v>
      </c>
      <c r="AA109" s="80"/>
      <c r="AB109" s="80"/>
      <c r="AC109" s="88" t="s">
        <v>919</v>
      </c>
      <c r="AD109" s="80"/>
      <c r="AE109" s="80" t="b">
        <v>0</v>
      </c>
      <c r="AF109" s="80">
        <v>0</v>
      </c>
      <c r="AG109" s="88" t="s">
        <v>961</v>
      </c>
      <c r="AH109" s="80" t="b">
        <v>0</v>
      </c>
      <c r="AI109" s="80" t="s">
        <v>974</v>
      </c>
      <c r="AJ109" s="80"/>
      <c r="AK109" s="88" t="s">
        <v>961</v>
      </c>
      <c r="AL109" s="80" t="b">
        <v>0</v>
      </c>
      <c r="AM109" s="80">
        <v>12</v>
      </c>
      <c r="AN109" s="88" t="s">
        <v>941</v>
      </c>
      <c r="AO109" s="80" t="s">
        <v>986</v>
      </c>
      <c r="AP109" s="80" t="b">
        <v>0</v>
      </c>
      <c r="AQ109" s="88" t="s">
        <v>941</v>
      </c>
      <c r="AR109" s="80" t="s">
        <v>196</v>
      </c>
      <c r="AS109" s="80">
        <v>0</v>
      </c>
      <c r="AT109" s="80">
        <v>0</v>
      </c>
      <c r="AU109" s="80"/>
      <c r="AV109" s="80"/>
      <c r="AW109" s="80"/>
      <c r="AX109" s="80"/>
      <c r="AY109" s="80"/>
      <c r="AZ109" s="80"/>
      <c r="BA109" s="80"/>
      <c r="BB109" s="80"/>
      <c r="BC109">
        <v>1</v>
      </c>
      <c r="BD109" s="79" t="str">
        <f>REPLACE(INDEX(GroupVertices[Group],MATCH(Edges25[[#This Row],[Vertex 1]],GroupVertices[Vertex],0)),1,1,"")</f>
        <v>4</v>
      </c>
      <c r="BE109" s="79" t="str">
        <f>REPLACE(INDEX(GroupVertices[Group],MATCH(Edges25[[#This Row],[Vertex 2]],GroupVertices[Vertex],0)),1,1,"")</f>
        <v>1</v>
      </c>
      <c r="BF109" s="48">
        <v>0</v>
      </c>
      <c r="BG109" s="49">
        <v>0</v>
      </c>
      <c r="BH109" s="48">
        <v>0</v>
      </c>
      <c r="BI109" s="49">
        <v>0</v>
      </c>
      <c r="BJ109" s="48">
        <v>0</v>
      </c>
      <c r="BK109" s="49">
        <v>0</v>
      </c>
      <c r="BL109" s="48">
        <v>25</v>
      </c>
      <c r="BM109" s="49">
        <v>100</v>
      </c>
      <c r="BN109" s="48">
        <v>25</v>
      </c>
    </row>
    <row r="110" spans="1:66" ht="15">
      <c r="A110" s="65" t="s">
        <v>292</v>
      </c>
      <c r="B110" s="65" t="s">
        <v>286</v>
      </c>
      <c r="C110" s="66"/>
      <c r="D110" s="67"/>
      <c r="E110" s="68"/>
      <c r="F110" s="69"/>
      <c r="G110" s="66"/>
      <c r="H110" s="70"/>
      <c r="I110" s="71"/>
      <c r="J110" s="71"/>
      <c r="K110" s="34" t="s">
        <v>66</v>
      </c>
      <c r="L110" s="78">
        <v>413</v>
      </c>
      <c r="M110" s="78"/>
      <c r="N110" s="73"/>
      <c r="O110" s="80" t="s">
        <v>355</v>
      </c>
      <c r="P110" s="82">
        <v>43699.356516203705</v>
      </c>
      <c r="Q110" s="80" t="s">
        <v>419</v>
      </c>
      <c r="R110" s="83" t="s">
        <v>443</v>
      </c>
      <c r="S110" s="80" t="s">
        <v>453</v>
      </c>
      <c r="T110" s="80"/>
      <c r="U110" s="80"/>
      <c r="V110" s="83" t="s">
        <v>542</v>
      </c>
      <c r="W110" s="82">
        <v>43699.356516203705</v>
      </c>
      <c r="X110" s="86">
        <v>43699</v>
      </c>
      <c r="Y110" s="88" t="s">
        <v>650</v>
      </c>
      <c r="Z110" s="83" t="s">
        <v>785</v>
      </c>
      <c r="AA110" s="80"/>
      <c r="AB110" s="80"/>
      <c r="AC110" s="88" t="s">
        <v>920</v>
      </c>
      <c r="AD110" s="80"/>
      <c r="AE110" s="80" t="b">
        <v>0</v>
      </c>
      <c r="AF110" s="80">
        <v>3</v>
      </c>
      <c r="AG110" s="88" t="s">
        <v>961</v>
      </c>
      <c r="AH110" s="80" t="b">
        <v>1</v>
      </c>
      <c r="AI110" s="80" t="s">
        <v>974</v>
      </c>
      <c r="AJ110" s="80"/>
      <c r="AK110" s="88" t="s">
        <v>937</v>
      </c>
      <c r="AL110" s="80" t="b">
        <v>0</v>
      </c>
      <c r="AM110" s="80">
        <v>1</v>
      </c>
      <c r="AN110" s="88" t="s">
        <v>961</v>
      </c>
      <c r="AO110" s="80" t="s">
        <v>984</v>
      </c>
      <c r="AP110" s="80" t="b">
        <v>0</v>
      </c>
      <c r="AQ110" s="88" t="s">
        <v>920</v>
      </c>
      <c r="AR110" s="80" t="s">
        <v>196</v>
      </c>
      <c r="AS110" s="80">
        <v>0</v>
      </c>
      <c r="AT110" s="80">
        <v>0</v>
      </c>
      <c r="AU110" s="80"/>
      <c r="AV110" s="80"/>
      <c r="AW110" s="80"/>
      <c r="AX110" s="80"/>
      <c r="AY110" s="80"/>
      <c r="AZ110" s="80"/>
      <c r="BA110" s="80"/>
      <c r="BB110" s="80"/>
      <c r="BC110">
        <v>1</v>
      </c>
      <c r="BD110" s="79" t="str">
        <f>REPLACE(INDEX(GroupVertices[Group],MATCH(Edges25[[#This Row],[Vertex 1]],GroupVertices[Vertex],0)),1,1,"")</f>
        <v>1</v>
      </c>
      <c r="BE110" s="79" t="str">
        <f>REPLACE(INDEX(GroupVertices[Group],MATCH(Edges25[[#This Row],[Vertex 2]],GroupVertices[Vertex],0)),1,1,"")</f>
        <v>1</v>
      </c>
      <c r="BF110" s="48"/>
      <c r="BG110" s="49"/>
      <c r="BH110" s="48"/>
      <c r="BI110" s="49"/>
      <c r="BJ110" s="48"/>
      <c r="BK110" s="49"/>
      <c r="BL110" s="48"/>
      <c r="BM110" s="49"/>
      <c r="BN110" s="48"/>
    </row>
    <row r="111" spans="1:66" ht="15">
      <c r="A111" s="65" t="s">
        <v>286</v>
      </c>
      <c r="B111" s="65" t="s">
        <v>292</v>
      </c>
      <c r="C111" s="66"/>
      <c r="D111" s="67"/>
      <c r="E111" s="68"/>
      <c r="F111" s="69"/>
      <c r="G111" s="66"/>
      <c r="H111" s="70"/>
      <c r="I111" s="71"/>
      <c r="J111" s="71"/>
      <c r="K111" s="34" t="s">
        <v>66</v>
      </c>
      <c r="L111" s="78">
        <v>415</v>
      </c>
      <c r="M111" s="78"/>
      <c r="N111" s="73"/>
      <c r="O111" s="80" t="s">
        <v>357</v>
      </c>
      <c r="P111" s="82">
        <v>43699.35732638889</v>
      </c>
      <c r="Q111" s="80" t="s">
        <v>419</v>
      </c>
      <c r="R111" s="83" t="s">
        <v>443</v>
      </c>
      <c r="S111" s="80" t="s">
        <v>453</v>
      </c>
      <c r="T111" s="80"/>
      <c r="U111" s="80"/>
      <c r="V111" s="83" t="s">
        <v>536</v>
      </c>
      <c r="W111" s="82">
        <v>43699.35732638889</v>
      </c>
      <c r="X111" s="86">
        <v>43699</v>
      </c>
      <c r="Y111" s="88" t="s">
        <v>651</v>
      </c>
      <c r="Z111" s="83" t="s">
        <v>786</v>
      </c>
      <c r="AA111" s="80"/>
      <c r="AB111" s="80"/>
      <c r="AC111" s="88" t="s">
        <v>921</v>
      </c>
      <c r="AD111" s="80"/>
      <c r="AE111" s="80" t="b">
        <v>0</v>
      </c>
      <c r="AF111" s="80">
        <v>0</v>
      </c>
      <c r="AG111" s="88" t="s">
        <v>961</v>
      </c>
      <c r="AH111" s="80" t="b">
        <v>1</v>
      </c>
      <c r="AI111" s="80" t="s">
        <v>974</v>
      </c>
      <c r="AJ111" s="80"/>
      <c r="AK111" s="88" t="s">
        <v>937</v>
      </c>
      <c r="AL111" s="80" t="b">
        <v>0</v>
      </c>
      <c r="AM111" s="80">
        <v>1</v>
      </c>
      <c r="AN111" s="88" t="s">
        <v>920</v>
      </c>
      <c r="AO111" s="80" t="s">
        <v>985</v>
      </c>
      <c r="AP111" s="80" t="b">
        <v>0</v>
      </c>
      <c r="AQ111" s="88" t="s">
        <v>920</v>
      </c>
      <c r="AR111" s="80" t="s">
        <v>196</v>
      </c>
      <c r="AS111" s="80">
        <v>0</v>
      </c>
      <c r="AT111" s="80">
        <v>0</v>
      </c>
      <c r="AU111" s="80"/>
      <c r="AV111" s="80"/>
      <c r="AW111" s="80"/>
      <c r="AX111" s="80"/>
      <c r="AY111" s="80"/>
      <c r="AZ111" s="80"/>
      <c r="BA111" s="80"/>
      <c r="BB111" s="80"/>
      <c r="BC111">
        <v>1</v>
      </c>
      <c r="BD111" s="79" t="str">
        <f>REPLACE(INDEX(GroupVertices[Group],MATCH(Edges25[[#This Row],[Vertex 1]],GroupVertices[Vertex],0)),1,1,"")</f>
        <v>1</v>
      </c>
      <c r="BE111" s="79" t="str">
        <f>REPLACE(INDEX(GroupVertices[Group],MATCH(Edges25[[#This Row],[Vertex 2]],GroupVertices[Vertex],0)),1,1,"")</f>
        <v>1</v>
      </c>
      <c r="BF111" s="48">
        <v>1</v>
      </c>
      <c r="BG111" s="49">
        <v>8.333333333333334</v>
      </c>
      <c r="BH111" s="48">
        <v>0</v>
      </c>
      <c r="BI111" s="49">
        <v>0</v>
      </c>
      <c r="BJ111" s="48">
        <v>0</v>
      </c>
      <c r="BK111" s="49">
        <v>0</v>
      </c>
      <c r="BL111" s="48">
        <v>11</v>
      </c>
      <c r="BM111" s="49">
        <v>91.66666666666667</v>
      </c>
      <c r="BN111" s="48">
        <v>12</v>
      </c>
    </row>
    <row r="112" spans="1:66" ht="15">
      <c r="A112" s="65" t="s">
        <v>291</v>
      </c>
      <c r="B112" s="65" t="s">
        <v>286</v>
      </c>
      <c r="C112" s="66"/>
      <c r="D112" s="67"/>
      <c r="E112" s="68"/>
      <c r="F112" s="69"/>
      <c r="G112" s="66"/>
      <c r="H112" s="70"/>
      <c r="I112" s="71"/>
      <c r="J112" s="71"/>
      <c r="K112" s="34" t="s">
        <v>66</v>
      </c>
      <c r="L112" s="78">
        <v>416</v>
      </c>
      <c r="M112" s="78"/>
      <c r="N112" s="73"/>
      <c r="O112" s="80" t="s">
        <v>357</v>
      </c>
      <c r="P112" s="82">
        <v>43691.54659722222</v>
      </c>
      <c r="Q112" s="80" t="s">
        <v>420</v>
      </c>
      <c r="R112" s="80"/>
      <c r="S112" s="80"/>
      <c r="T112" s="80"/>
      <c r="U112" s="80"/>
      <c r="V112" s="83" t="s">
        <v>541</v>
      </c>
      <c r="W112" s="82">
        <v>43691.54659722222</v>
      </c>
      <c r="X112" s="86">
        <v>43691</v>
      </c>
      <c r="Y112" s="88" t="s">
        <v>652</v>
      </c>
      <c r="Z112" s="83" t="s">
        <v>787</v>
      </c>
      <c r="AA112" s="80"/>
      <c r="AB112" s="80"/>
      <c r="AC112" s="88" t="s">
        <v>922</v>
      </c>
      <c r="AD112" s="80"/>
      <c r="AE112" s="80" t="b">
        <v>0</v>
      </c>
      <c r="AF112" s="80">
        <v>0</v>
      </c>
      <c r="AG112" s="88" t="s">
        <v>961</v>
      </c>
      <c r="AH112" s="80" t="b">
        <v>0</v>
      </c>
      <c r="AI112" s="80" t="s">
        <v>974</v>
      </c>
      <c r="AJ112" s="80"/>
      <c r="AK112" s="88" t="s">
        <v>961</v>
      </c>
      <c r="AL112" s="80" t="b">
        <v>0</v>
      </c>
      <c r="AM112" s="80">
        <v>1</v>
      </c>
      <c r="AN112" s="88" t="s">
        <v>932</v>
      </c>
      <c r="AO112" s="80" t="s">
        <v>984</v>
      </c>
      <c r="AP112" s="80" t="b">
        <v>0</v>
      </c>
      <c r="AQ112" s="88" t="s">
        <v>932</v>
      </c>
      <c r="AR112" s="80" t="s">
        <v>196</v>
      </c>
      <c r="AS112" s="80">
        <v>0</v>
      </c>
      <c r="AT112" s="80">
        <v>0</v>
      </c>
      <c r="AU112" s="80"/>
      <c r="AV112" s="80"/>
      <c r="AW112" s="80"/>
      <c r="AX112" s="80"/>
      <c r="AY112" s="80"/>
      <c r="AZ112" s="80"/>
      <c r="BA112" s="80"/>
      <c r="BB112" s="80"/>
      <c r="BC112">
        <v>3</v>
      </c>
      <c r="BD112" s="79" t="str">
        <f>REPLACE(INDEX(GroupVertices[Group],MATCH(Edges25[[#This Row],[Vertex 1]],GroupVertices[Vertex],0)),1,1,"")</f>
        <v>1</v>
      </c>
      <c r="BE112" s="79" t="str">
        <f>REPLACE(INDEX(GroupVertices[Group],MATCH(Edges25[[#This Row],[Vertex 2]],GroupVertices[Vertex],0)),1,1,"")</f>
        <v>1</v>
      </c>
      <c r="BF112" s="48">
        <v>1</v>
      </c>
      <c r="BG112" s="49">
        <v>5.882352941176471</v>
      </c>
      <c r="BH112" s="48">
        <v>0</v>
      </c>
      <c r="BI112" s="49">
        <v>0</v>
      </c>
      <c r="BJ112" s="48">
        <v>0</v>
      </c>
      <c r="BK112" s="49">
        <v>0</v>
      </c>
      <c r="BL112" s="48">
        <v>16</v>
      </c>
      <c r="BM112" s="49">
        <v>94.11764705882354</v>
      </c>
      <c r="BN112" s="48">
        <v>17</v>
      </c>
    </row>
    <row r="113" spans="1:66" ht="15">
      <c r="A113" s="65" t="s">
        <v>291</v>
      </c>
      <c r="B113" s="65" t="s">
        <v>286</v>
      </c>
      <c r="C113" s="66"/>
      <c r="D113" s="67"/>
      <c r="E113" s="68"/>
      <c r="F113" s="69"/>
      <c r="G113" s="66"/>
      <c r="H113" s="70"/>
      <c r="I113" s="71"/>
      <c r="J113" s="71"/>
      <c r="K113" s="34" t="s">
        <v>66</v>
      </c>
      <c r="L113" s="78">
        <v>417</v>
      </c>
      <c r="M113" s="78"/>
      <c r="N113" s="73"/>
      <c r="O113" s="80" t="s">
        <v>357</v>
      </c>
      <c r="P113" s="82">
        <v>43691.54673611111</v>
      </c>
      <c r="Q113" s="80" t="s">
        <v>421</v>
      </c>
      <c r="R113" s="80"/>
      <c r="S113" s="80"/>
      <c r="T113" s="80"/>
      <c r="U113" s="80"/>
      <c r="V113" s="83" t="s">
        <v>541</v>
      </c>
      <c r="W113" s="82">
        <v>43691.54673611111</v>
      </c>
      <c r="X113" s="86">
        <v>43691</v>
      </c>
      <c r="Y113" s="88" t="s">
        <v>653</v>
      </c>
      <c r="Z113" s="83" t="s">
        <v>788</v>
      </c>
      <c r="AA113" s="80"/>
      <c r="AB113" s="80"/>
      <c r="AC113" s="88" t="s">
        <v>923</v>
      </c>
      <c r="AD113" s="80"/>
      <c r="AE113" s="80" t="b">
        <v>0</v>
      </c>
      <c r="AF113" s="80">
        <v>0</v>
      </c>
      <c r="AG113" s="88" t="s">
        <v>961</v>
      </c>
      <c r="AH113" s="80" t="b">
        <v>0</v>
      </c>
      <c r="AI113" s="80" t="s">
        <v>974</v>
      </c>
      <c r="AJ113" s="80"/>
      <c r="AK113" s="88" t="s">
        <v>961</v>
      </c>
      <c r="AL113" s="80" t="b">
        <v>0</v>
      </c>
      <c r="AM113" s="80">
        <v>1</v>
      </c>
      <c r="AN113" s="88" t="s">
        <v>933</v>
      </c>
      <c r="AO113" s="80" t="s">
        <v>984</v>
      </c>
      <c r="AP113" s="80" t="b">
        <v>0</v>
      </c>
      <c r="AQ113" s="88" t="s">
        <v>933</v>
      </c>
      <c r="AR113" s="80" t="s">
        <v>196</v>
      </c>
      <c r="AS113" s="80">
        <v>0</v>
      </c>
      <c r="AT113" s="80">
        <v>0</v>
      </c>
      <c r="AU113" s="80"/>
      <c r="AV113" s="80"/>
      <c r="AW113" s="80"/>
      <c r="AX113" s="80"/>
      <c r="AY113" s="80"/>
      <c r="AZ113" s="80"/>
      <c r="BA113" s="80"/>
      <c r="BB113" s="80"/>
      <c r="BC113">
        <v>3</v>
      </c>
      <c r="BD113" s="79" t="str">
        <f>REPLACE(INDEX(GroupVertices[Group],MATCH(Edges25[[#This Row],[Vertex 1]],GroupVertices[Vertex],0)),1,1,"")</f>
        <v>1</v>
      </c>
      <c r="BE113" s="79" t="str">
        <f>REPLACE(INDEX(GroupVertices[Group],MATCH(Edges25[[#This Row],[Vertex 2]],GroupVertices[Vertex],0)),1,1,"")</f>
        <v>1</v>
      </c>
      <c r="BF113" s="48">
        <v>0</v>
      </c>
      <c r="BG113" s="49">
        <v>0</v>
      </c>
      <c r="BH113" s="48">
        <v>0</v>
      </c>
      <c r="BI113" s="49">
        <v>0</v>
      </c>
      <c r="BJ113" s="48">
        <v>0</v>
      </c>
      <c r="BK113" s="49">
        <v>0</v>
      </c>
      <c r="BL113" s="48">
        <v>24</v>
      </c>
      <c r="BM113" s="49">
        <v>100</v>
      </c>
      <c r="BN113" s="48">
        <v>24</v>
      </c>
    </row>
    <row r="114" spans="1:66" ht="15">
      <c r="A114" s="65" t="s">
        <v>291</v>
      </c>
      <c r="B114" s="65" t="s">
        <v>286</v>
      </c>
      <c r="C114" s="66"/>
      <c r="D114" s="67"/>
      <c r="E114" s="68"/>
      <c r="F114" s="69"/>
      <c r="G114" s="66"/>
      <c r="H114" s="70"/>
      <c r="I114" s="71"/>
      <c r="J114" s="71"/>
      <c r="K114" s="34" t="s">
        <v>66</v>
      </c>
      <c r="L114" s="78">
        <v>418</v>
      </c>
      <c r="M114" s="78"/>
      <c r="N114" s="73"/>
      <c r="O114" s="80" t="s">
        <v>356</v>
      </c>
      <c r="P114" s="82">
        <v>43691.5474537037</v>
      </c>
      <c r="Q114" s="80" t="s">
        <v>422</v>
      </c>
      <c r="R114" s="80"/>
      <c r="S114" s="80"/>
      <c r="T114" s="80"/>
      <c r="U114" s="80"/>
      <c r="V114" s="83" t="s">
        <v>541</v>
      </c>
      <c r="W114" s="82">
        <v>43691.5474537037</v>
      </c>
      <c r="X114" s="86">
        <v>43691</v>
      </c>
      <c r="Y114" s="88" t="s">
        <v>654</v>
      </c>
      <c r="Z114" s="83" t="s">
        <v>789</v>
      </c>
      <c r="AA114" s="80"/>
      <c r="AB114" s="80"/>
      <c r="AC114" s="88" t="s">
        <v>924</v>
      </c>
      <c r="AD114" s="88" t="s">
        <v>933</v>
      </c>
      <c r="AE114" s="80" t="b">
        <v>0</v>
      </c>
      <c r="AF114" s="80">
        <v>0</v>
      </c>
      <c r="AG114" s="88" t="s">
        <v>960</v>
      </c>
      <c r="AH114" s="80" t="b">
        <v>0</v>
      </c>
      <c r="AI114" s="80" t="s">
        <v>974</v>
      </c>
      <c r="AJ114" s="80"/>
      <c r="AK114" s="88" t="s">
        <v>961</v>
      </c>
      <c r="AL114" s="80" t="b">
        <v>0</v>
      </c>
      <c r="AM114" s="80">
        <v>0</v>
      </c>
      <c r="AN114" s="88" t="s">
        <v>961</v>
      </c>
      <c r="AO114" s="80" t="s">
        <v>984</v>
      </c>
      <c r="AP114" s="80" t="b">
        <v>0</v>
      </c>
      <c r="AQ114" s="88" t="s">
        <v>933</v>
      </c>
      <c r="AR114" s="80" t="s">
        <v>196</v>
      </c>
      <c r="AS114" s="80">
        <v>0</v>
      </c>
      <c r="AT114" s="80">
        <v>0</v>
      </c>
      <c r="AU114" s="80"/>
      <c r="AV114" s="80"/>
      <c r="AW114" s="80"/>
      <c r="AX114" s="80"/>
      <c r="AY114" s="80"/>
      <c r="AZ114" s="80"/>
      <c r="BA114" s="80"/>
      <c r="BB114" s="80"/>
      <c r="BC114">
        <v>3</v>
      </c>
      <c r="BD114" s="79" t="str">
        <f>REPLACE(INDEX(GroupVertices[Group],MATCH(Edges25[[#This Row],[Vertex 1]],GroupVertices[Vertex],0)),1,1,"")</f>
        <v>1</v>
      </c>
      <c r="BE114" s="79" t="str">
        <f>REPLACE(INDEX(GroupVertices[Group],MATCH(Edges25[[#This Row],[Vertex 2]],GroupVertices[Vertex],0)),1,1,"")</f>
        <v>1</v>
      </c>
      <c r="BF114" s="48">
        <v>1</v>
      </c>
      <c r="BG114" s="49">
        <v>12.5</v>
      </c>
      <c r="BH114" s="48">
        <v>0</v>
      </c>
      <c r="BI114" s="49">
        <v>0</v>
      </c>
      <c r="BJ114" s="48">
        <v>0</v>
      </c>
      <c r="BK114" s="49">
        <v>0</v>
      </c>
      <c r="BL114" s="48">
        <v>7</v>
      </c>
      <c r="BM114" s="49">
        <v>87.5</v>
      </c>
      <c r="BN114" s="48">
        <v>8</v>
      </c>
    </row>
    <row r="115" spans="1:66" ht="15">
      <c r="A115" s="65" t="s">
        <v>291</v>
      </c>
      <c r="B115" s="65" t="s">
        <v>286</v>
      </c>
      <c r="C115" s="66"/>
      <c r="D115" s="67"/>
      <c r="E115" s="68"/>
      <c r="F115" s="69"/>
      <c r="G115" s="66"/>
      <c r="H115" s="70"/>
      <c r="I115" s="71"/>
      <c r="J115" s="71"/>
      <c r="K115" s="34" t="s">
        <v>66</v>
      </c>
      <c r="L115" s="78">
        <v>419</v>
      </c>
      <c r="M115" s="78"/>
      <c r="N115" s="73"/>
      <c r="O115" s="80" t="s">
        <v>355</v>
      </c>
      <c r="P115" s="82">
        <v>43692.660787037035</v>
      </c>
      <c r="Q115" s="80" t="s">
        <v>423</v>
      </c>
      <c r="R115" s="83" t="s">
        <v>444</v>
      </c>
      <c r="S115" s="80" t="s">
        <v>459</v>
      </c>
      <c r="T115" s="80" t="s">
        <v>472</v>
      </c>
      <c r="U115" s="83" t="s">
        <v>480</v>
      </c>
      <c r="V115" s="83" t="s">
        <v>480</v>
      </c>
      <c r="W115" s="82">
        <v>43692.660787037035</v>
      </c>
      <c r="X115" s="86">
        <v>43692</v>
      </c>
      <c r="Y115" s="88" t="s">
        <v>655</v>
      </c>
      <c r="Z115" s="83" t="s">
        <v>790</v>
      </c>
      <c r="AA115" s="80"/>
      <c r="AB115" s="80"/>
      <c r="AC115" s="88" t="s">
        <v>925</v>
      </c>
      <c r="AD115" s="80"/>
      <c r="AE115" s="80" t="b">
        <v>0</v>
      </c>
      <c r="AF115" s="80">
        <v>1</v>
      </c>
      <c r="AG115" s="88" t="s">
        <v>961</v>
      </c>
      <c r="AH115" s="80" t="b">
        <v>0</v>
      </c>
      <c r="AI115" s="80" t="s">
        <v>974</v>
      </c>
      <c r="AJ115" s="80"/>
      <c r="AK115" s="88" t="s">
        <v>961</v>
      </c>
      <c r="AL115" s="80" t="b">
        <v>0</v>
      </c>
      <c r="AM115" s="80">
        <v>0</v>
      </c>
      <c r="AN115" s="88" t="s">
        <v>961</v>
      </c>
      <c r="AO115" s="80" t="s">
        <v>984</v>
      </c>
      <c r="AP115" s="80" t="b">
        <v>0</v>
      </c>
      <c r="AQ115" s="88" t="s">
        <v>925</v>
      </c>
      <c r="AR115" s="80" t="s">
        <v>196</v>
      </c>
      <c r="AS115" s="80">
        <v>0</v>
      </c>
      <c r="AT115" s="80">
        <v>0</v>
      </c>
      <c r="AU115" s="80"/>
      <c r="AV115" s="80"/>
      <c r="AW115" s="80"/>
      <c r="AX115" s="80"/>
      <c r="AY115" s="80"/>
      <c r="AZ115" s="80"/>
      <c r="BA115" s="80"/>
      <c r="BB115" s="80"/>
      <c r="BC115">
        <v>5</v>
      </c>
      <c r="BD115" s="79" t="str">
        <f>REPLACE(INDEX(GroupVertices[Group],MATCH(Edges25[[#This Row],[Vertex 1]],GroupVertices[Vertex],0)),1,1,"")</f>
        <v>1</v>
      </c>
      <c r="BE115" s="79" t="str">
        <f>REPLACE(INDEX(GroupVertices[Group],MATCH(Edges25[[#This Row],[Vertex 2]],GroupVertices[Vertex],0)),1,1,"")</f>
        <v>1</v>
      </c>
      <c r="BF115" s="48">
        <v>1</v>
      </c>
      <c r="BG115" s="49">
        <v>4.545454545454546</v>
      </c>
      <c r="BH115" s="48">
        <v>0</v>
      </c>
      <c r="BI115" s="49">
        <v>0</v>
      </c>
      <c r="BJ115" s="48">
        <v>0</v>
      </c>
      <c r="BK115" s="49">
        <v>0</v>
      </c>
      <c r="BL115" s="48">
        <v>21</v>
      </c>
      <c r="BM115" s="49">
        <v>95.45454545454545</v>
      </c>
      <c r="BN115" s="48">
        <v>22</v>
      </c>
    </row>
    <row r="116" spans="1:66" ht="15">
      <c r="A116" s="65" t="s">
        <v>291</v>
      </c>
      <c r="B116" s="65" t="s">
        <v>286</v>
      </c>
      <c r="C116" s="66"/>
      <c r="D116" s="67"/>
      <c r="E116" s="68"/>
      <c r="F116" s="69"/>
      <c r="G116" s="66"/>
      <c r="H116" s="70"/>
      <c r="I116" s="71"/>
      <c r="J116" s="71"/>
      <c r="K116" s="34" t="s">
        <v>66</v>
      </c>
      <c r="L116" s="78">
        <v>420</v>
      </c>
      <c r="M116" s="78"/>
      <c r="N116" s="73"/>
      <c r="O116" s="80" t="s">
        <v>356</v>
      </c>
      <c r="P116" s="82">
        <v>43692.66743055556</v>
      </c>
      <c r="Q116" s="80" t="s">
        <v>424</v>
      </c>
      <c r="R116" s="80"/>
      <c r="S116" s="80"/>
      <c r="T116" s="80"/>
      <c r="U116" s="80"/>
      <c r="V116" s="83" t="s">
        <v>541</v>
      </c>
      <c r="W116" s="82">
        <v>43692.66743055556</v>
      </c>
      <c r="X116" s="86">
        <v>43692</v>
      </c>
      <c r="Y116" s="88" t="s">
        <v>656</v>
      </c>
      <c r="Z116" s="83" t="s">
        <v>791</v>
      </c>
      <c r="AA116" s="80"/>
      <c r="AB116" s="80"/>
      <c r="AC116" s="88" t="s">
        <v>926</v>
      </c>
      <c r="AD116" s="88" t="s">
        <v>958</v>
      </c>
      <c r="AE116" s="80" t="b">
        <v>0</v>
      </c>
      <c r="AF116" s="80">
        <v>1</v>
      </c>
      <c r="AG116" s="88" t="s">
        <v>960</v>
      </c>
      <c r="AH116" s="80" t="b">
        <v>0</v>
      </c>
      <c r="AI116" s="80" t="s">
        <v>974</v>
      </c>
      <c r="AJ116" s="80"/>
      <c r="AK116" s="88" t="s">
        <v>961</v>
      </c>
      <c r="AL116" s="80" t="b">
        <v>0</v>
      </c>
      <c r="AM116" s="80">
        <v>0</v>
      </c>
      <c r="AN116" s="88" t="s">
        <v>961</v>
      </c>
      <c r="AO116" s="80" t="s">
        <v>984</v>
      </c>
      <c r="AP116" s="80" t="b">
        <v>0</v>
      </c>
      <c r="AQ116" s="88" t="s">
        <v>958</v>
      </c>
      <c r="AR116" s="80" t="s">
        <v>196</v>
      </c>
      <c r="AS116" s="80">
        <v>0</v>
      </c>
      <c r="AT116" s="80">
        <v>0</v>
      </c>
      <c r="AU116" s="80"/>
      <c r="AV116" s="80"/>
      <c r="AW116" s="80"/>
      <c r="AX116" s="80"/>
      <c r="AY116" s="80"/>
      <c r="AZ116" s="80"/>
      <c r="BA116" s="80"/>
      <c r="BB116" s="80"/>
      <c r="BC116">
        <v>3</v>
      </c>
      <c r="BD116" s="79" t="str">
        <f>REPLACE(INDEX(GroupVertices[Group],MATCH(Edges25[[#This Row],[Vertex 1]],GroupVertices[Vertex],0)),1,1,"")</f>
        <v>1</v>
      </c>
      <c r="BE116" s="79" t="str">
        <f>REPLACE(INDEX(GroupVertices[Group],MATCH(Edges25[[#This Row],[Vertex 2]],GroupVertices[Vertex],0)),1,1,"")</f>
        <v>1</v>
      </c>
      <c r="BF116" s="48">
        <v>0</v>
      </c>
      <c r="BG116" s="49">
        <v>0</v>
      </c>
      <c r="BH116" s="48">
        <v>0</v>
      </c>
      <c r="BI116" s="49">
        <v>0</v>
      </c>
      <c r="BJ116" s="48">
        <v>0</v>
      </c>
      <c r="BK116" s="49">
        <v>0</v>
      </c>
      <c r="BL116" s="48">
        <v>4</v>
      </c>
      <c r="BM116" s="49">
        <v>100</v>
      </c>
      <c r="BN116" s="48">
        <v>4</v>
      </c>
    </row>
    <row r="117" spans="1:66" ht="15">
      <c r="A117" s="65" t="s">
        <v>291</v>
      </c>
      <c r="B117" s="65" t="s">
        <v>286</v>
      </c>
      <c r="C117" s="66"/>
      <c r="D117" s="67"/>
      <c r="E117" s="68"/>
      <c r="F117" s="69"/>
      <c r="G117" s="66"/>
      <c r="H117" s="70"/>
      <c r="I117" s="71"/>
      <c r="J117" s="71"/>
      <c r="K117" s="34" t="s">
        <v>66</v>
      </c>
      <c r="L117" s="78">
        <v>422</v>
      </c>
      <c r="M117" s="78"/>
      <c r="N117" s="73"/>
      <c r="O117" s="80" t="s">
        <v>356</v>
      </c>
      <c r="P117" s="82">
        <v>43698.377222222225</v>
      </c>
      <c r="Q117" s="80" t="s">
        <v>425</v>
      </c>
      <c r="R117" s="80"/>
      <c r="S117" s="80"/>
      <c r="T117" s="80"/>
      <c r="U117" s="80"/>
      <c r="V117" s="83" t="s">
        <v>541</v>
      </c>
      <c r="W117" s="82">
        <v>43698.377222222225</v>
      </c>
      <c r="X117" s="86">
        <v>43698</v>
      </c>
      <c r="Y117" s="88" t="s">
        <v>657</v>
      </c>
      <c r="Z117" s="83" t="s">
        <v>792</v>
      </c>
      <c r="AA117" s="80"/>
      <c r="AB117" s="80"/>
      <c r="AC117" s="88" t="s">
        <v>927</v>
      </c>
      <c r="AD117" s="88" t="s">
        <v>959</v>
      </c>
      <c r="AE117" s="80" t="b">
        <v>0</v>
      </c>
      <c r="AF117" s="80">
        <v>0</v>
      </c>
      <c r="AG117" s="88" t="s">
        <v>960</v>
      </c>
      <c r="AH117" s="80" t="b">
        <v>0</v>
      </c>
      <c r="AI117" s="80" t="s">
        <v>974</v>
      </c>
      <c r="AJ117" s="80"/>
      <c r="AK117" s="88" t="s">
        <v>961</v>
      </c>
      <c r="AL117" s="80" t="b">
        <v>0</v>
      </c>
      <c r="AM117" s="80">
        <v>0</v>
      </c>
      <c r="AN117" s="88" t="s">
        <v>961</v>
      </c>
      <c r="AO117" s="80" t="s">
        <v>984</v>
      </c>
      <c r="AP117" s="80" t="b">
        <v>0</v>
      </c>
      <c r="AQ117" s="88" t="s">
        <v>959</v>
      </c>
      <c r="AR117" s="80" t="s">
        <v>196</v>
      </c>
      <c r="AS117" s="80">
        <v>0</v>
      </c>
      <c r="AT117" s="80">
        <v>0</v>
      </c>
      <c r="AU117" s="80"/>
      <c r="AV117" s="80"/>
      <c r="AW117" s="80"/>
      <c r="AX117" s="80"/>
      <c r="AY117" s="80"/>
      <c r="AZ117" s="80"/>
      <c r="BA117" s="80"/>
      <c r="BB117" s="80"/>
      <c r="BC117">
        <v>3</v>
      </c>
      <c r="BD117" s="79" t="str">
        <f>REPLACE(INDEX(GroupVertices[Group],MATCH(Edges25[[#This Row],[Vertex 1]],GroupVertices[Vertex],0)),1,1,"")</f>
        <v>1</v>
      </c>
      <c r="BE117" s="79" t="str">
        <f>REPLACE(INDEX(GroupVertices[Group],MATCH(Edges25[[#This Row],[Vertex 2]],GroupVertices[Vertex],0)),1,1,"")</f>
        <v>1</v>
      </c>
      <c r="BF117" s="48">
        <v>1</v>
      </c>
      <c r="BG117" s="49">
        <v>20</v>
      </c>
      <c r="BH117" s="48">
        <v>0</v>
      </c>
      <c r="BI117" s="49">
        <v>0</v>
      </c>
      <c r="BJ117" s="48">
        <v>0</v>
      </c>
      <c r="BK117" s="49">
        <v>0</v>
      </c>
      <c r="BL117" s="48">
        <v>4</v>
      </c>
      <c r="BM117" s="49">
        <v>80</v>
      </c>
      <c r="BN117" s="48">
        <v>5</v>
      </c>
    </row>
    <row r="118" spans="1:66" ht="15">
      <c r="A118" s="65" t="s">
        <v>291</v>
      </c>
      <c r="B118" s="65" t="s">
        <v>286</v>
      </c>
      <c r="C118" s="66"/>
      <c r="D118" s="67"/>
      <c r="E118" s="68"/>
      <c r="F118" s="69"/>
      <c r="G118" s="66"/>
      <c r="H118" s="70"/>
      <c r="I118" s="71"/>
      <c r="J118" s="71"/>
      <c r="K118" s="34" t="s">
        <v>66</v>
      </c>
      <c r="L118" s="78">
        <v>423</v>
      </c>
      <c r="M118" s="78"/>
      <c r="N118" s="73"/>
      <c r="O118" s="80" t="s">
        <v>355</v>
      </c>
      <c r="P118" s="82">
        <v>43698.392175925925</v>
      </c>
      <c r="Q118" s="80" t="s">
        <v>426</v>
      </c>
      <c r="R118" s="83" t="s">
        <v>445</v>
      </c>
      <c r="S118" s="80" t="s">
        <v>453</v>
      </c>
      <c r="T118" s="80" t="s">
        <v>472</v>
      </c>
      <c r="U118" s="80"/>
      <c r="V118" s="83" t="s">
        <v>541</v>
      </c>
      <c r="W118" s="82">
        <v>43698.392175925925</v>
      </c>
      <c r="X118" s="86">
        <v>43698</v>
      </c>
      <c r="Y118" s="88" t="s">
        <v>658</v>
      </c>
      <c r="Z118" s="83" t="s">
        <v>793</v>
      </c>
      <c r="AA118" s="80"/>
      <c r="AB118" s="80"/>
      <c r="AC118" s="88" t="s">
        <v>928</v>
      </c>
      <c r="AD118" s="80"/>
      <c r="AE118" s="80" t="b">
        <v>0</v>
      </c>
      <c r="AF118" s="80">
        <v>1</v>
      </c>
      <c r="AG118" s="88" t="s">
        <v>961</v>
      </c>
      <c r="AH118" s="80" t="b">
        <v>1</v>
      </c>
      <c r="AI118" s="80" t="s">
        <v>974</v>
      </c>
      <c r="AJ118" s="80"/>
      <c r="AK118" s="88" t="s">
        <v>945</v>
      </c>
      <c r="AL118" s="80" t="b">
        <v>0</v>
      </c>
      <c r="AM118" s="80">
        <v>0</v>
      </c>
      <c r="AN118" s="88" t="s">
        <v>961</v>
      </c>
      <c r="AO118" s="80" t="s">
        <v>984</v>
      </c>
      <c r="AP118" s="80" t="b">
        <v>0</v>
      </c>
      <c r="AQ118" s="88" t="s">
        <v>928</v>
      </c>
      <c r="AR118" s="80" t="s">
        <v>196</v>
      </c>
      <c r="AS118" s="80">
        <v>0</v>
      </c>
      <c r="AT118" s="80">
        <v>0</v>
      </c>
      <c r="AU118" s="80"/>
      <c r="AV118" s="80"/>
      <c r="AW118" s="80"/>
      <c r="AX118" s="80"/>
      <c r="AY118" s="80"/>
      <c r="AZ118" s="80"/>
      <c r="BA118" s="80"/>
      <c r="BB118" s="80"/>
      <c r="BC118">
        <v>5</v>
      </c>
      <c r="BD118" s="79" t="str">
        <f>REPLACE(INDEX(GroupVertices[Group],MATCH(Edges25[[#This Row],[Vertex 1]],GroupVertices[Vertex],0)),1,1,"")</f>
        <v>1</v>
      </c>
      <c r="BE118" s="79" t="str">
        <f>REPLACE(INDEX(GroupVertices[Group],MATCH(Edges25[[#This Row],[Vertex 2]],GroupVertices[Vertex],0)),1,1,"")</f>
        <v>1</v>
      </c>
      <c r="BF118" s="48">
        <v>0</v>
      </c>
      <c r="BG118" s="49">
        <v>0</v>
      </c>
      <c r="BH118" s="48">
        <v>0</v>
      </c>
      <c r="BI118" s="49">
        <v>0</v>
      </c>
      <c r="BJ118" s="48">
        <v>0</v>
      </c>
      <c r="BK118" s="49">
        <v>0</v>
      </c>
      <c r="BL118" s="48">
        <v>17</v>
      </c>
      <c r="BM118" s="49">
        <v>100</v>
      </c>
      <c r="BN118" s="48">
        <v>17</v>
      </c>
    </row>
    <row r="119" spans="1:66" ht="15">
      <c r="A119" s="65" t="s">
        <v>291</v>
      </c>
      <c r="B119" s="65" t="s">
        <v>286</v>
      </c>
      <c r="C119" s="66"/>
      <c r="D119" s="67"/>
      <c r="E119" s="68"/>
      <c r="F119" s="69"/>
      <c r="G119" s="66"/>
      <c r="H119" s="70"/>
      <c r="I119" s="71"/>
      <c r="J119" s="71"/>
      <c r="K119" s="34" t="s">
        <v>66</v>
      </c>
      <c r="L119" s="78">
        <v>424</v>
      </c>
      <c r="M119" s="78"/>
      <c r="N119" s="73"/>
      <c r="O119" s="80" t="s">
        <v>355</v>
      </c>
      <c r="P119" s="82">
        <v>43699.295011574075</v>
      </c>
      <c r="Q119" s="80" t="s">
        <v>427</v>
      </c>
      <c r="R119" s="80"/>
      <c r="S119" s="80"/>
      <c r="T119" s="80"/>
      <c r="U119" s="83" t="s">
        <v>481</v>
      </c>
      <c r="V119" s="83" t="s">
        <v>481</v>
      </c>
      <c r="W119" s="82">
        <v>43699.295011574075</v>
      </c>
      <c r="X119" s="86">
        <v>43699</v>
      </c>
      <c r="Y119" s="88" t="s">
        <v>659</v>
      </c>
      <c r="Z119" s="83" t="s">
        <v>794</v>
      </c>
      <c r="AA119" s="80"/>
      <c r="AB119" s="80"/>
      <c r="AC119" s="88" t="s">
        <v>929</v>
      </c>
      <c r="AD119" s="80"/>
      <c r="AE119" s="80" t="b">
        <v>0</v>
      </c>
      <c r="AF119" s="80">
        <v>0</v>
      </c>
      <c r="AG119" s="88" t="s">
        <v>961</v>
      </c>
      <c r="AH119" s="80" t="b">
        <v>0</v>
      </c>
      <c r="AI119" s="80" t="s">
        <v>974</v>
      </c>
      <c r="AJ119" s="80"/>
      <c r="AK119" s="88" t="s">
        <v>961</v>
      </c>
      <c r="AL119" s="80" t="b">
        <v>0</v>
      </c>
      <c r="AM119" s="80">
        <v>0</v>
      </c>
      <c r="AN119" s="88" t="s">
        <v>961</v>
      </c>
      <c r="AO119" s="80" t="s">
        <v>986</v>
      </c>
      <c r="AP119" s="80" t="b">
        <v>0</v>
      </c>
      <c r="AQ119" s="88" t="s">
        <v>929</v>
      </c>
      <c r="AR119" s="80" t="s">
        <v>196</v>
      </c>
      <c r="AS119" s="80">
        <v>0</v>
      </c>
      <c r="AT119" s="80">
        <v>0</v>
      </c>
      <c r="AU119" s="80"/>
      <c r="AV119" s="80"/>
      <c r="AW119" s="80"/>
      <c r="AX119" s="80"/>
      <c r="AY119" s="80"/>
      <c r="AZ119" s="80"/>
      <c r="BA119" s="80"/>
      <c r="BB119" s="80"/>
      <c r="BC119">
        <v>5</v>
      </c>
      <c r="BD119" s="79" t="str">
        <f>REPLACE(INDEX(GroupVertices[Group],MATCH(Edges25[[#This Row],[Vertex 1]],GroupVertices[Vertex],0)),1,1,"")</f>
        <v>1</v>
      </c>
      <c r="BE119" s="79" t="str">
        <f>REPLACE(INDEX(GroupVertices[Group],MATCH(Edges25[[#This Row],[Vertex 2]],GroupVertices[Vertex],0)),1,1,"")</f>
        <v>1</v>
      </c>
      <c r="BF119" s="48">
        <v>0</v>
      </c>
      <c r="BG119" s="49">
        <v>0</v>
      </c>
      <c r="BH119" s="48">
        <v>0</v>
      </c>
      <c r="BI119" s="49">
        <v>0</v>
      </c>
      <c r="BJ119" s="48">
        <v>0</v>
      </c>
      <c r="BK119" s="49">
        <v>0</v>
      </c>
      <c r="BL119" s="48">
        <v>20</v>
      </c>
      <c r="BM119" s="49">
        <v>100</v>
      </c>
      <c r="BN119" s="48">
        <v>20</v>
      </c>
    </row>
    <row r="120" spans="1:66" ht="15">
      <c r="A120" s="65" t="s">
        <v>291</v>
      </c>
      <c r="B120" s="65" t="s">
        <v>286</v>
      </c>
      <c r="C120" s="66"/>
      <c r="D120" s="67"/>
      <c r="E120" s="68"/>
      <c r="F120" s="69"/>
      <c r="G120" s="66"/>
      <c r="H120" s="70"/>
      <c r="I120" s="71"/>
      <c r="J120" s="71"/>
      <c r="K120" s="34" t="s">
        <v>66</v>
      </c>
      <c r="L120" s="78">
        <v>425</v>
      </c>
      <c r="M120" s="78"/>
      <c r="N120" s="73"/>
      <c r="O120" s="80" t="s">
        <v>357</v>
      </c>
      <c r="P120" s="82">
        <v>43699.297106481485</v>
      </c>
      <c r="Q120" s="80" t="s">
        <v>393</v>
      </c>
      <c r="R120" s="80"/>
      <c r="S120" s="80"/>
      <c r="T120" s="80"/>
      <c r="U120" s="80"/>
      <c r="V120" s="83" t="s">
        <v>541</v>
      </c>
      <c r="W120" s="82">
        <v>43699.297106481485</v>
      </c>
      <c r="X120" s="86">
        <v>43699</v>
      </c>
      <c r="Y120" s="88" t="s">
        <v>660</v>
      </c>
      <c r="Z120" s="83" t="s">
        <v>795</v>
      </c>
      <c r="AA120" s="80"/>
      <c r="AB120" s="80"/>
      <c r="AC120" s="88" t="s">
        <v>930</v>
      </c>
      <c r="AD120" s="80"/>
      <c r="AE120" s="80" t="b">
        <v>0</v>
      </c>
      <c r="AF120" s="80">
        <v>0</v>
      </c>
      <c r="AG120" s="88" t="s">
        <v>961</v>
      </c>
      <c r="AH120" s="80" t="b">
        <v>0</v>
      </c>
      <c r="AI120" s="80" t="s">
        <v>974</v>
      </c>
      <c r="AJ120" s="80"/>
      <c r="AK120" s="88" t="s">
        <v>961</v>
      </c>
      <c r="AL120" s="80" t="b">
        <v>0</v>
      </c>
      <c r="AM120" s="80">
        <v>3</v>
      </c>
      <c r="AN120" s="88" t="s">
        <v>946</v>
      </c>
      <c r="AO120" s="80" t="s">
        <v>986</v>
      </c>
      <c r="AP120" s="80" t="b">
        <v>0</v>
      </c>
      <c r="AQ120" s="88" t="s">
        <v>946</v>
      </c>
      <c r="AR120" s="80" t="s">
        <v>196</v>
      </c>
      <c r="AS120" s="80">
        <v>0</v>
      </c>
      <c r="AT120" s="80">
        <v>0</v>
      </c>
      <c r="AU120" s="80"/>
      <c r="AV120" s="80"/>
      <c r="AW120" s="80"/>
      <c r="AX120" s="80"/>
      <c r="AY120" s="80"/>
      <c r="AZ120" s="80"/>
      <c r="BA120" s="80"/>
      <c r="BB120" s="80"/>
      <c r="BC120">
        <v>3</v>
      </c>
      <c r="BD120" s="79" t="str">
        <f>REPLACE(INDEX(GroupVertices[Group],MATCH(Edges25[[#This Row],[Vertex 1]],GroupVertices[Vertex],0)),1,1,"")</f>
        <v>1</v>
      </c>
      <c r="BE120" s="79" t="str">
        <f>REPLACE(INDEX(GroupVertices[Group],MATCH(Edges25[[#This Row],[Vertex 2]],GroupVertices[Vertex],0)),1,1,"")</f>
        <v>1</v>
      </c>
      <c r="BF120" s="48">
        <v>1</v>
      </c>
      <c r="BG120" s="49">
        <v>3.5714285714285716</v>
      </c>
      <c r="BH120" s="48">
        <v>1</v>
      </c>
      <c r="BI120" s="49">
        <v>3.5714285714285716</v>
      </c>
      <c r="BJ120" s="48">
        <v>0</v>
      </c>
      <c r="BK120" s="49">
        <v>0</v>
      </c>
      <c r="BL120" s="48">
        <v>26</v>
      </c>
      <c r="BM120" s="49">
        <v>92.85714285714286</v>
      </c>
      <c r="BN120" s="48">
        <v>28</v>
      </c>
    </row>
    <row r="121" spans="1:66" ht="15">
      <c r="A121" s="65" t="s">
        <v>291</v>
      </c>
      <c r="B121" s="65" t="s">
        <v>286</v>
      </c>
      <c r="C121" s="66"/>
      <c r="D121" s="67"/>
      <c r="E121" s="68"/>
      <c r="F121" s="69"/>
      <c r="G121" s="66"/>
      <c r="H121" s="70"/>
      <c r="I121" s="71"/>
      <c r="J121" s="71"/>
      <c r="K121" s="34" t="s">
        <v>66</v>
      </c>
      <c r="L121" s="78">
        <v>426</v>
      </c>
      <c r="M121" s="78"/>
      <c r="N121" s="73"/>
      <c r="O121" s="80" t="s">
        <v>355</v>
      </c>
      <c r="P121" s="82">
        <v>43699.43305555556</v>
      </c>
      <c r="Q121" s="80" t="s">
        <v>428</v>
      </c>
      <c r="R121" s="80"/>
      <c r="S121" s="80"/>
      <c r="T121" s="80" t="s">
        <v>473</v>
      </c>
      <c r="U121" s="83" t="s">
        <v>482</v>
      </c>
      <c r="V121" s="83" t="s">
        <v>482</v>
      </c>
      <c r="W121" s="82">
        <v>43699.43305555556</v>
      </c>
      <c r="X121" s="86">
        <v>43699</v>
      </c>
      <c r="Y121" s="88" t="s">
        <v>661</v>
      </c>
      <c r="Z121" s="83" t="s">
        <v>796</v>
      </c>
      <c r="AA121" s="80"/>
      <c r="AB121" s="80"/>
      <c r="AC121" s="88" t="s">
        <v>931</v>
      </c>
      <c r="AD121" s="80"/>
      <c r="AE121" s="80" t="b">
        <v>0</v>
      </c>
      <c r="AF121" s="80">
        <v>3</v>
      </c>
      <c r="AG121" s="88" t="s">
        <v>961</v>
      </c>
      <c r="AH121" s="80" t="b">
        <v>0</v>
      </c>
      <c r="AI121" s="80" t="s">
        <v>974</v>
      </c>
      <c r="AJ121" s="80"/>
      <c r="AK121" s="88" t="s">
        <v>961</v>
      </c>
      <c r="AL121" s="80" t="b">
        <v>0</v>
      </c>
      <c r="AM121" s="80">
        <v>1</v>
      </c>
      <c r="AN121" s="88" t="s">
        <v>961</v>
      </c>
      <c r="AO121" s="80" t="s">
        <v>984</v>
      </c>
      <c r="AP121" s="80" t="b">
        <v>0</v>
      </c>
      <c r="AQ121" s="88" t="s">
        <v>931</v>
      </c>
      <c r="AR121" s="80" t="s">
        <v>196</v>
      </c>
      <c r="AS121" s="80">
        <v>0</v>
      </c>
      <c r="AT121" s="80">
        <v>0</v>
      </c>
      <c r="AU121" s="80"/>
      <c r="AV121" s="80"/>
      <c r="AW121" s="80"/>
      <c r="AX121" s="80"/>
      <c r="AY121" s="80"/>
      <c r="AZ121" s="80"/>
      <c r="BA121" s="80"/>
      <c r="BB121" s="80"/>
      <c r="BC121">
        <v>5</v>
      </c>
      <c r="BD121" s="79" t="str">
        <f>REPLACE(INDEX(GroupVertices[Group],MATCH(Edges25[[#This Row],[Vertex 1]],GroupVertices[Vertex],0)),1,1,"")</f>
        <v>1</v>
      </c>
      <c r="BE121" s="79" t="str">
        <f>REPLACE(INDEX(GroupVertices[Group],MATCH(Edges25[[#This Row],[Vertex 2]],GroupVertices[Vertex],0)),1,1,"")</f>
        <v>1</v>
      </c>
      <c r="BF121" s="48"/>
      <c r="BG121" s="49"/>
      <c r="BH121" s="48"/>
      <c r="BI121" s="49"/>
      <c r="BJ121" s="48"/>
      <c r="BK121" s="49"/>
      <c r="BL121" s="48"/>
      <c r="BM121" s="49"/>
      <c r="BN121" s="48"/>
    </row>
    <row r="122" spans="1:66" ht="15">
      <c r="A122" s="65" t="s">
        <v>286</v>
      </c>
      <c r="B122" s="65" t="s">
        <v>291</v>
      </c>
      <c r="C122" s="66"/>
      <c r="D122" s="67"/>
      <c r="E122" s="68"/>
      <c r="F122" s="69"/>
      <c r="G122" s="66"/>
      <c r="H122" s="70"/>
      <c r="I122" s="71"/>
      <c r="J122" s="71"/>
      <c r="K122" s="34" t="s">
        <v>66</v>
      </c>
      <c r="L122" s="78">
        <v>428</v>
      </c>
      <c r="M122" s="78"/>
      <c r="N122" s="73"/>
      <c r="O122" s="80" t="s">
        <v>355</v>
      </c>
      <c r="P122" s="82">
        <v>43691.53549768519</v>
      </c>
      <c r="Q122" s="80" t="s">
        <v>420</v>
      </c>
      <c r="R122" s="83" t="s">
        <v>446</v>
      </c>
      <c r="S122" s="80" t="s">
        <v>457</v>
      </c>
      <c r="T122" s="80"/>
      <c r="U122" s="80"/>
      <c r="V122" s="83" t="s">
        <v>536</v>
      </c>
      <c r="W122" s="82">
        <v>43691.53549768519</v>
      </c>
      <c r="X122" s="86">
        <v>43691</v>
      </c>
      <c r="Y122" s="88" t="s">
        <v>662</v>
      </c>
      <c r="Z122" s="83" t="s">
        <v>797</v>
      </c>
      <c r="AA122" s="80"/>
      <c r="AB122" s="80"/>
      <c r="AC122" s="88" t="s">
        <v>932</v>
      </c>
      <c r="AD122" s="88" t="s">
        <v>893</v>
      </c>
      <c r="AE122" s="80" t="b">
        <v>0</v>
      </c>
      <c r="AF122" s="80">
        <v>2</v>
      </c>
      <c r="AG122" s="88" t="s">
        <v>960</v>
      </c>
      <c r="AH122" s="80" t="b">
        <v>0</v>
      </c>
      <c r="AI122" s="80" t="s">
        <v>974</v>
      </c>
      <c r="AJ122" s="80"/>
      <c r="AK122" s="88" t="s">
        <v>961</v>
      </c>
      <c r="AL122" s="80" t="b">
        <v>0</v>
      </c>
      <c r="AM122" s="80">
        <v>1</v>
      </c>
      <c r="AN122" s="88" t="s">
        <v>961</v>
      </c>
      <c r="AO122" s="80" t="s">
        <v>984</v>
      </c>
      <c r="AP122" s="80" t="b">
        <v>0</v>
      </c>
      <c r="AQ122" s="88" t="s">
        <v>893</v>
      </c>
      <c r="AR122" s="80" t="s">
        <v>357</v>
      </c>
      <c r="AS122" s="80">
        <v>0</v>
      </c>
      <c r="AT122" s="80">
        <v>0</v>
      </c>
      <c r="AU122" s="80"/>
      <c r="AV122" s="80"/>
      <c r="AW122" s="80"/>
      <c r="AX122" s="80"/>
      <c r="AY122" s="80"/>
      <c r="AZ122" s="80"/>
      <c r="BA122" s="80"/>
      <c r="BB122" s="80"/>
      <c r="BC122">
        <v>4</v>
      </c>
      <c r="BD122" s="79" t="str">
        <f>REPLACE(INDEX(GroupVertices[Group],MATCH(Edges25[[#This Row],[Vertex 1]],GroupVertices[Vertex],0)),1,1,"")</f>
        <v>1</v>
      </c>
      <c r="BE122" s="79" t="str">
        <f>REPLACE(INDEX(GroupVertices[Group],MATCH(Edges25[[#This Row],[Vertex 2]],GroupVertices[Vertex],0)),1,1,"")</f>
        <v>1</v>
      </c>
      <c r="BF122" s="48"/>
      <c r="BG122" s="49"/>
      <c r="BH122" s="48"/>
      <c r="BI122" s="49"/>
      <c r="BJ122" s="48"/>
      <c r="BK122" s="49"/>
      <c r="BL122" s="48"/>
      <c r="BM122" s="49"/>
      <c r="BN122" s="48"/>
    </row>
    <row r="123" spans="1:66" ht="15">
      <c r="A123" s="65" t="s">
        <v>286</v>
      </c>
      <c r="B123" s="65" t="s">
        <v>291</v>
      </c>
      <c r="C123" s="66"/>
      <c r="D123" s="67"/>
      <c r="E123" s="68"/>
      <c r="F123" s="69"/>
      <c r="G123" s="66"/>
      <c r="H123" s="70"/>
      <c r="I123" s="71"/>
      <c r="J123" s="71"/>
      <c r="K123" s="34" t="s">
        <v>66</v>
      </c>
      <c r="L123" s="78">
        <v>429</v>
      </c>
      <c r="M123" s="78"/>
      <c r="N123" s="73"/>
      <c r="O123" s="80" t="s">
        <v>355</v>
      </c>
      <c r="P123" s="82">
        <v>43691.53550925926</v>
      </c>
      <c r="Q123" s="80" t="s">
        <v>421</v>
      </c>
      <c r="R123" s="83" t="s">
        <v>447</v>
      </c>
      <c r="S123" s="80" t="s">
        <v>457</v>
      </c>
      <c r="T123" s="80"/>
      <c r="U123" s="80"/>
      <c r="V123" s="83" t="s">
        <v>536</v>
      </c>
      <c r="W123" s="82">
        <v>43691.53550925926</v>
      </c>
      <c r="X123" s="86">
        <v>43691</v>
      </c>
      <c r="Y123" s="88" t="s">
        <v>663</v>
      </c>
      <c r="Z123" s="83" t="s">
        <v>798</v>
      </c>
      <c r="AA123" s="80"/>
      <c r="AB123" s="80"/>
      <c r="AC123" s="88" t="s">
        <v>933</v>
      </c>
      <c r="AD123" s="88" t="s">
        <v>932</v>
      </c>
      <c r="AE123" s="80" t="b">
        <v>0</v>
      </c>
      <c r="AF123" s="80">
        <v>2</v>
      </c>
      <c r="AG123" s="88" t="s">
        <v>960</v>
      </c>
      <c r="AH123" s="80" t="b">
        <v>0</v>
      </c>
      <c r="AI123" s="80" t="s">
        <v>974</v>
      </c>
      <c r="AJ123" s="80"/>
      <c r="AK123" s="88" t="s">
        <v>961</v>
      </c>
      <c r="AL123" s="80" t="b">
        <v>0</v>
      </c>
      <c r="AM123" s="80">
        <v>1</v>
      </c>
      <c r="AN123" s="88" t="s">
        <v>961</v>
      </c>
      <c r="AO123" s="80" t="s">
        <v>984</v>
      </c>
      <c r="AP123" s="80" t="b">
        <v>0</v>
      </c>
      <c r="AQ123" s="88" t="s">
        <v>932</v>
      </c>
      <c r="AR123" s="80" t="s">
        <v>357</v>
      </c>
      <c r="AS123" s="80">
        <v>0</v>
      </c>
      <c r="AT123" s="80">
        <v>0</v>
      </c>
      <c r="AU123" s="80"/>
      <c r="AV123" s="80"/>
      <c r="AW123" s="80"/>
      <c r="AX123" s="80"/>
      <c r="AY123" s="80"/>
      <c r="AZ123" s="80"/>
      <c r="BA123" s="80"/>
      <c r="BB123" s="80"/>
      <c r="BC123">
        <v>4</v>
      </c>
      <c r="BD123" s="79" t="str">
        <f>REPLACE(INDEX(GroupVertices[Group],MATCH(Edges25[[#This Row],[Vertex 1]],GroupVertices[Vertex],0)),1,1,"")</f>
        <v>1</v>
      </c>
      <c r="BE123" s="79" t="str">
        <f>REPLACE(INDEX(GroupVertices[Group],MATCH(Edges25[[#This Row],[Vertex 2]],GroupVertices[Vertex],0)),1,1,"")</f>
        <v>1</v>
      </c>
      <c r="BF123" s="48"/>
      <c r="BG123" s="49"/>
      <c r="BH123" s="48"/>
      <c r="BI123" s="49"/>
      <c r="BJ123" s="48"/>
      <c r="BK123" s="49"/>
      <c r="BL123" s="48"/>
      <c r="BM123" s="49"/>
      <c r="BN123" s="48"/>
    </row>
    <row r="124" spans="1:66" ht="15">
      <c r="A124" s="65" t="s">
        <v>286</v>
      </c>
      <c r="B124" s="65" t="s">
        <v>291</v>
      </c>
      <c r="C124" s="66"/>
      <c r="D124" s="67"/>
      <c r="E124" s="68"/>
      <c r="F124" s="69"/>
      <c r="G124" s="66"/>
      <c r="H124" s="70"/>
      <c r="I124" s="71"/>
      <c r="J124" s="71"/>
      <c r="K124" s="34" t="s">
        <v>66</v>
      </c>
      <c r="L124" s="78">
        <v>430</v>
      </c>
      <c r="M124" s="78"/>
      <c r="N124" s="73"/>
      <c r="O124" s="80" t="s">
        <v>357</v>
      </c>
      <c r="P124" s="82">
        <v>43699.44265046297</v>
      </c>
      <c r="Q124" s="80" t="s">
        <v>428</v>
      </c>
      <c r="R124" s="80"/>
      <c r="S124" s="80"/>
      <c r="T124" s="80"/>
      <c r="U124" s="80"/>
      <c r="V124" s="83" t="s">
        <v>536</v>
      </c>
      <c r="W124" s="82">
        <v>43699.44265046297</v>
      </c>
      <c r="X124" s="86">
        <v>43699</v>
      </c>
      <c r="Y124" s="88" t="s">
        <v>664</v>
      </c>
      <c r="Z124" s="83" t="s">
        <v>799</v>
      </c>
      <c r="AA124" s="80"/>
      <c r="AB124" s="80"/>
      <c r="AC124" s="88" t="s">
        <v>934</v>
      </c>
      <c r="AD124" s="80"/>
      <c r="AE124" s="80" t="b">
        <v>0</v>
      </c>
      <c r="AF124" s="80">
        <v>0</v>
      </c>
      <c r="AG124" s="88" t="s">
        <v>961</v>
      </c>
      <c r="AH124" s="80" t="b">
        <v>0</v>
      </c>
      <c r="AI124" s="80" t="s">
        <v>974</v>
      </c>
      <c r="AJ124" s="80"/>
      <c r="AK124" s="88" t="s">
        <v>961</v>
      </c>
      <c r="AL124" s="80" t="b">
        <v>0</v>
      </c>
      <c r="AM124" s="80">
        <v>1</v>
      </c>
      <c r="AN124" s="88" t="s">
        <v>931</v>
      </c>
      <c r="AO124" s="80" t="s">
        <v>984</v>
      </c>
      <c r="AP124" s="80" t="b">
        <v>0</v>
      </c>
      <c r="AQ124" s="88" t="s">
        <v>931</v>
      </c>
      <c r="AR124" s="80" t="s">
        <v>196</v>
      </c>
      <c r="AS124" s="80">
        <v>0</v>
      </c>
      <c r="AT124" s="80">
        <v>0</v>
      </c>
      <c r="AU124" s="80"/>
      <c r="AV124" s="80"/>
      <c r="AW124" s="80"/>
      <c r="AX124" s="80"/>
      <c r="AY124" s="80"/>
      <c r="AZ124" s="80"/>
      <c r="BA124" s="80"/>
      <c r="BB124" s="80"/>
      <c r="BC124">
        <v>1</v>
      </c>
      <c r="BD124" s="79" t="str">
        <f>REPLACE(INDEX(GroupVertices[Group],MATCH(Edges25[[#This Row],[Vertex 1]],GroupVertices[Vertex],0)),1,1,"")</f>
        <v>1</v>
      </c>
      <c r="BE124" s="79" t="str">
        <f>REPLACE(INDEX(GroupVertices[Group],MATCH(Edges25[[#This Row],[Vertex 2]],GroupVertices[Vertex],0)),1,1,"")</f>
        <v>1</v>
      </c>
      <c r="BF124" s="48">
        <v>3</v>
      </c>
      <c r="BG124" s="49">
        <v>11.538461538461538</v>
      </c>
      <c r="BH124" s="48">
        <v>0</v>
      </c>
      <c r="BI124" s="49">
        <v>0</v>
      </c>
      <c r="BJ124" s="48">
        <v>0</v>
      </c>
      <c r="BK124" s="49">
        <v>0</v>
      </c>
      <c r="BL124" s="48">
        <v>23</v>
      </c>
      <c r="BM124" s="49">
        <v>88.46153846153847</v>
      </c>
      <c r="BN124" s="48">
        <v>26</v>
      </c>
    </row>
    <row r="125" spans="1:66" ht="15">
      <c r="A125" s="65" t="s">
        <v>293</v>
      </c>
      <c r="B125" s="65" t="s">
        <v>286</v>
      </c>
      <c r="C125" s="66"/>
      <c r="D125" s="67"/>
      <c r="E125" s="68"/>
      <c r="F125" s="69"/>
      <c r="G125" s="66"/>
      <c r="H125" s="70"/>
      <c r="I125" s="71"/>
      <c r="J125" s="71"/>
      <c r="K125" s="34" t="s">
        <v>66</v>
      </c>
      <c r="L125" s="78">
        <v>431</v>
      </c>
      <c r="M125" s="78"/>
      <c r="N125" s="73"/>
      <c r="O125" s="80" t="s">
        <v>357</v>
      </c>
      <c r="P125" s="82">
        <v>43698.423159722224</v>
      </c>
      <c r="Q125" s="80" t="s">
        <v>371</v>
      </c>
      <c r="R125" s="80"/>
      <c r="S125" s="80"/>
      <c r="T125" s="80"/>
      <c r="U125" s="80"/>
      <c r="V125" s="83" t="s">
        <v>543</v>
      </c>
      <c r="W125" s="82">
        <v>43698.423159722224</v>
      </c>
      <c r="X125" s="86">
        <v>43698</v>
      </c>
      <c r="Y125" s="88" t="s">
        <v>665</v>
      </c>
      <c r="Z125" s="83" t="s">
        <v>800</v>
      </c>
      <c r="AA125" s="80"/>
      <c r="AB125" s="80"/>
      <c r="AC125" s="88" t="s">
        <v>935</v>
      </c>
      <c r="AD125" s="80"/>
      <c r="AE125" s="80" t="b">
        <v>0</v>
      </c>
      <c r="AF125" s="80">
        <v>0</v>
      </c>
      <c r="AG125" s="88" t="s">
        <v>961</v>
      </c>
      <c r="AH125" s="80" t="b">
        <v>0</v>
      </c>
      <c r="AI125" s="80" t="s">
        <v>974</v>
      </c>
      <c r="AJ125" s="80"/>
      <c r="AK125" s="88" t="s">
        <v>961</v>
      </c>
      <c r="AL125" s="80" t="b">
        <v>0</v>
      </c>
      <c r="AM125" s="80">
        <v>3</v>
      </c>
      <c r="AN125" s="88" t="s">
        <v>937</v>
      </c>
      <c r="AO125" s="80" t="s">
        <v>984</v>
      </c>
      <c r="AP125" s="80" t="b">
        <v>0</v>
      </c>
      <c r="AQ125" s="88" t="s">
        <v>937</v>
      </c>
      <c r="AR125" s="80" t="s">
        <v>196</v>
      </c>
      <c r="AS125" s="80">
        <v>0</v>
      </c>
      <c r="AT125" s="80">
        <v>0</v>
      </c>
      <c r="AU125" s="80"/>
      <c r="AV125" s="80"/>
      <c r="AW125" s="80"/>
      <c r="AX125" s="80"/>
      <c r="AY125" s="80"/>
      <c r="AZ125" s="80"/>
      <c r="BA125" s="80"/>
      <c r="BB125" s="80"/>
      <c r="BC125">
        <v>1</v>
      </c>
      <c r="BD125" s="79" t="str">
        <f>REPLACE(INDEX(GroupVertices[Group],MATCH(Edges25[[#This Row],[Vertex 1]],GroupVertices[Vertex],0)),1,1,"")</f>
        <v>1</v>
      </c>
      <c r="BE125" s="79" t="str">
        <f>REPLACE(INDEX(GroupVertices[Group],MATCH(Edges25[[#This Row],[Vertex 2]],GroupVertices[Vertex],0)),1,1,"")</f>
        <v>1</v>
      </c>
      <c r="BF125" s="48"/>
      <c r="BG125" s="49"/>
      <c r="BH125" s="48"/>
      <c r="BI125" s="49"/>
      <c r="BJ125" s="48"/>
      <c r="BK125" s="49"/>
      <c r="BL125" s="48"/>
      <c r="BM125" s="49"/>
      <c r="BN125" s="48"/>
    </row>
    <row r="126" spans="1:66" ht="15">
      <c r="A126" s="65" t="s">
        <v>293</v>
      </c>
      <c r="B126" s="65" t="s">
        <v>294</v>
      </c>
      <c r="C126" s="66"/>
      <c r="D126" s="67"/>
      <c r="E126" s="68"/>
      <c r="F126" s="69"/>
      <c r="G126" s="66"/>
      <c r="H126" s="70"/>
      <c r="I126" s="71"/>
      <c r="J126" s="71"/>
      <c r="K126" s="34" t="s">
        <v>65</v>
      </c>
      <c r="L126" s="78">
        <v>433</v>
      </c>
      <c r="M126" s="78"/>
      <c r="N126" s="73"/>
      <c r="O126" s="80" t="s">
        <v>357</v>
      </c>
      <c r="P126" s="82">
        <v>43699.5493287037</v>
      </c>
      <c r="Q126" s="80" t="s">
        <v>429</v>
      </c>
      <c r="R126" s="80"/>
      <c r="S126" s="80"/>
      <c r="T126" s="80"/>
      <c r="U126" s="80"/>
      <c r="V126" s="83" t="s">
        <v>543</v>
      </c>
      <c r="W126" s="82">
        <v>43699.5493287037</v>
      </c>
      <c r="X126" s="86">
        <v>43699</v>
      </c>
      <c r="Y126" s="88" t="s">
        <v>666</v>
      </c>
      <c r="Z126" s="83" t="s">
        <v>801</v>
      </c>
      <c r="AA126" s="80"/>
      <c r="AB126" s="80"/>
      <c r="AC126" s="88" t="s">
        <v>936</v>
      </c>
      <c r="AD126" s="80"/>
      <c r="AE126" s="80" t="b">
        <v>0</v>
      </c>
      <c r="AF126" s="80">
        <v>0</v>
      </c>
      <c r="AG126" s="88" t="s">
        <v>961</v>
      </c>
      <c r="AH126" s="80" t="b">
        <v>0</v>
      </c>
      <c r="AI126" s="80" t="s">
        <v>974</v>
      </c>
      <c r="AJ126" s="80"/>
      <c r="AK126" s="88" t="s">
        <v>961</v>
      </c>
      <c r="AL126" s="80" t="b">
        <v>0</v>
      </c>
      <c r="AM126" s="80">
        <v>2</v>
      </c>
      <c r="AN126" s="88" t="s">
        <v>938</v>
      </c>
      <c r="AO126" s="80" t="s">
        <v>984</v>
      </c>
      <c r="AP126" s="80" t="b">
        <v>0</v>
      </c>
      <c r="AQ126" s="88" t="s">
        <v>938</v>
      </c>
      <c r="AR126" s="80" t="s">
        <v>196</v>
      </c>
      <c r="AS126" s="80">
        <v>0</v>
      </c>
      <c r="AT126" s="80">
        <v>0</v>
      </c>
      <c r="AU126" s="80"/>
      <c r="AV126" s="80"/>
      <c r="AW126" s="80"/>
      <c r="AX126" s="80"/>
      <c r="AY126" s="80"/>
      <c r="AZ126" s="80"/>
      <c r="BA126" s="80"/>
      <c r="BB126" s="80"/>
      <c r="BC126">
        <v>1</v>
      </c>
      <c r="BD126" s="79" t="str">
        <f>REPLACE(INDEX(GroupVertices[Group],MATCH(Edges25[[#This Row],[Vertex 1]],GroupVertices[Vertex],0)),1,1,"")</f>
        <v>1</v>
      </c>
      <c r="BE126" s="79" t="str">
        <f>REPLACE(INDEX(GroupVertices[Group],MATCH(Edges25[[#This Row],[Vertex 2]],GroupVertices[Vertex],0)),1,1,"")</f>
        <v>1</v>
      </c>
      <c r="BF126" s="48"/>
      <c r="BG126" s="49"/>
      <c r="BH126" s="48"/>
      <c r="BI126" s="49"/>
      <c r="BJ126" s="48"/>
      <c r="BK126" s="49"/>
      <c r="BL126" s="48"/>
      <c r="BM126" s="49"/>
      <c r="BN126" s="48"/>
    </row>
    <row r="127" spans="1:66" ht="15">
      <c r="A127" s="65" t="s">
        <v>286</v>
      </c>
      <c r="B127" s="65" t="s">
        <v>293</v>
      </c>
      <c r="C127" s="66"/>
      <c r="D127" s="67"/>
      <c r="E127" s="68"/>
      <c r="F127" s="69"/>
      <c r="G127" s="66"/>
      <c r="H127" s="70"/>
      <c r="I127" s="71"/>
      <c r="J127" s="71"/>
      <c r="K127" s="34" t="s">
        <v>66</v>
      </c>
      <c r="L127" s="78">
        <v>436</v>
      </c>
      <c r="M127" s="78"/>
      <c r="N127" s="73"/>
      <c r="O127" s="80" t="s">
        <v>355</v>
      </c>
      <c r="P127" s="82">
        <v>43697.39734953704</v>
      </c>
      <c r="Q127" s="80" t="s">
        <v>371</v>
      </c>
      <c r="R127" s="83" t="s">
        <v>448</v>
      </c>
      <c r="S127" s="80" t="s">
        <v>458</v>
      </c>
      <c r="T127" s="80"/>
      <c r="U127" s="80"/>
      <c r="V127" s="83" t="s">
        <v>536</v>
      </c>
      <c r="W127" s="82">
        <v>43697.39734953704</v>
      </c>
      <c r="X127" s="86">
        <v>43697</v>
      </c>
      <c r="Y127" s="88" t="s">
        <v>667</v>
      </c>
      <c r="Z127" s="83" t="s">
        <v>802</v>
      </c>
      <c r="AA127" s="80"/>
      <c r="AB127" s="80"/>
      <c r="AC127" s="88" t="s">
        <v>937</v>
      </c>
      <c r="AD127" s="80"/>
      <c r="AE127" s="80" t="b">
        <v>0</v>
      </c>
      <c r="AF127" s="80">
        <v>4</v>
      </c>
      <c r="AG127" s="88" t="s">
        <v>961</v>
      </c>
      <c r="AH127" s="80" t="b">
        <v>0</v>
      </c>
      <c r="AI127" s="80" t="s">
        <v>974</v>
      </c>
      <c r="AJ127" s="80"/>
      <c r="AK127" s="88" t="s">
        <v>961</v>
      </c>
      <c r="AL127" s="80" t="b">
        <v>0</v>
      </c>
      <c r="AM127" s="80">
        <v>3</v>
      </c>
      <c r="AN127" s="88" t="s">
        <v>961</v>
      </c>
      <c r="AO127" s="80" t="s">
        <v>984</v>
      </c>
      <c r="AP127" s="80" t="b">
        <v>0</v>
      </c>
      <c r="AQ127" s="88" t="s">
        <v>937</v>
      </c>
      <c r="AR127" s="80" t="s">
        <v>357</v>
      </c>
      <c r="AS127" s="80">
        <v>0</v>
      </c>
      <c r="AT127" s="80">
        <v>0</v>
      </c>
      <c r="AU127" s="80"/>
      <c r="AV127" s="80"/>
      <c r="AW127" s="80"/>
      <c r="AX127" s="80"/>
      <c r="AY127" s="80"/>
      <c r="AZ127" s="80"/>
      <c r="BA127" s="80"/>
      <c r="BB127" s="80"/>
      <c r="BC127">
        <v>5</v>
      </c>
      <c r="BD127" s="79" t="str">
        <f>REPLACE(INDEX(GroupVertices[Group],MATCH(Edges25[[#This Row],[Vertex 1]],GroupVertices[Vertex],0)),1,1,"")</f>
        <v>1</v>
      </c>
      <c r="BE127" s="79" t="str">
        <f>REPLACE(INDEX(GroupVertices[Group],MATCH(Edges25[[#This Row],[Vertex 2]],GroupVertices[Vertex],0)),1,1,"")</f>
        <v>1</v>
      </c>
      <c r="BF127" s="48">
        <v>1</v>
      </c>
      <c r="BG127" s="49">
        <v>2.5</v>
      </c>
      <c r="BH127" s="48">
        <v>0</v>
      </c>
      <c r="BI127" s="49">
        <v>0</v>
      </c>
      <c r="BJ127" s="48">
        <v>0</v>
      </c>
      <c r="BK127" s="49">
        <v>0</v>
      </c>
      <c r="BL127" s="48">
        <v>39</v>
      </c>
      <c r="BM127" s="49">
        <v>97.5</v>
      </c>
      <c r="BN127" s="48">
        <v>40</v>
      </c>
    </row>
    <row r="128" spans="1:66" ht="15">
      <c r="A128" s="65" t="s">
        <v>294</v>
      </c>
      <c r="B128" s="65" t="s">
        <v>354</v>
      </c>
      <c r="C128" s="66"/>
      <c r="D128" s="67"/>
      <c r="E128" s="68"/>
      <c r="F128" s="69"/>
      <c r="G128" s="66"/>
      <c r="H128" s="70"/>
      <c r="I128" s="71"/>
      <c r="J128" s="71"/>
      <c r="K128" s="34" t="s">
        <v>65</v>
      </c>
      <c r="L128" s="78">
        <v>439</v>
      </c>
      <c r="M128" s="78"/>
      <c r="N128" s="73"/>
      <c r="O128" s="80" t="s">
        <v>355</v>
      </c>
      <c r="P128" s="82">
        <v>43699.548796296294</v>
      </c>
      <c r="Q128" s="80" t="s">
        <v>429</v>
      </c>
      <c r="R128" s="83" t="s">
        <v>449</v>
      </c>
      <c r="S128" s="80" t="s">
        <v>460</v>
      </c>
      <c r="T128" s="80"/>
      <c r="U128" s="83" t="s">
        <v>483</v>
      </c>
      <c r="V128" s="83" t="s">
        <v>483</v>
      </c>
      <c r="W128" s="82">
        <v>43699.548796296294</v>
      </c>
      <c r="X128" s="86">
        <v>43699</v>
      </c>
      <c r="Y128" s="88" t="s">
        <v>668</v>
      </c>
      <c r="Z128" s="83" t="s">
        <v>803</v>
      </c>
      <c r="AA128" s="80"/>
      <c r="AB128" s="80"/>
      <c r="AC128" s="88" t="s">
        <v>938</v>
      </c>
      <c r="AD128" s="80"/>
      <c r="AE128" s="80" t="b">
        <v>0</v>
      </c>
      <c r="AF128" s="80">
        <v>0</v>
      </c>
      <c r="AG128" s="88" t="s">
        <v>961</v>
      </c>
      <c r="AH128" s="80" t="b">
        <v>0</v>
      </c>
      <c r="AI128" s="80" t="s">
        <v>974</v>
      </c>
      <c r="AJ128" s="80"/>
      <c r="AK128" s="88" t="s">
        <v>961</v>
      </c>
      <c r="AL128" s="80" t="b">
        <v>0</v>
      </c>
      <c r="AM128" s="80">
        <v>2</v>
      </c>
      <c r="AN128" s="88" t="s">
        <v>961</v>
      </c>
      <c r="AO128" s="80" t="s">
        <v>984</v>
      </c>
      <c r="AP128" s="80" t="b">
        <v>0</v>
      </c>
      <c r="AQ128" s="88" t="s">
        <v>938</v>
      </c>
      <c r="AR128" s="80" t="s">
        <v>196</v>
      </c>
      <c r="AS128" s="80">
        <v>0</v>
      </c>
      <c r="AT128" s="80">
        <v>0</v>
      </c>
      <c r="AU128" s="80"/>
      <c r="AV128" s="80"/>
      <c r="AW128" s="80"/>
      <c r="AX128" s="80"/>
      <c r="AY128" s="80"/>
      <c r="AZ128" s="80"/>
      <c r="BA128" s="80"/>
      <c r="BB128" s="80"/>
      <c r="BC128">
        <v>1</v>
      </c>
      <c r="BD128" s="79" t="str">
        <f>REPLACE(INDEX(GroupVertices[Group],MATCH(Edges25[[#This Row],[Vertex 1]],GroupVertices[Vertex],0)),1,1,"")</f>
        <v>1</v>
      </c>
      <c r="BE128" s="79" t="str">
        <f>REPLACE(INDEX(GroupVertices[Group],MATCH(Edges25[[#This Row],[Vertex 2]],GroupVertices[Vertex],0)),1,1,"")</f>
        <v>1</v>
      </c>
      <c r="BF128" s="48">
        <v>1</v>
      </c>
      <c r="BG128" s="49">
        <v>2.5</v>
      </c>
      <c r="BH128" s="48">
        <v>0</v>
      </c>
      <c r="BI128" s="49">
        <v>0</v>
      </c>
      <c r="BJ128" s="48">
        <v>0</v>
      </c>
      <c r="BK128" s="49">
        <v>0</v>
      </c>
      <c r="BL128" s="48">
        <v>39</v>
      </c>
      <c r="BM128" s="49">
        <v>97.5</v>
      </c>
      <c r="BN128" s="48">
        <v>40</v>
      </c>
    </row>
    <row r="129" spans="1:66" ht="15">
      <c r="A129" s="65" t="s">
        <v>286</v>
      </c>
      <c r="B129" s="65" t="s">
        <v>294</v>
      </c>
      <c r="C129" s="66"/>
      <c r="D129" s="67"/>
      <c r="E129" s="68"/>
      <c r="F129" s="69"/>
      <c r="G129" s="66"/>
      <c r="H129" s="70"/>
      <c r="I129" s="71"/>
      <c r="J129" s="71"/>
      <c r="K129" s="34" t="s">
        <v>66</v>
      </c>
      <c r="L129" s="78">
        <v>442</v>
      </c>
      <c r="M129" s="78"/>
      <c r="N129" s="73"/>
      <c r="O129" s="80" t="s">
        <v>357</v>
      </c>
      <c r="P129" s="82">
        <v>43699.55137731481</v>
      </c>
      <c r="Q129" s="80" t="s">
        <v>429</v>
      </c>
      <c r="R129" s="80"/>
      <c r="S129" s="80"/>
      <c r="T129" s="80"/>
      <c r="U129" s="80"/>
      <c r="V129" s="83" t="s">
        <v>536</v>
      </c>
      <c r="W129" s="82">
        <v>43699.55137731481</v>
      </c>
      <c r="X129" s="86">
        <v>43699</v>
      </c>
      <c r="Y129" s="88" t="s">
        <v>669</v>
      </c>
      <c r="Z129" s="83" t="s">
        <v>804</v>
      </c>
      <c r="AA129" s="80"/>
      <c r="AB129" s="80"/>
      <c r="AC129" s="88" t="s">
        <v>939</v>
      </c>
      <c r="AD129" s="80"/>
      <c r="AE129" s="80" t="b">
        <v>0</v>
      </c>
      <c r="AF129" s="80">
        <v>0</v>
      </c>
      <c r="AG129" s="88" t="s">
        <v>961</v>
      </c>
      <c r="AH129" s="80" t="b">
        <v>0</v>
      </c>
      <c r="AI129" s="80" t="s">
        <v>974</v>
      </c>
      <c r="AJ129" s="80"/>
      <c r="AK129" s="88" t="s">
        <v>961</v>
      </c>
      <c r="AL129" s="80" t="b">
        <v>0</v>
      </c>
      <c r="AM129" s="80">
        <v>2</v>
      </c>
      <c r="AN129" s="88" t="s">
        <v>938</v>
      </c>
      <c r="AO129" s="80" t="s">
        <v>984</v>
      </c>
      <c r="AP129" s="80" t="b">
        <v>0</v>
      </c>
      <c r="AQ129" s="88" t="s">
        <v>938</v>
      </c>
      <c r="AR129" s="80" t="s">
        <v>196</v>
      </c>
      <c r="AS129" s="80">
        <v>0</v>
      </c>
      <c r="AT129" s="80">
        <v>0</v>
      </c>
      <c r="AU129" s="80"/>
      <c r="AV129" s="80"/>
      <c r="AW129" s="80"/>
      <c r="AX129" s="80"/>
      <c r="AY129" s="80"/>
      <c r="AZ129" s="80"/>
      <c r="BA129" s="80"/>
      <c r="BB129" s="80"/>
      <c r="BC129">
        <v>1</v>
      </c>
      <c r="BD129" s="79" t="str">
        <f>REPLACE(INDEX(GroupVertices[Group],MATCH(Edges25[[#This Row],[Vertex 1]],GroupVertices[Vertex],0)),1,1,"")</f>
        <v>1</v>
      </c>
      <c r="BE129" s="79" t="str">
        <f>REPLACE(INDEX(GroupVertices[Group],MATCH(Edges25[[#This Row],[Vertex 2]],GroupVertices[Vertex],0)),1,1,"")</f>
        <v>1</v>
      </c>
      <c r="BF129" s="48"/>
      <c r="BG129" s="49"/>
      <c r="BH129" s="48"/>
      <c r="BI129" s="49"/>
      <c r="BJ129" s="48"/>
      <c r="BK129" s="49"/>
      <c r="BL129" s="48"/>
      <c r="BM129" s="49"/>
      <c r="BN129" s="48"/>
    </row>
    <row r="130" spans="1:66" ht="15">
      <c r="A130" s="65" t="s">
        <v>286</v>
      </c>
      <c r="B130" s="65" t="s">
        <v>286</v>
      </c>
      <c r="C130" s="66"/>
      <c r="D130" s="67"/>
      <c r="E130" s="68"/>
      <c r="F130" s="69"/>
      <c r="G130" s="66"/>
      <c r="H130" s="70"/>
      <c r="I130" s="71"/>
      <c r="J130" s="71"/>
      <c r="K130" s="34" t="s">
        <v>65</v>
      </c>
      <c r="L130" s="78">
        <v>444</v>
      </c>
      <c r="M130" s="78"/>
      <c r="N130" s="73"/>
      <c r="O130" s="80" t="s">
        <v>196</v>
      </c>
      <c r="P130" s="82">
        <v>43690.608402777776</v>
      </c>
      <c r="Q130" s="80" t="s">
        <v>359</v>
      </c>
      <c r="R130" s="80"/>
      <c r="S130" s="80"/>
      <c r="T130" s="80" t="s">
        <v>461</v>
      </c>
      <c r="U130" s="80"/>
      <c r="V130" s="83" t="s">
        <v>536</v>
      </c>
      <c r="W130" s="82">
        <v>43690.608402777776</v>
      </c>
      <c r="X130" s="86">
        <v>43690</v>
      </c>
      <c r="Y130" s="88" t="s">
        <v>670</v>
      </c>
      <c r="Z130" s="83" t="s">
        <v>805</v>
      </c>
      <c r="AA130" s="80"/>
      <c r="AB130" s="80"/>
      <c r="AC130" s="88" t="s">
        <v>940</v>
      </c>
      <c r="AD130" s="80"/>
      <c r="AE130" s="80" t="b">
        <v>0</v>
      </c>
      <c r="AF130" s="80">
        <v>5</v>
      </c>
      <c r="AG130" s="88" t="s">
        <v>961</v>
      </c>
      <c r="AH130" s="80" t="b">
        <v>0</v>
      </c>
      <c r="AI130" s="80" t="s">
        <v>974</v>
      </c>
      <c r="AJ130" s="80"/>
      <c r="AK130" s="88" t="s">
        <v>961</v>
      </c>
      <c r="AL130" s="80" t="b">
        <v>0</v>
      </c>
      <c r="AM130" s="80">
        <v>2</v>
      </c>
      <c r="AN130" s="88" t="s">
        <v>961</v>
      </c>
      <c r="AO130" s="80" t="s">
        <v>984</v>
      </c>
      <c r="AP130" s="80" t="b">
        <v>0</v>
      </c>
      <c r="AQ130" s="88" t="s">
        <v>940</v>
      </c>
      <c r="AR130" s="80" t="s">
        <v>357</v>
      </c>
      <c r="AS130" s="80">
        <v>0</v>
      </c>
      <c r="AT130" s="80">
        <v>0</v>
      </c>
      <c r="AU130" s="80"/>
      <c r="AV130" s="80"/>
      <c r="AW130" s="80"/>
      <c r="AX130" s="80"/>
      <c r="AY130" s="80"/>
      <c r="AZ130" s="80"/>
      <c r="BA130" s="80"/>
      <c r="BB130" s="80"/>
      <c r="BC130">
        <v>12</v>
      </c>
      <c r="BD130" s="79" t="str">
        <f>REPLACE(INDEX(GroupVertices[Group],MATCH(Edges25[[#This Row],[Vertex 1]],GroupVertices[Vertex],0)),1,1,"")</f>
        <v>1</v>
      </c>
      <c r="BE130" s="79" t="str">
        <f>REPLACE(INDEX(GroupVertices[Group],MATCH(Edges25[[#This Row],[Vertex 2]],GroupVertices[Vertex],0)),1,1,"")</f>
        <v>1</v>
      </c>
      <c r="BF130" s="48">
        <v>0</v>
      </c>
      <c r="BG130" s="49">
        <v>0</v>
      </c>
      <c r="BH130" s="48">
        <v>0</v>
      </c>
      <c r="BI130" s="49">
        <v>0</v>
      </c>
      <c r="BJ130" s="48">
        <v>0</v>
      </c>
      <c r="BK130" s="49">
        <v>0</v>
      </c>
      <c r="BL130" s="48">
        <v>25</v>
      </c>
      <c r="BM130" s="49">
        <v>100</v>
      </c>
      <c r="BN130" s="48">
        <v>25</v>
      </c>
    </row>
    <row r="131" spans="1:66" ht="15">
      <c r="A131" s="65" t="s">
        <v>286</v>
      </c>
      <c r="B131" s="65" t="s">
        <v>286</v>
      </c>
      <c r="C131" s="66"/>
      <c r="D131" s="67"/>
      <c r="E131" s="68"/>
      <c r="F131" s="69"/>
      <c r="G131" s="66"/>
      <c r="H131" s="70"/>
      <c r="I131" s="71"/>
      <c r="J131" s="71"/>
      <c r="K131" s="34" t="s">
        <v>65</v>
      </c>
      <c r="L131" s="78">
        <v>445</v>
      </c>
      <c r="M131" s="78"/>
      <c r="N131" s="73"/>
      <c r="O131" s="80" t="s">
        <v>196</v>
      </c>
      <c r="P131" s="82">
        <v>43691.535474537035</v>
      </c>
      <c r="Q131" s="80" t="s">
        <v>360</v>
      </c>
      <c r="R131" s="80"/>
      <c r="S131" s="80"/>
      <c r="T131" s="80" t="s">
        <v>462</v>
      </c>
      <c r="U131" s="80"/>
      <c r="V131" s="83" t="s">
        <v>536</v>
      </c>
      <c r="W131" s="82">
        <v>43691.535474537035</v>
      </c>
      <c r="X131" s="86">
        <v>43691</v>
      </c>
      <c r="Y131" s="88" t="s">
        <v>671</v>
      </c>
      <c r="Z131" s="83" t="s">
        <v>806</v>
      </c>
      <c r="AA131" s="80"/>
      <c r="AB131" s="80"/>
      <c r="AC131" s="88" t="s">
        <v>941</v>
      </c>
      <c r="AD131" s="80"/>
      <c r="AE131" s="80" t="b">
        <v>0</v>
      </c>
      <c r="AF131" s="80">
        <v>13</v>
      </c>
      <c r="AG131" s="88" t="s">
        <v>961</v>
      </c>
      <c r="AH131" s="80" t="b">
        <v>0</v>
      </c>
      <c r="AI131" s="80" t="s">
        <v>974</v>
      </c>
      <c r="AJ131" s="80"/>
      <c r="AK131" s="88" t="s">
        <v>961</v>
      </c>
      <c r="AL131" s="80" t="b">
        <v>0</v>
      </c>
      <c r="AM131" s="80">
        <v>12</v>
      </c>
      <c r="AN131" s="88" t="s">
        <v>961</v>
      </c>
      <c r="AO131" s="80" t="s">
        <v>984</v>
      </c>
      <c r="AP131" s="80" t="b">
        <v>0</v>
      </c>
      <c r="AQ131" s="88" t="s">
        <v>941</v>
      </c>
      <c r="AR131" s="80" t="s">
        <v>357</v>
      </c>
      <c r="AS131" s="80">
        <v>0</v>
      </c>
      <c r="AT131" s="80">
        <v>0</v>
      </c>
      <c r="AU131" s="80"/>
      <c r="AV131" s="80"/>
      <c r="AW131" s="80"/>
      <c r="AX131" s="80"/>
      <c r="AY131" s="80"/>
      <c r="AZ131" s="80"/>
      <c r="BA131" s="80"/>
      <c r="BB131" s="80"/>
      <c r="BC131">
        <v>12</v>
      </c>
      <c r="BD131" s="79" t="str">
        <f>REPLACE(INDEX(GroupVertices[Group],MATCH(Edges25[[#This Row],[Vertex 1]],GroupVertices[Vertex],0)),1,1,"")</f>
        <v>1</v>
      </c>
      <c r="BE131" s="79" t="str">
        <f>REPLACE(INDEX(GroupVertices[Group],MATCH(Edges25[[#This Row],[Vertex 2]],GroupVertices[Vertex],0)),1,1,"")</f>
        <v>1</v>
      </c>
      <c r="BF131" s="48"/>
      <c r="BG131" s="49"/>
      <c r="BH131" s="48"/>
      <c r="BI131" s="49"/>
      <c r="BJ131" s="48"/>
      <c r="BK131" s="49"/>
      <c r="BL131" s="48"/>
      <c r="BM131" s="49"/>
      <c r="BN131" s="48"/>
    </row>
    <row r="132" spans="1:66" ht="15">
      <c r="A132" s="65" t="s">
        <v>286</v>
      </c>
      <c r="B132" s="65" t="s">
        <v>286</v>
      </c>
      <c r="C132" s="66"/>
      <c r="D132" s="67"/>
      <c r="E132" s="68"/>
      <c r="F132" s="69"/>
      <c r="G132" s="66"/>
      <c r="H132" s="70"/>
      <c r="I132" s="71"/>
      <c r="J132" s="71"/>
      <c r="K132" s="34" t="s">
        <v>65</v>
      </c>
      <c r="L132" s="78">
        <v>446</v>
      </c>
      <c r="M132" s="78"/>
      <c r="N132" s="73"/>
      <c r="O132" s="80" t="s">
        <v>196</v>
      </c>
      <c r="P132" s="82">
        <v>43692.7940625</v>
      </c>
      <c r="Q132" s="80" t="s">
        <v>364</v>
      </c>
      <c r="R132" s="83" t="s">
        <v>450</v>
      </c>
      <c r="S132" s="80" t="s">
        <v>458</v>
      </c>
      <c r="T132" s="80" t="s">
        <v>463</v>
      </c>
      <c r="U132" s="80"/>
      <c r="V132" s="83" t="s">
        <v>536</v>
      </c>
      <c r="W132" s="82">
        <v>43692.7940625</v>
      </c>
      <c r="X132" s="86">
        <v>43692</v>
      </c>
      <c r="Y132" s="88" t="s">
        <v>672</v>
      </c>
      <c r="Z132" s="83" t="s">
        <v>807</v>
      </c>
      <c r="AA132" s="80"/>
      <c r="AB132" s="80"/>
      <c r="AC132" s="88" t="s">
        <v>942</v>
      </c>
      <c r="AD132" s="80"/>
      <c r="AE132" s="80" t="b">
        <v>0</v>
      </c>
      <c r="AF132" s="80">
        <v>10</v>
      </c>
      <c r="AG132" s="88" t="s">
        <v>961</v>
      </c>
      <c r="AH132" s="80" t="b">
        <v>0</v>
      </c>
      <c r="AI132" s="80" t="s">
        <v>974</v>
      </c>
      <c r="AJ132" s="80"/>
      <c r="AK132" s="88" t="s">
        <v>961</v>
      </c>
      <c r="AL132" s="80" t="b">
        <v>0</v>
      </c>
      <c r="AM132" s="80">
        <v>5</v>
      </c>
      <c r="AN132" s="88" t="s">
        <v>961</v>
      </c>
      <c r="AO132" s="80" t="s">
        <v>985</v>
      </c>
      <c r="AP132" s="80" t="b">
        <v>0</v>
      </c>
      <c r="AQ132" s="88" t="s">
        <v>942</v>
      </c>
      <c r="AR132" s="80" t="s">
        <v>357</v>
      </c>
      <c r="AS132" s="80">
        <v>0</v>
      </c>
      <c r="AT132" s="80">
        <v>0</v>
      </c>
      <c r="AU132" s="80"/>
      <c r="AV132" s="80"/>
      <c r="AW132" s="80"/>
      <c r="AX132" s="80"/>
      <c r="AY132" s="80"/>
      <c r="AZ132" s="80"/>
      <c r="BA132" s="80"/>
      <c r="BB132" s="80"/>
      <c r="BC132">
        <v>12</v>
      </c>
      <c r="BD132" s="79" t="str">
        <f>REPLACE(INDEX(GroupVertices[Group],MATCH(Edges25[[#This Row],[Vertex 1]],GroupVertices[Vertex],0)),1,1,"")</f>
        <v>1</v>
      </c>
      <c r="BE132" s="79" t="str">
        <f>REPLACE(INDEX(GroupVertices[Group],MATCH(Edges25[[#This Row],[Vertex 2]],GroupVertices[Vertex],0)),1,1,"")</f>
        <v>1</v>
      </c>
      <c r="BF132" s="48">
        <v>2</v>
      </c>
      <c r="BG132" s="49">
        <v>6.666666666666667</v>
      </c>
      <c r="BH132" s="48">
        <v>0</v>
      </c>
      <c r="BI132" s="49">
        <v>0</v>
      </c>
      <c r="BJ132" s="48">
        <v>0</v>
      </c>
      <c r="BK132" s="49">
        <v>0</v>
      </c>
      <c r="BL132" s="48">
        <v>28</v>
      </c>
      <c r="BM132" s="49">
        <v>93.33333333333333</v>
      </c>
      <c r="BN132" s="48">
        <v>30</v>
      </c>
    </row>
    <row r="133" spans="1:66" ht="15">
      <c r="A133" s="65" t="s">
        <v>286</v>
      </c>
      <c r="B133" s="65" t="s">
        <v>286</v>
      </c>
      <c r="C133" s="66"/>
      <c r="D133" s="67"/>
      <c r="E133" s="68"/>
      <c r="F133" s="69"/>
      <c r="G133" s="66"/>
      <c r="H133" s="70"/>
      <c r="I133" s="71"/>
      <c r="J133" s="71"/>
      <c r="K133" s="34" t="s">
        <v>65</v>
      </c>
      <c r="L133" s="78">
        <v>447</v>
      </c>
      <c r="M133" s="78"/>
      <c r="N133" s="73"/>
      <c r="O133" s="80" t="s">
        <v>196</v>
      </c>
      <c r="P133" s="82">
        <v>43691.69532407408</v>
      </c>
      <c r="Q133" s="80" t="s">
        <v>367</v>
      </c>
      <c r="R133" s="83" t="s">
        <v>451</v>
      </c>
      <c r="S133" s="80" t="s">
        <v>457</v>
      </c>
      <c r="T133" s="80"/>
      <c r="U133" s="80"/>
      <c r="V133" s="83" t="s">
        <v>536</v>
      </c>
      <c r="W133" s="82">
        <v>43691.69532407408</v>
      </c>
      <c r="X133" s="86">
        <v>43691</v>
      </c>
      <c r="Y133" s="88" t="s">
        <v>673</v>
      </c>
      <c r="Z133" s="83" t="s">
        <v>808</v>
      </c>
      <c r="AA133" s="80"/>
      <c r="AB133" s="80"/>
      <c r="AC133" s="88" t="s">
        <v>943</v>
      </c>
      <c r="AD133" s="80"/>
      <c r="AE133" s="80" t="b">
        <v>0</v>
      </c>
      <c r="AF133" s="80">
        <v>6</v>
      </c>
      <c r="AG133" s="88" t="s">
        <v>961</v>
      </c>
      <c r="AH133" s="80" t="b">
        <v>0</v>
      </c>
      <c r="AI133" s="80" t="s">
        <v>974</v>
      </c>
      <c r="AJ133" s="80"/>
      <c r="AK133" s="88" t="s">
        <v>961</v>
      </c>
      <c r="AL133" s="80" t="b">
        <v>0</v>
      </c>
      <c r="AM133" s="80">
        <v>2</v>
      </c>
      <c r="AN133" s="88" t="s">
        <v>961</v>
      </c>
      <c r="AO133" s="80" t="s">
        <v>984</v>
      </c>
      <c r="AP133" s="80" t="b">
        <v>0</v>
      </c>
      <c r="AQ133" s="88" t="s">
        <v>943</v>
      </c>
      <c r="AR133" s="80" t="s">
        <v>357</v>
      </c>
      <c r="AS133" s="80">
        <v>0</v>
      </c>
      <c r="AT133" s="80">
        <v>0</v>
      </c>
      <c r="AU133" s="80"/>
      <c r="AV133" s="80"/>
      <c r="AW133" s="80"/>
      <c r="AX133" s="80"/>
      <c r="AY133" s="80"/>
      <c r="AZ133" s="80"/>
      <c r="BA133" s="80"/>
      <c r="BB133" s="80"/>
      <c r="BC133">
        <v>12</v>
      </c>
      <c r="BD133" s="79" t="str">
        <f>REPLACE(INDEX(GroupVertices[Group],MATCH(Edges25[[#This Row],[Vertex 1]],GroupVertices[Vertex],0)),1,1,"")</f>
        <v>1</v>
      </c>
      <c r="BE133" s="79" t="str">
        <f>REPLACE(INDEX(GroupVertices[Group],MATCH(Edges25[[#This Row],[Vertex 2]],GroupVertices[Vertex],0)),1,1,"")</f>
        <v>1</v>
      </c>
      <c r="BF133" s="48">
        <v>4</v>
      </c>
      <c r="BG133" s="49">
        <v>9.30232558139535</v>
      </c>
      <c r="BH133" s="48">
        <v>0</v>
      </c>
      <c r="BI133" s="49">
        <v>0</v>
      </c>
      <c r="BJ133" s="48">
        <v>0</v>
      </c>
      <c r="BK133" s="49">
        <v>0</v>
      </c>
      <c r="BL133" s="48">
        <v>39</v>
      </c>
      <c r="BM133" s="49">
        <v>90.69767441860465</v>
      </c>
      <c r="BN133" s="48">
        <v>43</v>
      </c>
    </row>
    <row r="134" spans="1:66" ht="15">
      <c r="A134" s="65" t="s">
        <v>286</v>
      </c>
      <c r="B134" s="65" t="s">
        <v>286</v>
      </c>
      <c r="C134" s="66"/>
      <c r="D134" s="67"/>
      <c r="E134" s="68"/>
      <c r="F134" s="69"/>
      <c r="G134" s="66"/>
      <c r="H134" s="70"/>
      <c r="I134" s="71"/>
      <c r="J134" s="71"/>
      <c r="K134" s="34" t="s">
        <v>65</v>
      </c>
      <c r="L134" s="78">
        <v>448</v>
      </c>
      <c r="M134" s="78"/>
      <c r="N134" s="73"/>
      <c r="O134" s="80" t="s">
        <v>196</v>
      </c>
      <c r="P134" s="82">
        <v>43690.305138888885</v>
      </c>
      <c r="Q134" s="80" t="s">
        <v>389</v>
      </c>
      <c r="R134" s="83" t="s">
        <v>452</v>
      </c>
      <c r="S134" s="80" t="s">
        <v>457</v>
      </c>
      <c r="T134" s="80"/>
      <c r="U134" s="80"/>
      <c r="V134" s="83" t="s">
        <v>536</v>
      </c>
      <c r="W134" s="82">
        <v>43690.305138888885</v>
      </c>
      <c r="X134" s="86">
        <v>43690</v>
      </c>
      <c r="Y134" s="88" t="s">
        <v>674</v>
      </c>
      <c r="Z134" s="83" t="s">
        <v>809</v>
      </c>
      <c r="AA134" s="80"/>
      <c r="AB134" s="80"/>
      <c r="AC134" s="88" t="s">
        <v>944</v>
      </c>
      <c r="AD134" s="80"/>
      <c r="AE134" s="80" t="b">
        <v>0</v>
      </c>
      <c r="AF134" s="80">
        <v>8</v>
      </c>
      <c r="AG134" s="88" t="s">
        <v>961</v>
      </c>
      <c r="AH134" s="80" t="b">
        <v>0</v>
      </c>
      <c r="AI134" s="80" t="s">
        <v>974</v>
      </c>
      <c r="AJ134" s="80"/>
      <c r="AK134" s="88" t="s">
        <v>961</v>
      </c>
      <c r="AL134" s="80" t="b">
        <v>0</v>
      </c>
      <c r="AM134" s="80">
        <v>1</v>
      </c>
      <c r="AN134" s="88" t="s">
        <v>961</v>
      </c>
      <c r="AO134" s="80" t="s">
        <v>985</v>
      </c>
      <c r="AP134" s="80" t="b">
        <v>0</v>
      </c>
      <c r="AQ134" s="88" t="s">
        <v>944</v>
      </c>
      <c r="AR134" s="80" t="s">
        <v>357</v>
      </c>
      <c r="AS134" s="80">
        <v>0</v>
      </c>
      <c r="AT134" s="80">
        <v>0</v>
      </c>
      <c r="AU134" s="80"/>
      <c r="AV134" s="80"/>
      <c r="AW134" s="80"/>
      <c r="AX134" s="80"/>
      <c r="AY134" s="80"/>
      <c r="AZ134" s="80"/>
      <c r="BA134" s="80"/>
      <c r="BB134" s="80"/>
      <c r="BC134">
        <v>12</v>
      </c>
      <c r="BD134" s="79" t="str">
        <f>REPLACE(INDEX(GroupVertices[Group],MATCH(Edges25[[#This Row],[Vertex 1]],GroupVertices[Vertex],0)),1,1,"")</f>
        <v>1</v>
      </c>
      <c r="BE134" s="79" t="str">
        <f>REPLACE(INDEX(GroupVertices[Group],MATCH(Edges25[[#This Row],[Vertex 2]],GroupVertices[Vertex],0)),1,1,"")</f>
        <v>1</v>
      </c>
      <c r="BF134" s="48">
        <v>1</v>
      </c>
      <c r="BG134" s="49">
        <v>2.380952380952381</v>
      </c>
      <c r="BH134" s="48">
        <v>0</v>
      </c>
      <c r="BI134" s="49">
        <v>0</v>
      </c>
      <c r="BJ134" s="48">
        <v>0</v>
      </c>
      <c r="BK134" s="49">
        <v>0</v>
      </c>
      <c r="BL134" s="48">
        <v>41</v>
      </c>
      <c r="BM134" s="49">
        <v>97.61904761904762</v>
      </c>
      <c r="BN134" s="48">
        <v>42</v>
      </c>
    </row>
    <row r="135" spans="1:66" ht="15">
      <c r="A135" s="65" t="s">
        <v>286</v>
      </c>
      <c r="B135" s="65" t="s">
        <v>286</v>
      </c>
      <c r="C135" s="66"/>
      <c r="D135" s="67"/>
      <c r="E135" s="68"/>
      <c r="F135" s="69"/>
      <c r="G135" s="66"/>
      <c r="H135" s="70"/>
      <c r="I135" s="71"/>
      <c r="J135" s="71"/>
      <c r="K135" s="34" t="s">
        <v>65</v>
      </c>
      <c r="L135" s="78">
        <v>449</v>
      </c>
      <c r="M135" s="78"/>
      <c r="N135" s="73"/>
      <c r="O135" s="80" t="s">
        <v>196</v>
      </c>
      <c r="P135" s="82">
        <v>43698.36298611111</v>
      </c>
      <c r="Q135" s="80" t="s">
        <v>379</v>
      </c>
      <c r="R135" s="80"/>
      <c r="S135" s="80"/>
      <c r="T135" s="80"/>
      <c r="U135" s="83" t="s">
        <v>484</v>
      </c>
      <c r="V135" s="83" t="s">
        <v>484</v>
      </c>
      <c r="W135" s="82">
        <v>43698.36298611111</v>
      </c>
      <c r="X135" s="86">
        <v>43698</v>
      </c>
      <c r="Y135" s="88" t="s">
        <v>675</v>
      </c>
      <c r="Z135" s="83" t="s">
        <v>810</v>
      </c>
      <c r="AA135" s="80"/>
      <c r="AB135" s="80"/>
      <c r="AC135" s="88" t="s">
        <v>945</v>
      </c>
      <c r="AD135" s="80"/>
      <c r="AE135" s="80" t="b">
        <v>0</v>
      </c>
      <c r="AF135" s="80">
        <v>9</v>
      </c>
      <c r="AG135" s="88" t="s">
        <v>961</v>
      </c>
      <c r="AH135" s="80" t="b">
        <v>0</v>
      </c>
      <c r="AI135" s="80" t="s">
        <v>974</v>
      </c>
      <c r="AJ135" s="80"/>
      <c r="AK135" s="88" t="s">
        <v>961</v>
      </c>
      <c r="AL135" s="80" t="b">
        <v>0</v>
      </c>
      <c r="AM135" s="80">
        <v>1</v>
      </c>
      <c r="AN135" s="88" t="s">
        <v>961</v>
      </c>
      <c r="AO135" s="80" t="s">
        <v>984</v>
      </c>
      <c r="AP135" s="80" t="b">
        <v>0</v>
      </c>
      <c r="AQ135" s="88" t="s">
        <v>945</v>
      </c>
      <c r="AR135" s="80" t="s">
        <v>357</v>
      </c>
      <c r="AS135" s="80">
        <v>0</v>
      </c>
      <c r="AT135" s="80">
        <v>0</v>
      </c>
      <c r="AU135" s="80"/>
      <c r="AV135" s="80"/>
      <c r="AW135" s="80"/>
      <c r="AX135" s="80"/>
      <c r="AY135" s="80"/>
      <c r="AZ135" s="80"/>
      <c r="BA135" s="80"/>
      <c r="BB135" s="80"/>
      <c r="BC135">
        <v>12</v>
      </c>
      <c r="BD135" s="79" t="str">
        <f>REPLACE(INDEX(GroupVertices[Group],MATCH(Edges25[[#This Row],[Vertex 1]],GroupVertices[Vertex],0)),1,1,"")</f>
        <v>1</v>
      </c>
      <c r="BE135" s="79" t="str">
        <f>REPLACE(INDEX(GroupVertices[Group],MATCH(Edges25[[#This Row],[Vertex 2]],GroupVertices[Vertex],0)),1,1,"")</f>
        <v>1</v>
      </c>
      <c r="BF135" s="48">
        <v>0</v>
      </c>
      <c r="BG135" s="49">
        <v>0</v>
      </c>
      <c r="BH135" s="48">
        <v>1</v>
      </c>
      <c r="BI135" s="49">
        <v>2.1739130434782608</v>
      </c>
      <c r="BJ135" s="48">
        <v>0</v>
      </c>
      <c r="BK135" s="49">
        <v>0</v>
      </c>
      <c r="BL135" s="48">
        <v>45</v>
      </c>
      <c r="BM135" s="49">
        <v>97.82608695652173</v>
      </c>
      <c r="BN135" s="48">
        <v>46</v>
      </c>
    </row>
    <row r="136" spans="1:66" ht="15">
      <c r="A136" s="65" t="s">
        <v>286</v>
      </c>
      <c r="B136" s="65" t="s">
        <v>286</v>
      </c>
      <c r="C136" s="66"/>
      <c r="D136" s="67"/>
      <c r="E136" s="68"/>
      <c r="F136" s="69"/>
      <c r="G136" s="66"/>
      <c r="H136" s="70"/>
      <c r="I136" s="71"/>
      <c r="J136" s="71"/>
      <c r="K136" s="34" t="s">
        <v>65</v>
      </c>
      <c r="L136" s="78">
        <v>450</v>
      </c>
      <c r="M136" s="78"/>
      <c r="N136" s="73"/>
      <c r="O136" s="80" t="s">
        <v>196</v>
      </c>
      <c r="P136" s="82">
        <v>43699.280694444446</v>
      </c>
      <c r="Q136" s="80" t="s">
        <v>393</v>
      </c>
      <c r="R136" s="80"/>
      <c r="S136" s="80"/>
      <c r="T136" s="80"/>
      <c r="U136" s="83" t="s">
        <v>485</v>
      </c>
      <c r="V136" s="83" t="s">
        <v>485</v>
      </c>
      <c r="W136" s="82">
        <v>43699.280694444446</v>
      </c>
      <c r="X136" s="86">
        <v>43699</v>
      </c>
      <c r="Y136" s="88" t="s">
        <v>676</v>
      </c>
      <c r="Z136" s="83" t="s">
        <v>811</v>
      </c>
      <c r="AA136" s="80"/>
      <c r="AB136" s="80"/>
      <c r="AC136" s="88" t="s">
        <v>946</v>
      </c>
      <c r="AD136" s="80"/>
      <c r="AE136" s="80" t="b">
        <v>0</v>
      </c>
      <c r="AF136" s="80">
        <v>14</v>
      </c>
      <c r="AG136" s="88" t="s">
        <v>961</v>
      </c>
      <c r="AH136" s="80" t="b">
        <v>0</v>
      </c>
      <c r="AI136" s="80" t="s">
        <v>974</v>
      </c>
      <c r="AJ136" s="80"/>
      <c r="AK136" s="88" t="s">
        <v>961</v>
      </c>
      <c r="AL136" s="80" t="b">
        <v>0</v>
      </c>
      <c r="AM136" s="80">
        <v>3</v>
      </c>
      <c r="AN136" s="88" t="s">
        <v>961</v>
      </c>
      <c r="AO136" s="80" t="s">
        <v>985</v>
      </c>
      <c r="AP136" s="80" t="b">
        <v>0</v>
      </c>
      <c r="AQ136" s="88" t="s">
        <v>946</v>
      </c>
      <c r="AR136" s="80" t="s">
        <v>357</v>
      </c>
      <c r="AS136" s="80">
        <v>0</v>
      </c>
      <c r="AT136" s="80">
        <v>0</v>
      </c>
      <c r="AU136" s="80"/>
      <c r="AV136" s="80"/>
      <c r="AW136" s="80"/>
      <c r="AX136" s="80"/>
      <c r="AY136" s="80"/>
      <c r="AZ136" s="80"/>
      <c r="BA136" s="80"/>
      <c r="BB136" s="80"/>
      <c r="BC136">
        <v>12</v>
      </c>
      <c r="BD136" s="79" t="str">
        <f>REPLACE(INDEX(GroupVertices[Group],MATCH(Edges25[[#This Row],[Vertex 1]],GroupVertices[Vertex],0)),1,1,"")</f>
        <v>1</v>
      </c>
      <c r="BE136" s="79" t="str">
        <f>REPLACE(INDEX(GroupVertices[Group],MATCH(Edges25[[#This Row],[Vertex 2]],GroupVertices[Vertex],0)),1,1,"")</f>
        <v>1</v>
      </c>
      <c r="BF136" s="48"/>
      <c r="BG136" s="49"/>
      <c r="BH136" s="48"/>
      <c r="BI136" s="49"/>
      <c r="BJ136" s="48"/>
      <c r="BK136" s="49"/>
      <c r="BL136" s="48"/>
      <c r="BM136" s="49"/>
      <c r="BN136" s="48"/>
    </row>
    <row r="137" spans="1:66" ht="15">
      <c r="A137" s="65" t="s">
        <v>286</v>
      </c>
      <c r="B137" s="65" t="s">
        <v>286</v>
      </c>
      <c r="C137" s="66"/>
      <c r="D137" s="67"/>
      <c r="E137" s="68"/>
      <c r="F137" s="69"/>
      <c r="G137" s="66"/>
      <c r="H137" s="70"/>
      <c r="I137" s="71"/>
      <c r="J137" s="71"/>
      <c r="K137" s="34" t="s">
        <v>65</v>
      </c>
      <c r="L137" s="78">
        <v>451</v>
      </c>
      <c r="M137" s="78"/>
      <c r="N137" s="73"/>
      <c r="O137" s="80" t="s">
        <v>357</v>
      </c>
      <c r="P137" s="82">
        <v>43692.2428125</v>
      </c>
      <c r="Q137" s="80" t="s">
        <v>360</v>
      </c>
      <c r="R137" s="80"/>
      <c r="S137" s="80"/>
      <c r="T137" s="80" t="s">
        <v>462</v>
      </c>
      <c r="U137" s="80"/>
      <c r="V137" s="83" t="s">
        <v>536</v>
      </c>
      <c r="W137" s="82">
        <v>43692.2428125</v>
      </c>
      <c r="X137" s="86">
        <v>43692</v>
      </c>
      <c r="Y137" s="88" t="s">
        <v>677</v>
      </c>
      <c r="Z137" s="83" t="s">
        <v>812</v>
      </c>
      <c r="AA137" s="80"/>
      <c r="AB137" s="80"/>
      <c r="AC137" s="88" t="s">
        <v>947</v>
      </c>
      <c r="AD137" s="80"/>
      <c r="AE137" s="80" t="b">
        <v>0</v>
      </c>
      <c r="AF137" s="80">
        <v>0</v>
      </c>
      <c r="AG137" s="88" t="s">
        <v>961</v>
      </c>
      <c r="AH137" s="80" t="b">
        <v>0</v>
      </c>
      <c r="AI137" s="80" t="s">
        <v>974</v>
      </c>
      <c r="AJ137" s="80"/>
      <c r="AK137" s="88" t="s">
        <v>961</v>
      </c>
      <c r="AL137" s="80" t="b">
        <v>0</v>
      </c>
      <c r="AM137" s="80">
        <v>12</v>
      </c>
      <c r="AN137" s="88" t="s">
        <v>941</v>
      </c>
      <c r="AO137" s="80" t="s">
        <v>985</v>
      </c>
      <c r="AP137" s="80" t="b">
        <v>0</v>
      </c>
      <c r="AQ137" s="88" t="s">
        <v>941</v>
      </c>
      <c r="AR137" s="80" t="s">
        <v>196</v>
      </c>
      <c r="AS137" s="80">
        <v>0</v>
      </c>
      <c r="AT137" s="80">
        <v>0</v>
      </c>
      <c r="AU137" s="80"/>
      <c r="AV137" s="80"/>
      <c r="AW137" s="80"/>
      <c r="AX137" s="80"/>
      <c r="AY137" s="80"/>
      <c r="AZ137" s="80"/>
      <c r="BA137" s="80"/>
      <c r="BB137" s="80"/>
      <c r="BC137">
        <v>1</v>
      </c>
      <c r="BD137" s="79" t="str">
        <f>REPLACE(INDEX(GroupVertices[Group],MATCH(Edges25[[#This Row],[Vertex 1]],GroupVertices[Vertex],0)),1,1,"")</f>
        <v>1</v>
      </c>
      <c r="BE137" s="79" t="str">
        <f>REPLACE(INDEX(GroupVertices[Group],MATCH(Edges25[[#This Row],[Vertex 2]],GroupVertices[Vertex],0)),1,1,"")</f>
        <v>1</v>
      </c>
      <c r="BF137" s="48">
        <v>0</v>
      </c>
      <c r="BG137" s="49">
        <v>0</v>
      </c>
      <c r="BH137" s="48">
        <v>0</v>
      </c>
      <c r="BI137" s="49">
        <v>0</v>
      </c>
      <c r="BJ137" s="48">
        <v>0</v>
      </c>
      <c r="BK137" s="49">
        <v>0</v>
      </c>
      <c r="BL137" s="48">
        <v>25</v>
      </c>
      <c r="BM137" s="49">
        <v>100</v>
      </c>
      <c r="BN137" s="48">
        <v>25</v>
      </c>
    </row>
    <row r="138" spans="1:66" ht="15">
      <c r="A138" s="65" t="s">
        <v>322</v>
      </c>
      <c r="B138" s="65" t="s">
        <v>322</v>
      </c>
      <c r="C138" s="66"/>
      <c r="D138" s="67"/>
      <c r="E138" s="68"/>
      <c r="F138" s="69"/>
      <c r="G138" s="66"/>
      <c r="H138" s="70"/>
      <c r="I138" s="71"/>
      <c r="J138" s="71"/>
      <c r="K138" s="34" t="s">
        <v>65</v>
      </c>
      <c r="L138" s="78">
        <v>452</v>
      </c>
      <c r="M138" s="78"/>
      <c r="N138" s="73"/>
      <c r="O138" s="80" t="s">
        <v>196</v>
      </c>
      <c r="P138" s="82">
        <v>43698.45875</v>
      </c>
      <c r="Q138" s="80" t="s">
        <v>1821</v>
      </c>
      <c r="R138" s="83" t="s">
        <v>1837</v>
      </c>
      <c r="S138" s="80" t="s">
        <v>1845</v>
      </c>
      <c r="T138" s="80"/>
      <c r="U138" s="80"/>
      <c r="V138" s="83" t="s">
        <v>1536</v>
      </c>
      <c r="W138" s="82">
        <v>43698.45875</v>
      </c>
      <c r="X138" s="86">
        <v>43698</v>
      </c>
      <c r="Y138" s="88" t="s">
        <v>1851</v>
      </c>
      <c r="Z138" s="83" t="s">
        <v>1865</v>
      </c>
      <c r="AA138" s="80"/>
      <c r="AB138" s="80"/>
      <c r="AC138" s="88" t="s">
        <v>954</v>
      </c>
      <c r="AD138" s="80"/>
      <c r="AE138" s="80" t="b">
        <v>0</v>
      </c>
      <c r="AF138" s="80">
        <v>11</v>
      </c>
      <c r="AG138" s="88" t="s">
        <v>961</v>
      </c>
      <c r="AH138" s="80" t="b">
        <v>0</v>
      </c>
      <c r="AI138" s="80" t="s">
        <v>974</v>
      </c>
      <c r="AJ138" s="80"/>
      <c r="AK138" s="88" t="s">
        <v>961</v>
      </c>
      <c r="AL138" s="80" t="b">
        <v>0</v>
      </c>
      <c r="AM138" s="80">
        <v>5</v>
      </c>
      <c r="AN138" s="88" t="s">
        <v>961</v>
      </c>
      <c r="AO138" s="80" t="s">
        <v>1887</v>
      </c>
      <c r="AP138" s="80" t="b">
        <v>0</v>
      </c>
      <c r="AQ138" s="88" t="s">
        <v>954</v>
      </c>
      <c r="AR138" s="80" t="s">
        <v>1888</v>
      </c>
      <c r="AS138" s="80">
        <v>0</v>
      </c>
      <c r="AT138" s="80">
        <v>0</v>
      </c>
      <c r="AU138" s="80"/>
      <c r="AV138" s="80"/>
      <c r="AW138" s="80"/>
      <c r="AX138" s="80"/>
      <c r="AY138" s="80"/>
      <c r="AZ138" s="80"/>
      <c r="BA138" s="80"/>
      <c r="BB138" s="80"/>
      <c r="BC138">
        <v>1</v>
      </c>
      <c r="BD138" s="79" t="str">
        <f>REPLACE(INDEX(GroupVertices[Group],MATCH(Edges25[[#This Row],[Vertex 1]],GroupVertices[Vertex],0)),1,1,"")</f>
        <v>2</v>
      </c>
      <c r="BE138" s="79" t="str">
        <f>REPLACE(INDEX(GroupVertices[Group],MATCH(Edges25[[#This Row],[Vertex 2]],GroupVertices[Vertex],0)),1,1,"")</f>
        <v>2</v>
      </c>
      <c r="BF138" s="48">
        <v>0</v>
      </c>
      <c r="BG138" s="49">
        <v>0</v>
      </c>
      <c r="BH138" s="48">
        <v>0</v>
      </c>
      <c r="BI138" s="49">
        <v>0</v>
      </c>
      <c r="BJ138" s="48">
        <v>0</v>
      </c>
      <c r="BK138" s="49">
        <v>0</v>
      </c>
      <c r="BL138" s="48">
        <v>33</v>
      </c>
      <c r="BM138" s="49">
        <v>100</v>
      </c>
      <c r="BN138" s="48">
        <v>33</v>
      </c>
    </row>
    <row r="139" spans="1:66" ht="15">
      <c r="A139" s="65" t="s">
        <v>335</v>
      </c>
      <c r="B139" s="65" t="s">
        <v>284</v>
      </c>
      <c r="C139" s="66"/>
      <c r="D139" s="67"/>
      <c r="E139" s="68"/>
      <c r="F139" s="69"/>
      <c r="G139" s="66"/>
      <c r="H139" s="70"/>
      <c r="I139" s="71"/>
      <c r="J139" s="71"/>
      <c r="K139" s="34" t="s">
        <v>66</v>
      </c>
      <c r="L139" s="78">
        <v>453</v>
      </c>
      <c r="M139" s="78"/>
      <c r="N139" s="73"/>
      <c r="O139" s="80" t="s">
        <v>356</v>
      </c>
      <c r="P139" s="82">
        <v>43691.75188657407</v>
      </c>
      <c r="Q139" s="80" t="s">
        <v>1822</v>
      </c>
      <c r="R139" s="80"/>
      <c r="S139" s="80"/>
      <c r="T139" s="80"/>
      <c r="U139" s="80"/>
      <c r="V139" s="83" t="s">
        <v>1550</v>
      </c>
      <c r="W139" s="82">
        <v>43691.75188657407</v>
      </c>
      <c r="X139" s="86">
        <v>43691</v>
      </c>
      <c r="Y139" s="88" t="s">
        <v>1852</v>
      </c>
      <c r="Z139" s="83" t="s">
        <v>1866</v>
      </c>
      <c r="AA139" s="80"/>
      <c r="AB139" s="80"/>
      <c r="AC139" s="88" t="s">
        <v>953</v>
      </c>
      <c r="AD139" s="80"/>
      <c r="AE139" s="80" t="b">
        <v>0</v>
      </c>
      <c r="AF139" s="80">
        <v>1</v>
      </c>
      <c r="AG139" s="88" t="s">
        <v>964</v>
      </c>
      <c r="AH139" s="80" t="b">
        <v>0</v>
      </c>
      <c r="AI139" s="80" t="s">
        <v>974</v>
      </c>
      <c r="AJ139" s="80"/>
      <c r="AK139" s="88" t="s">
        <v>961</v>
      </c>
      <c r="AL139" s="80" t="b">
        <v>0</v>
      </c>
      <c r="AM139" s="80">
        <v>0</v>
      </c>
      <c r="AN139" s="88" t="s">
        <v>961</v>
      </c>
      <c r="AO139" s="80" t="s">
        <v>985</v>
      </c>
      <c r="AP139" s="80" t="b">
        <v>0</v>
      </c>
      <c r="AQ139" s="88" t="s">
        <v>953</v>
      </c>
      <c r="AR139" s="80" t="s">
        <v>1888</v>
      </c>
      <c r="AS139" s="80">
        <v>0</v>
      </c>
      <c r="AT139" s="80">
        <v>0</v>
      </c>
      <c r="AU139" s="80"/>
      <c r="AV139" s="80"/>
      <c r="AW139" s="80"/>
      <c r="AX139" s="80"/>
      <c r="AY139" s="80"/>
      <c r="AZ139" s="80"/>
      <c r="BA139" s="80"/>
      <c r="BB139" s="80"/>
      <c r="BC139">
        <v>1</v>
      </c>
      <c r="BD139" s="79" t="str">
        <f>REPLACE(INDEX(GroupVertices[Group],MATCH(Edges25[[#This Row],[Vertex 1]],GroupVertices[Vertex],0)),1,1,"")</f>
        <v>2</v>
      </c>
      <c r="BE139" s="79" t="str">
        <f>REPLACE(INDEX(GroupVertices[Group],MATCH(Edges25[[#This Row],[Vertex 2]],GroupVertices[Vertex],0)),1,1,"")</f>
        <v>2</v>
      </c>
      <c r="BF139" s="48">
        <v>2</v>
      </c>
      <c r="BG139" s="49">
        <v>9.090909090909092</v>
      </c>
      <c r="BH139" s="48">
        <v>0</v>
      </c>
      <c r="BI139" s="49">
        <v>0</v>
      </c>
      <c r="BJ139" s="48">
        <v>0</v>
      </c>
      <c r="BK139" s="49">
        <v>0</v>
      </c>
      <c r="BL139" s="48">
        <v>20</v>
      </c>
      <c r="BM139" s="49">
        <v>90.9090909090909</v>
      </c>
      <c r="BN139" s="48">
        <v>22</v>
      </c>
    </row>
    <row r="140" spans="1:66" ht="15">
      <c r="A140" s="65" t="s">
        <v>302</v>
      </c>
      <c r="B140" s="65" t="s">
        <v>301</v>
      </c>
      <c r="C140" s="66"/>
      <c r="D140" s="67"/>
      <c r="E140" s="68"/>
      <c r="F140" s="69"/>
      <c r="G140" s="66"/>
      <c r="H140" s="70"/>
      <c r="I140" s="71"/>
      <c r="J140" s="71"/>
      <c r="K140" s="34" t="s">
        <v>65</v>
      </c>
      <c r="L140" s="78">
        <v>454</v>
      </c>
      <c r="M140" s="78"/>
      <c r="N140" s="73"/>
      <c r="O140" s="80" t="s">
        <v>355</v>
      </c>
      <c r="P140" s="82">
        <v>43692.234398148146</v>
      </c>
      <c r="Q140" s="80" t="s">
        <v>1823</v>
      </c>
      <c r="R140" s="80"/>
      <c r="S140" s="80"/>
      <c r="T140" s="80" t="s">
        <v>1847</v>
      </c>
      <c r="U140" s="83" t="s">
        <v>1849</v>
      </c>
      <c r="V140" s="83" t="s">
        <v>1849</v>
      </c>
      <c r="W140" s="82">
        <v>43692.234398148146</v>
      </c>
      <c r="X140" s="86">
        <v>43692</v>
      </c>
      <c r="Y140" s="88" t="s">
        <v>1853</v>
      </c>
      <c r="Z140" s="83" t="s">
        <v>1867</v>
      </c>
      <c r="AA140" s="80"/>
      <c r="AB140" s="80"/>
      <c r="AC140" s="88" t="s">
        <v>948</v>
      </c>
      <c r="AD140" s="80"/>
      <c r="AE140" s="80" t="b">
        <v>0</v>
      </c>
      <c r="AF140" s="80">
        <v>6</v>
      </c>
      <c r="AG140" s="88" t="s">
        <v>961</v>
      </c>
      <c r="AH140" s="80" t="b">
        <v>0</v>
      </c>
      <c r="AI140" s="80" t="s">
        <v>974</v>
      </c>
      <c r="AJ140" s="80"/>
      <c r="AK140" s="88" t="s">
        <v>961</v>
      </c>
      <c r="AL140" s="80" t="b">
        <v>0</v>
      </c>
      <c r="AM140" s="80">
        <v>6</v>
      </c>
      <c r="AN140" s="88" t="s">
        <v>961</v>
      </c>
      <c r="AO140" s="80" t="s">
        <v>985</v>
      </c>
      <c r="AP140" s="80" t="b">
        <v>0</v>
      </c>
      <c r="AQ140" s="88" t="s">
        <v>948</v>
      </c>
      <c r="AR140" s="80" t="s">
        <v>1888</v>
      </c>
      <c r="AS140" s="80">
        <v>0</v>
      </c>
      <c r="AT140" s="80">
        <v>0</v>
      </c>
      <c r="AU140" s="80"/>
      <c r="AV140" s="80"/>
      <c r="AW140" s="80"/>
      <c r="AX140" s="80"/>
      <c r="AY140" s="80"/>
      <c r="AZ140" s="80"/>
      <c r="BA140" s="80"/>
      <c r="BB140" s="80"/>
      <c r="BC140">
        <v>1</v>
      </c>
      <c r="BD140" s="79" t="str">
        <f>REPLACE(INDEX(GroupVertices[Group],MATCH(Edges25[[#This Row],[Vertex 1]],GroupVertices[Vertex],0)),1,1,"")</f>
        <v>3</v>
      </c>
      <c r="BE140" s="79" t="str">
        <f>REPLACE(INDEX(GroupVertices[Group],MATCH(Edges25[[#This Row],[Vertex 2]],GroupVertices[Vertex],0)),1,1,"")</f>
        <v>3</v>
      </c>
      <c r="BF140" s="48">
        <v>0</v>
      </c>
      <c r="BG140" s="49">
        <v>0</v>
      </c>
      <c r="BH140" s="48">
        <v>0</v>
      </c>
      <c r="BI140" s="49">
        <v>0</v>
      </c>
      <c r="BJ140" s="48">
        <v>0</v>
      </c>
      <c r="BK140" s="49">
        <v>0</v>
      </c>
      <c r="BL140" s="48">
        <v>36</v>
      </c>
      <c r="BM140" s="49">
        <v>100</v>
      </c>
      <c r="BN140" s="48">
        <v>36</v>
      </c>
    </row>
    <row r="141" spans="1:66" ht="15">
      <c r="A141" s="65" t="s">
        <v>350</v>
      </c>
      <c r="B141" s="65" t="s">
        <v>345</v>
      </c>
      <c r="C141" s="66"/>
      <c r="D141" s="67"/>
      <c r="E141" s="68"/>
      <c r="F141" s="69"/>
      <c r="G141" s="66"/>
      <c r="H141" s="70"/>
      <c r="I141" s="71"/>
      <c r="J141" s="71"/>
      <c r="K141" s="34" t="s">
        <v>65</v>
      </c>
      <c r="L141" s="78">
        <v>455</v>
      </c>
      <c r="M141" s="78"/>
      <c r="N141" s="73"/>
      <c r="O141" s="80" t="s">
        <v>355</v>
      </c>
      <c r="P141" s="82">
        <v>43699.483761574076</v>
      </c>
      <c r="Q141" s="80" t="s">
        <v>1824</v>
      </c>
      <c r="R141" s="83" t="s">
        <v>1838</v>
      </c>
      <c r="S141" s="80" t="s">
        <v>1846</v>
      </c>
      <c r="T141" s="80" t="s">
        <v>1848</v>
      </c>
      <c r="U141" s="83" t="s">
        <v>1850</v>
      </c>
      <c r="V141" s="83" t="s">
        <v>1850</v>
      </c>
      <c r="W141" s="82">
        <v>43699.483761574076</v>
      </c>
      <c r="X141" s="86">
        <v>43699</v>
      </c>
      <c r="Y141" s="88" t="s">
        <v>1854</v>
      </c>
      <c r="Z141" s="83" t="s">
        <v>1868</v>
      </c>
      <c r="AA141" s="80"/>
      <c r="AB141" s="80"/>
      <c r="AC141" s="88" t="s">
        <v>955</v>
      </c>
      <c r="AD141" s="80"/>
      <c r="AE141" s="80" t="b">
        <v>0</v>
      </c>
      <c r="AF141" s="80">
        <v>3</v>
      </c>
      <c r="AG141" s="88" t="s">
        <v>961</v>
      </c>
      <c r="AH141" s="80" t="b">
        <v>0</v>
      </c>
      <c r="AI141" s="80" t="s">
        <v>974</v>
      </c>
      <c r="AJ141" s="80"/>
      <c r="AK141" s="88" t="s">
        <v>961</v>
      </c>
      <c r="AL141" s="80" t="b">
        <v>0</v>
      </c>
      <c r="AM141" s="80">
        <v>2</v>
      </c>
      <c r="AN141" s="88" t="s">
        <v>961</v>
      </c>
      <c r="AO141" s="80" t="s">
        <v>984</v>
      </c>
      <c r="AP141" s="80" t="b">
        <v>0</v>
      </c>
      <c r="AQ141" s="88" t="s">
        <v>955</v>
      </c>
      <c r="AR141" s="80" t="s">
        <v>1888</v>
      </c>
      <c r="AS141" s="80">
        <v>0</v>
      </c>
      <c r="AT141" s="80">
        <v>0</v>
      </c>
      <c r="AU141" s="80"/>
      <c r="AV141" s="80"/>
      <c r="AW141" s="80"/>
      <c r="AX141" s="80"/>
      <c r="AY141" s="80"/>
      <c r="AZ141" s="80"/>
      <c r="BA141" s="80"/>
      <c r="BB141" s="80"/>
      <c r="BC141">
        <v>1</v>
      </c>
      <c r="BD141" s="79" t="str">
        <f>REPLACE(INDEX(GroupVertices[Group],MATCH(Edges25[[#This Row],[Vertex 1]],GroupVertices[Vertex],0)),1,1,"")</f>
        <v>2</v>
      </c>
      <c r="BE141" s="79" t="str">
        <f>REPLACE(INDEX(GroupVertices[Group],MATCH(Edges25[[#This Row],[Vertex 2]],GroupVertices[Vertex],0)),1,1,"")</f>
        <v>2</v>
      </c>
      <c r="BF141" s="48"/>
      <c r="BG141" s="49"/>
      <c r="BH141" s="48"/>
      <c r="BI141" s="49"/>
      <c r="BJ141" s="48"/>
      <c r="BK141" s="49"/>
      <c r="BL141" s="48"/>
      <c r="BM141" s="49"/>
      <c r="BN141" s="48"/>
    </row>
    <row r="142" spans="1:66" ht="15">
      <c r="A142" s="65" t="s">
        <v>267</v>
      </c>
      <c r="B142" s="65" t="s">
        <v>323</v>
      </c>
      <c r="C142" s="66"/>
      <c r="D142" s="67"/>
      <c r="E142" s="68"/>
      <c r="F142" s="69"/>
      <c r="G142" s="66"/>
      <c r="H142" s="70"/>
      <c r="I142" s="71"/>
      <c r="J142" s="71"/>
      <c r="K142" s="34" t="s">
        <v>65</v>
      </c>
      <c r="L142" s="78">
        <v>460</v>
      </c>
      <c r="M142" s="78"/>
      <c r="N142" s="73"/>
      <c r="O142" s="80" t="s">
        <v>355</v>
      </c>
      <c r="P142" s="82">
        <v>43697.81752314815</v>
      </c>
      <c r="Q142" s="80" t="s">
        <v>1825</v>
      </c>
      <c r="R142" s="80"/>
      <c r="S142" s="80"/>
      <c r="T142" s="80"/>
      <c r="U142" s="80"/>
      <c r="V142" s="83" t="s">
        <v>518</v>
      </c>
      <c r="W142" s="82">
        <v>43697.81752314815</v>
      </c>
      <c r="X142" s="86">
        <v>43697</v>
      </c>
      <c r="Y142" s="88" t="s">
        <v>1855</v>
      </c>
      <c r="Z142" s="83" t="s">
        <v>1869</v>
      </c>
      <c r="AA142" s="80"/>
      <c r="AB142" s="80"/>
      <c r="AC142" s="88" t="s">
        <v>981</v>
      </c>
      <c r="AD142" s="80"/>
      <c r="AE142" s="80" t="b">
        <v>0</v>
      </c>
      <c r="AF142" s="80">
        <v>8</v>
      </c>
      <c r="AG142" s="88" t="s">
        <v>961</v>
      </c>
      <c r="AH142" s="80" t="b">
        <v>0</v>
      </c>
      <c r="AI142" s="80" t="s">
        <v>974</v>
      </c>
      <c r="AJ142" s="80"/>
      <c r="AK142" s="88" t="s">
        <v>961</v>
      </c>
      <c r="AL142" s="80" t="b">
        <v>0</v>
      </c>
      <c r="AM142" s="80">
        <v>0</v>
      </c>
      <c r="AN142" s="88" t="s">
        <v>961</v>
      </c>
      <c r="AO142" s="80" t="s">
        <v>984</v>
      </c>
      <c r="AP142" s="80" t="b">
        <v>0</v>
      </c>
      <c r="AQ142" s="88" t="s">
        <v>981</v>
      </c>
      <c r="AR142" s="80" t="s">
        <v>1888</v>
      </c>
      <c r="AS142" s="80">
        <v>0</v>
      </c>
      <c r="AT142" s="80">
        <v>0</v>
      </c>
      <c r="AU142" s="80"/>
      <c r="AV142" s="80"/>
      <c r="AW142" s="80"/>
      <c r="AX142" s="80"/>
      <c r="AY142" s="80"/>
      <c r="AZ142" s="80"/>
      <c r="BA142" s="80"/>
      <c r="BB142" s="80"/>
      <c r="BC142">
        <v>2</v>
      </c>
      <c r="BD142" s="79" t="str">
        <f>REPLACE(INDEX(GroupVertices[Group],MATCH(Edges25[[#This Row],[Vertex 1]],GroupVertices[Vertex],0)),1,1,"")</f>
        <v>4</v>
      </c>
      <c r="BE142" s="79" t="str">
        <f>REPLACE(INDEX(GroupVertices[Group],MATCH(Edges25[[#This Row],[Vertex 2]],GroupVertices[Vertex],0)),1,1,"")</f>
        <v>4</v>
      </c>
      <c r="BF142" s="48">
        <v>0</v>
      </c>
      <c r="BG142" s="49">
        <v>0</v>
      </c>
      <c r="BH142" s="48">
        <v>1</v>
      </c>
      <c r="BI142" s="49">
        <v>2.7027027027027026</v>
      </c>
      <c r="BJ142" s="48">
        <v>0</v>
      </c>
      <c r="BK142" s="49">
        <v>0</v>
      </c>
      <c r="BL142" s="48">
        <v>36</v>
      </c>
      <c r="BM142" s="49">
        <v>97.29729729729729</v>
      </c>
      <c r="BN142" s="48">
        <v>37</v>
      </c>
    </row>
    <row r="143" spans="1:66" ht="15">
      <c r="A143" s="65" t="s">
        <v>324</v>
      </c>
      <c r="B143" s="65" t="s">
        <v>323</v>
      </c>
      <c r="C143" s="66"/>
      <c r="D143" s="67"/>
      <c r="E143" s="68"/>
      <c r="F143" s="69"/>
      <c r="G143" s="66"/>
      <c r="H143" s="70"/>
      <c r="I143" s="71"/>
      <c r="J143" s="71"/>
      <c r="K143" s="34" t="s">
        <v>65</v>
      </c>
      <c r="L143" s="78">
        <v>461</v>
      </c>
      <c r="M143" s="78"/>
      <c r="N143" s="73"/>
      <c r="O143" s="80" t="s">
        <v>355</v>
      </c>
      <c r="P143" s="82">
        <v>43698.73423611111</v>
      </c>
      <c r="Q143" s="80" t="s">
        <v>1826</v>
      </c>
      <c r="R143" s="80"/>
      <c r="S143" s="80"/>
      <c r="T143" s="80"/>
      <c r="U143" s="80"/>
      <c r="V143" s="83" t="s">
        <v>1538</v>
      </c>
      <c r="W143" s="82">
        <v>43698.73423611111</v>
      </c>
      <c r="X143" s="86">
        <v>43698</v>
      </c>
      <c r="Y143" s="88" t="s">
        <v>1856</v>
      </c>
      <c r="Z143" s="83" t="s">
        <v>1870</v>
      </c>
      <c r="AA143" s="80"/>
      <c r="AB143" s="80"/>
      <c r="AC143" s="88" t="s">
        <v>951</v>
      </c>
      <c r="AD143" s="88" t="s">
        <v>981</v>
      </c>
      <c r="AE143" s="80" t="b">
        <v>0</v>
      </c>
      <c r="AF143" s="80">
        <v>1</v>
      </c>
      <c r="AG143" s="88" t="s">
        <v>966</v>
      </c>
      <c r="AH143" s="80" t="b">
        <v>0</v>
      </c>
      <c r="AI143" s="80" t="s">
        <v>974</v>
      </c>
      <c r="AJ143" s="80"/>
      <c r="AK143" s="88" t="s">
        <v>961</v>
      </c>
      <c r="AL143" s="80" t="b">
        <v>0</v>
      </c>
      <c r="AM143" s="80">
        <v>0</v>
      </c>
      <c r="AN143" s="88" t="s">
        <v>961</v>
      </c>
      <c r="AO143" s="80" t="s">
        <v>986</v>
      </c>
      <c r="AP143" s="80" t="b">
        <v>0</v>
      </c>
      <c r="AQ143" s="88" t="s">
        <v>981</v>
      </c>
      <c r="AR143" s="80" t="s">
        <v>1888</v>
      </c>
      <c r="AS143" s="80">
        <v>0</v>
      </c>
      <c r="AT143" s="80">
        <v>0</v>
      </c>
      <c r="AU143" s="80"/>
      <c r="AV143" s="80"/>
      <c r="AW143" s="80"/>
      <c r="AX143" s="80"/>
      <c r="AY143" s="80"/>
      <c r="AZ143" s="80"/>
      <c r="BA143" s="80"/>
      <c r="BB143" s="80"/>
      <c r="BC143">
        <v>1</v>
      </c>
      <c r="BD143" s="79" t="str">
        <f>REPLACE(INDEX(GroupVertices[Group],MATCH(Edges25[[#This Row],[Vertex 1]],GroupVertices[Vertex],0)),1,1,"")</f>
        <v>4</v>
      </c>
      <c r="BE143" s="79" t="str">
        <f>REPLACE(INDEX(GroupVertices[Group],MATCH(Edges25[[#This Row],[Vertex 2]],GroupVertices[Vertex],0)),1,1,"")</f>
        <v>4</v>
      </c>
      <c r="BF143" s="48"/>
      <c r="BG143" s="49"/>
      <c r="BH143" s="48"/>
      <c r="BI143" s="49"/>
      <c r="BJ143" s="48"/>
      <c r="BK143" s="49"/>
      <c r="BL143" s="48"/>
      <c r="BM143" s="49"/>
      <c r="BN143" s="48"/>
    </row>
    <row r="144" spans="1:66" ht="15">
      <c r="A144" s="65" t="s">
        <v>286</v>
      </c>
      <c r="B144" s="65" t="s">
        <v>1817</v>
      </c>
      <c r="C144" s="66"/>
      <c r="D144" s="67"/>
      <c r="E144" s="68"/>
      <c r="F144" s="69"/>
      <c r="G144" s="66"/>
      <c r="H144" s="70"/>
      <c r="I144" s="71"/>
      <c r="J144" s="71"/>
      <c r="K144" s="34" t="s">
        <v>65</v>
      </c>
      <c r="L144" s="78">
        <v>471</v>
      </c>
      <c r="M144" s="78"/>
      <c r="N144" s="73"/>
      <c r="O144" s="80" t="s">
        <v>355</v>
      </c>
      <c r="P144" s="82">
        <v>43691.53550925926</v>
      </c>
      <c r="Q144" s="80" t="s">
        <v>1827</v>
      </c>
      <c r="R144" s="83" t="s">
        <v>1839</v>
      </c>
      <c r="S144" s="80" t="s">
        <v>457</v>
      </c>
      <c r="T144" s="80"/>
      <c r="U144" s="80"/>
      <c r="V144" s="83" t="s">
        <v>536</v>
      </c>
      <c r="W144" s="82">
        <v>43691.53550925926</v>
      </c>
      <c r="X144" s="86">
        <v>43691</v>
      </c>
      <c r="Y144" s="88" t="s">
        <v>663</v>
      </c>
      <c r="Z144" s="83" t="s">
        <v>1871</v>
      </c>
      <c r="AA144" s="80"/>
      <c r="AB144" s="80"/>
      <c r="AC144" s="88" t="s">
        <v>1881</v>
      </c>
      <c r="AD144" s="88" t="s">
        <v>933</v>
      </c>
      <c r="AE144" s="80" t="b">
        <v>0</v>
      </c>
      <c r="AF144" s="80">
        <v>1</v>
      </c>
      <c r="AG144" s="88" t="s">
        <v>960</v>
      </c>
      <c r="AH144" s="80" t="b">
        <v>0</v>
      </c>
      <c r="AI144" s="80" t="s">
        <v>974</v>
      </c>
      <c r="AJ144" s="80"/>
      <c r="AK144" s="88" t="s">
        <v>961</v>
      </c>
      <c r="AL144" s="80" t="b">
        <v>0</v>
      </c>
      <c r="AM144" s="80">
        <v>0</v>
      </c>
      <c r="AN144" s="88" t="s">
        <v>961</v>
      </c>
      <c r="AO144" s="80" t="s">
        <v>984</v>
      </c>
      <c r="AP144" s="80" t="b">
        <v>0</v>
      </c>
      <c r="AQ144" s="88" t="s">
        <v>933</v>
      </c>
      <c r="AR144" s="80" t="s">
        <v>1888</v>
      </c>
      <c r="AS144" s="80">
        <v>0</v>
      </c>
      <c r="AT144" s="80">
        <v>0</v>
      </c>
      <c r="AU144" s="80"/>
      <c r="AV144" s="80"/>
      <c r="AW144" s="80"/>
      <c r="AX144" s="80"/>
      <c r="AY144" s="80"/>
      <c r="AZ144" s="80"/>
      <c r="BA144" s="80"/>
      <c r="BB144" s="80"/>
      <c r="BC144">
        <v>1</v>
      </c>
      <c r="BD144" s="79" t="str">
        <f>REPLACE(INDEX(GroupVertices[Group],MATCH(Edges25[[#This Row],[Vertex 1]],GroupVertices[Vertex],0)),1,1,"")</f>
        <v>1</v>
      </c>
      <c r="BE144" s="79" t="str">
        <f>REPLACE(INDEX(GroupVertices[Group],MATCH(Edges25[[#This Row],[Vertex 2]],GroupVertices[Vertex],0)),1,1,"")</f>
        <v>1</v>
      </c>
      <c r="BF144" s="48">
        <v>0</v>
      </c>
      <c r="BG144" s="49">
        <v>0</v>
      </c>
      <c r="BH144" s="48">
        <v>0</v>
      </c>
      <c r="BI144" s="49">
        <v>0</v>
      </c>
      <c r="BJ144" s="48">
        <v>0</v>
      </c>
      <c r="BK144" s="49">
        <v>0</v>
      </c>
      <c r="BL144" s="48">
        <v>15</v>
      </c>
      <c r="BM144" s="49">
        <v>100</v>
      </c>
      <c r="BN144" s="48">
        <v>15</v>
      </c>
    </row>
    <row r="145" spans="1:66" ht="15">
      <c r="A145" s="65" t="s">
        <v>286</v>
      </c>
      <c r="B145" s="65" t="s">
        <v>257</v>
      </c>
      <c r="C145" s="66"/>
      <c r="D145" s="67"/>
      <c r="E145" s="68"/>
      <c r="F145" s="69"/>
      <c r="G145" s="66"/>
      <c r="H145" s="70"/>
      <c r="I145" s="71"/>
      <c r="J145" s="71"/>
      <c r="K145" s="34" t="s">
        <v>66</v>
      </c>
      <c r="L145" s="78">
        <v>472</v>
      </c>
      <c r="M145" s="78"/>
      <c r="N145" s="73"/>
      <c r="O145" s="80" t="s">
        <v>355</v>
      </c>
      <c r="P145" s="82">
        <v>43698.35052083333</v>
      </c>
      <c r="Q145" s="80" t="s">
        <v>1828</v>
      </c>
      <c r="R145" s="83" t="s">
        <v>1840</v>
      </c>
      <c r="S145" s="80" t="s">
        <v>453</v>
      </c>
      <c r="T145" s="80"/>
      <c r="U145" s="80"/>
      <c r="V145" s="83" t="s">
        <v>536</v>
      </c>
      <c r="W145" s="82">
        <v>43698.35052083333</v>
      </c>
      <c r="X145" s="86">
        <v>43698</v>
      </c>
      <c r="Y145" s="88" t="s">
        <v>1857</v>
      </c>
      <c r="Z145" s="83" t="s">
        <v>1872</v>
      </c>
      <c r="AA145" s="80"/>
      <c r="AB145" s="80"/>
      <c r="AC145" s="88" t="s">
        <v>950</v>
      </c>
      <c r="AD145" s="80"/>
      <c r="AE145" s="80" t="b">
        <v>0</v>
      </c>
      <c r="AF145" s="80">
        <v>4</v>
      </c>
      <c r="AG145" s="88" t="s">
        <v>961</v>
      </c>
      <c r="AH145" s="80" t="b">
        <v>1</v>
      </c>
      <c r="AI145" s="80" t="s">
        <v>974</v>
      </c>
      <c r="AJ145" s="80"/>
      <c r="AK145" s="88" t="s">
        <v>1884</v>
      </c>
      <c r="AL145" s="80" t="b">
        <v>0</v>
      </c>
      <c r="AM145" s="80">
        <v>0</v>
      </c>
      <c r="AN145" s="88" t="s">
        <v>961</v>
      </c>
      <c r="AO145" s="80" t="s">
        <v>984</v>
      </c>
      <c r="AP145" s="80" t="b">
        <v>0</v>
      </c>
      <c r="AQ145" s="88" t="s">
        <v>950</v>
      </c>
      <c r="AR145" s="80" t="s">
        <v>1888</v>
      </c>
      <c r="AS145" s="80">
        <v>0</v>
      </c>
      <c r="AT145" s="80">
        <v>0</v>
      </c>
      <c r="AU145" s="80"/>
      <c r="AV145" s="80"/>
      <c r="AW145" s="80"/>
      <c r="AX145" s="80"/>
      <c r="AY145" s="80"/>
      <c r="AZ145" s="80"/>
      <c r="BA145" s="80"/>
      <c r="BB145" s="80"/>
      <c r="BC145">
        <v>1</v>
      </c>
      <c r="BD145" s="79" t="str">
        <f>REPLACE(INDEX(GroupVertices[Group],MATCH(Edges25[[#This Row],[Vertex 1]],GroupVertices[Vertex],0)),1,1,"")</f>
        <v>1</v>
      </c>
      <c r="BE145" s="79" t="str">
        <f>REPLACE(INDEX(GroupVertices[Group],MATCH(Edges25[[#This Row],[Vertex 2]],GroupVertices[Vertex],0)),1,1,"")</f>
        <v>1</v>
      </c>
      <c r="BF145" s="48">
        <v>5</v>
      </c>
      <c r="BG145" s="49">
        <v>17.857142857142858</v>
      </c>
      <c r="BH145" s="48">
        <v>0</v>
      </c>
      <c r="BI145" s="49">
        <v>0</v>
      </c>
      <c r="BJ145" s="48">
        <v>0</v>
      </c>
      <c r="BK145" s="49">
        <v>0</v>
      </c>
      <c r="BL145" s="48">
        <v>23</v>
      </c>
      <c r="BM145" s="49">
        <v>82.14285714285714</v>
      </c>
      <c r="BN145" s="48">
        <v>28</v>
      </c>
    </row>
    <row r="146" spans="1:66" ht="15">
      <c r="A146" s="65" t="s">
        <v>286</v>
      </c>
      <c r="B146" s="65" t="s">
        <v>303</v>
      </c>
      <c r="C146" s="66"/>
      <c r="D146" s="67"/>
      <c r="E146" s="68"/>
      <c r="F146" s="69"/>
      <c r="G146" s="66"/>
      <c r="H146" s="70"/>
      <c r="I146" s="71"/>
      <c r="J146" s="71"/>
      <c r="K146" s="34" t="s">
        <v>65</v>
      </c>
      <c r="L146" s="78">
        <v>473</v>
      </c>
      <c r="M146" s="78"/>
      <c r="N146" s="73"/>
      <c r="O146" s="80" t="s">
        <v>355</v>
      </c>
      <c r="P146" s="82">
        <v>43689.32648148148</v>
      </c>
      <c r="Q146" s="80" t="s">
        <v>1829</v>
      </c>
      <c r="R146" s="83" t="s">
        <v>1841</v>
      </c>
      <c r="S146" s="80" t="s">
        <v>457</v>
      </c>
      <c r="T146" s="80"/>
      <c r="U146" s="80"/>
      <c r="V146" s="83" t="s">
        <v>536</v>
      </c>
      <c r="W146" s="82">
        <v>43689.32648148148</v>
      </c>
      <c r="X146" s="86">
        <v>43689</v>
      </c>
      <c r="Y146" s="88" t="s">
        <v>1858</v>
      </c>
      <c r="Z146" s="83" t="s">
        <v>1873</v>
      </c>
      <c r="AA146" s="80"/>
      <c r="AB146" s="80"/>
      <c r="AC146" s="88" t="s">
        <v>957</v>
      </c>
      <c r="AD146" s="80"/>
      <c r="AE146" s="80" t="b">
        <v>0</v>
      </c>
      <c r="AF146" s="80">
        <v>2</v>
      </c>
      <c r="AG146" s="88" t="s">
        <v>961</v>
      </c>
      <c r="AH146" s="80" t="b">
        <v>0</v>
      </c>
      <c r="AI146" s="80" t="s">
        <v>974</v>
      </c>
      <c r="AJ146" s="80"/>
      <c r="AK146" s="88" t="s">
        <v>961</v>
      </c>
      <c r="AL146" s="80" t="b">
        <v>1</v>
      </c>
      <c r="AM146" s="80">
        <v>3</v>
      </c>
      <c r="AN146" s="88" t="s">
        <v>961</v>
      </c>
      <c r="AO146" s="80" t="s">
        <v>984</v>
      </c>
      <c r="AP146" s="80" t="b">
        <v>0</v>
      </c>
      <c r="AQ146" s="88" t="s">
        <v>957</v>
      </c>
      <c r="AR146" s="80" t="s">
        <v>1888</v>
      </c>
      <c r="AS146" s="80">
        <v>0</v>
      </c>
      <c r="AT146" s="80">
        <v>0</v>
      </c>
      <c r="AU146" s="80"/>
      <c r="AV146" s="80"/>
      <c r="AW146" s="80"/>
      <c r="AX146" s="80"/>
      <c r="AY146" s="80"/>
      <c r="AZ146" s="80"/>
      <c r="BA146" s="80"/>
      <c r="BB146" s="80"/>
      <c r="BC146">
        <v>2</v>
      </c>
      <c r="BD146" s="79" t="str">
        <f>REPLACE(INDEX(GroupVertices[Group],MATCH(Edges25[[#This Row],[Vertex 1]],GroupVertices[Vertex],0)),1,1,"")</f>
        <v>1</v>
      </c>
      <c r="BE146" s="79" t="str">
        <f>REPLACE(INDEX(GroupVertices[Group],MATCH(Edges25[[#This Row],[Vertex 2]],GroupVertices[Vertex],0)),1,1,"")</f>
        <v>1</v>
      </c>
      <c r="BF146" s="48"/>
      <c r="BG146" s="49"/>
      <c r="BH146" s="48"/>
      <c r="BI146" s="49"/>
      <c r="BJ146" s="48"/>
      <c r="BK146" s="49"/>
      <c r="BL146" s="48"/>
      <c r="BM146" s="49"/>
      <c r="BN146" s="48"/>
    </row>
    <row r="147" spans="1:66" ht="15">
      <c r="A147" s="65" t="s">
        <v>286</v>
      </c>
      <c r="B147" s="65" t="s">
        <v>326</v>
      </c>
      <c r="C147" s="66"/>
      <c r="D147" s="67"/>
      <c r="E147" s="68"/>
      <c r="F147" s="69"/>
      <c r="G147" s="66"/>
      <c r="H147" s="70"/>
      <c r="I147" s="71"/>
      <c r="J147" s="71"/>
      <c r="K147" s="34" t="s">
        <v>65</v>
      </c>
      <c r="L147" s="78">
        <v>476</v>
      </c>
      <c r="M147" s="78"/>
      <c r="N147" s="73"/>
      <c r="O147" s="80" t="s">
        <v>355</v>
      </c>
      <c r="P147" s="82">
        <v>43699.31667824074</v>
      </c>
      <c r="Q147" s="80" t="s">
        <v>1830</v>
      </c>
      <c r="R147" s="80"/>
      <c r="S147" s="80"/>
      <c r="T147" s="80"/>
      <c r="U147" s="80"/>
      <c r="V147" s="83" t="s">
        <v>536</v>
      </c>
      <c r="W147" s="82">
        <v>43699.31667824074</v>
      </c>
      <c r="X147" s="86">
        <v>43699</v>
      </c>
      <c r="Y147" s="88" t="s">
        <v>1859</v>
      </c>
      <c r="Z147" s="83" t="s">
        <v>1874</v>
      </c>
      <c r="AA147" s="80"/>
      <c r="AB147" s="80"/>
      <c r="AC147" s="88" t="s">
        <v>952</v>
      </c>
      <c r="AD147" s="88" t="s">
        <v>1883</v>
      </c>
      <c r="AE147" s="80" t="b">
        <v>0</v>
      </c>
      <c r="AF147" s="80">
        <v>1</v>
      </c>
      <c r="AG147" s="88" t="s">
        <v>960</v>
      </c>
      <c r="AH147" s="80" t="b">
        <v>0</v>
      </c>
      <c r="AI147" s="80" t="s">
        <v>974</v>
      </c>
      <c r="AJ147" s="80"/>
      <c r="AK147" s="88" t="s">
        <v>961</v>
      </c>
      <c r="AL147" s="80" t="b">
        <v>0</v>
      </c>
      <c r="AM147" s="80">
        <v>0</v>
      </c>
      <c r="AN147" s="88" t="s">
        <v>961</v>
      </c>
      <c r="AO147" s="80" t="s">
        <v>985</v>
      </c>
      <c r="AP147" s="80" t="b">
        <v>0</v>
      </c>
      <c r="AQ147" s="88" t="s">
        <v>1883</v>
      </c>
      <c r="AR147" s="80" t="s">
        <v>1888</v>
      </c>
      <c r="AS147" s="80">
        <v>0</v>
      </c>
      <c r="AT147" s="80">
        <v>0</v>
      </c>
      <c r="AU147" s="80"/>
      <c r="AV147" s="80"/>
      <c r="AW147" s="80"/>
      <c r="AX147" s="80"/>
      <c r="AY147" s="80"/>
      <c r="AZ147" s="80"/>
      <c r="BA147" s="80"/>
      <c r="BB147" s="80"/>
      <c r="BC147">
        <v>1</v>
      </c>
      <c r="BD147" s="79" t="str">
        <f>REPLACE(INDEX(GroupVertices[Group],MATCH(Edges25[[#This Row],[Vertex 1]],GroupVertices[Vertex],0)),1,1,"")</f>
        <v>1</v>
      </c>
      <c r="BE147" s="79" t="str">
        <f>REPLACE(INDEX(GroupVertices[Group],MATCH(Edges25[[#This Row],[Vertex 2]],GroupVertices[Vertex],0)),1,1,"")</f>
        <v>1</v>
      </c>
      <c r="BF147" s="48">
        <v>0</v>
      </c>
      <c r="BG147" s="49">
        <v>0</v>
      </c>
      <c r="BH147" s="48">
        <v>0</v>
      </c>
      <c r="BI147" s="49">
        <v>0</v>
      </c>
      <c r="BJ147" s="48">
        <v>0</v>
      </c>
      <c r="BK147" s="49">
        <v>0</v>
      </c>
      <c r="BL147" s="48">
        <v>18</v>
      </c>
      <c r="BM147" s="49">
        <v>100</v>
      </c>
      <c r="BN147" s="48">
        <v>18</v>
      </c>
    </row>
    <row r="148" spans="1:66" ht="15">
      <c r="A148" s="65" t="s">
        <v>286</v>
      </c>
      <c r="B148" s="65" t="s">
        <v>293</v>
      </c>
      <c r="C148" s="66"/>
      <c r="D148" s="67"/>
      <c r="E148" s="68"/>
      <c r="F148" s="69"/>
      <c r="G148" s="66"/>
      <c r="H148" s="70"/>
      <c r="I148" s="71"/>
      <c r="J148" s="71"/>
      <c r="K148" s="34" t="s">
        <v>66</v>
      </c>
      <c r="L148" s="78">
        <v>477</v>
      </c>
      <c r="M148" s="78"/>
      <c r="N148" s="73"/>
      <c r="O148" s="80" t="s">
        <v>356</v>
      </c>
      <c r="P148" s="82">
        <v>43699.30253472222</v>
      </c>
      <c r="Q148" s="80" t="s">
        <v>1831</v>
      </c>
      <c r="R148" s="80"/>
      <c r="S148" s="80"/>
      <c r="T148" s="80"/>
      <c r="U148" s="80"/>
      <c r="V148" s="83" t="s">
        <v>536</v>
      </c>
      <c r="W148" s="82">
        <v>43699.30253472222</v>
      </c>
      <c r="X148" s="86">
        <v>43699</v>
      </c>
      <c r="Y148" s="88" t="s">
        <v>1860</v>
      </c>
      <c r="Z148" s="83" t="s">
        <v>1875</v>
      </c>
      <c r="AA148" s="80"/>
      <c r="AB148" s="80"/>
      <c r="AC148" s="88" t="s">
        <v>1882</v>
      </c>
      <c r="AD148" s="88" t="s">
        <v>908</v>
      </c>
      <c r="AE148" s="80" t="b">
        <v>0</v>
      </c>
      <c r="AF148" s="80">
        <v>4</v>
      </c>
      <c r="AG148" s="88" t="s">
        <v>960</v>
      </c>
      <c r="AH148" s="80" t="b">
        <v>0</v>
      </c>
      <c r="AI148" s="80" t="s">
        <v>974</v>
      </c>
      <c r="AJ148" s="80"/>
      <c r="AK148" s="88" t="s">
        <v>961</v>
      </c>
      <c r="AL148" s="80" t="b">
        <v>0</v>
      </c>
      <c r="AM148" s="80">
        <v>0</v>
      </c>
      <c r="AN148" s="88" t="s">
        <v>961</v>
      </c>
      <c r="AO148" s="80" t="s">
        <v>985</v>
      </c>
      <c r="AP148" s="80" t="b">
        <v>0</v>
      </c>
      <c r="AQ148" s="88" t="s">
        <v>908</v>
      </c>
      <c r="AR148" s="80" t="s">
        <v>1888</v>
      </c>
      <c r="AS148" s="80">
        <v>0</v>
      </c>
      <c r="AT148" s="80">
        <v>0</v>
      </c>
      <c r="AU148" s="80"/>
      <c r="AV148" s="80"/>
      <c r="AW148" s="80"/>
      <c r="AX148" s="80"/>
      <c r="AY148" s="80"/>
      <c r="AZ148" s="80"/>
      <c r="BA148" s="80"/>
      <c r="BB148" s="80"/>
      <c r="BC148">
        <v>1</v>
      </c>
      <c r="BD148" s="79" t="str">
        <f>REPLACE(INDEX(GroupVertices[Group],MATCH(Edges25[[#This Row],[Vertex 1]],GroupVertices[Vertex],0)),1,1,"")</f>
        <v>1</v>
      </c>
      <c r="BE148" s="79" t="str">
        <f>REPLACE(INDEX(GroupVertices[Group],MATCH(Edges25[[#This Row],[Vertex 2]],GroupVertices[Vertex],0)),1,1,"")</f>
        <v>1</v>
      </c>
      <c r="BF148" s="48">
        <v>1</v>
      </c>
      <c r="BG148" s="49">
        <v>3.3333333333333335</v>
      </c>
      <c r="BH148" s="48">
        <v>2</v>
      </c>
      <c r="BI148" s="49">
        <v>6.666666666666667</v>
      </c>
      <c r="BJ148" s="48">
        <v>0</v>
      </c>
      <c r="BK148" s="49">
        <v>0</v>
      </c>
      <c r="BL148" s="48">
        <v>27</v>
      </c>
      <c r="BM148" s="49">
        <v>90</v>
      </c>
      <c r="BN148" s="48">
        <v>30</v>
      </c>
    </row>
    <row r="149" spans="1:66" ht="15">
      <c r="A149" s="65" t="s">
        <v>286</v>
      </c>
      <c r="B149" s="65" t="s">
        <v>293</v>
      </c>
      <c r="C149" s="66"/>
      <c r="D149" s="67"/>
      <c r="E149" s="68"/>
      <c r="F149" s="69"/>
      <c r="G149" s="66"/>
      <c r="H149" s="70"/>
      <c r="I149" s="71"/>
      <c r="J149" s="71"/>
      <c r="K149" s="34" t="s">
        <v>66</v>
      </c>
      <c r="L149" s="78">
        <v>478</v>
      </c>
      <c r="M149" s="78"/>
      <c r="N149" s="73"/>
      <c r="O149" s="80" t="s">
        <v>355</v>
      </c>
      <c r="P149" s="82">
        <v>43699.30552083333</v>
      </c>
      <c r="Q149" s="80" t="s">
        <v>1832</v>
      </c>
      <c r="R149" s="80"/>
      <c r="S149" s="80"/>
      <c r="T149" s="80"/>
      <c r="U149" s="80"/>
      <c r="V149" s="83" t="s">
        <v>536</v>
      </c>
      <c r="W149" s="82">
        <v>43699.30552083333</v>
      </c>
      <c r="X149" s="86">
        <v>43699</v>
      </c>
      <c r="Y149" s="88" t="s">
        <v>1861</v>
      </c>
      <c r="Z149" s="83" t="s">
        <v>1876</v>
      </c>
      <c r="AA149" s="80"/>
      <c r="AB149" s="80"/>
      <c r="AC149" s="88" t="s">
        <v>1883</v>
      </c>
      <c r="AD149" s="88" t="s">
        <v>1882</v>
      </c>
      <c r="AE149" s="80" t="b">
        <v>0</v>
      </c>
      <c r="AF149" s="80">
        <v>4</v>
      </c>
      <c r="AG149" s="88" t="s">
        <v>960</v>
      </c>
      <c r="AH149" s="80" t="b">
        <v>0</v>
      </c>
      <c r="AI149" s="80" t="s">
        <v>974</v>
      </c>
      <c r="AJ149" s="80"/>
      <c r="AK149" s="88" t="s">
        <v>961</v>
      </c>
      <c r="AL149" s="80" t="b">
        <v>0</v>
      </c>
      <c r="AM149" s="80">
        <v>0</v>
      </c>
      <c r="AN149" s="88" t="s">
        <v>961</v>
      </c>
      <c r="AO149" s="80" t="s">
        <v>985</v>
      </c>
      <c r="AP149" s="80" t="b">
        <v>0</v>
      </c>
      <c r="AQ149" s="88" t="s">
        <v>1882</v>
      </c>
      <c r="AR149" s="80" t="s">
        <v>1888</v>
      </c>
      <c r="AS149" s="80">
        <v>0</v>
      </c>
      <c r="AT149" s="80">
        <v>0</v>
      </c>
      <c r="AU149" s="80"/>
      <c r="AV149" s="80"/>
      <c r="AW149" s="80"/>
      <c r="AX149" s="80"/>
      <c r="AY149" s="80"/>
      <c r="AZ149" s="80"/>
      <c r="BA149" s="80"/>
      <c r="BB149" s="80"/>
      <c r="BC149">
        <v>5</v>
      </c>
      <c r="BD149" s="79" t="str">
        <f>REPLACE(INDEX(GroupVertices[Group],MATCH(Edges25[[#This Row],[Vertex 1]],GroupVertices[Vertex],0)),1,1,"")</f>
        <v>1</v>
      </c>
      <c r="BE149" s="79" t="str">
        <f>REPLACE(INDEX(GroupVertices[Group],MATCH(Edges25[[#This Row],[Vertex 2]],GroupVertices[Vertex],0)),1,1,"")</f>
        <v>1</v>
      </c>
      <c r="BF149" s="48">
        <v>0</v>
      </c>
      <c r="BG149" s="49">
        <v>0</v>
      </c>
      <c r="BH149" s="48">
        <v>0</v>
      </c>
      <c r="BI149" s="49">
        <v>0</v>
      </c>
      <c r="BJ149" s="48">
        <v>0</v>
      </c>
      <c r="BK149" s="49">
        <v>0</v>
      </c>
      <c r="BL149" s="48">
        <v>31</v>
      </c>
      <c r="BM149" s="49">
        <v>100</v>
      </c>
      <c r="BN149" s="48">
        <v>31</v>
      </c>
    </row>
    <row r="150" spans="1:66" ht="15">
      <c r="A150" s="65" t="s">
        <v>286</v>
      </c>
      <c r="B150" s="65" t="s">
        <v>1818</v>
      </c>
      <c r="C150" s="66"/>
      <c r="D150" s="67"/>
      <c r="E150" s="68"/>
      <c r="F150" s="69"/>
      <c r="G150" s="66"/>
      <c r="H150" s="70"/>
      <c r="I150" s="71"/>
      <c r="J150" s="71"/>
      <c r="K150" s="34" t="s">
        <v>65</v>
      </c>
      <c r="L150" s="78">
        <v>480</v>
      </c>
      <c r="M150" s="78"/>
      <c r="N150" s="73"/>
      <c r="O150" s="80" t="s">
        <v>355</v>
      </c>
      <c r="P150" s="82">
        <v>43691.535520833335</v>
      </c>
      <c r="Q150" s="80" t="s">
        <v>1833</v>
      </c>
      <c r="R150" s="80"/>
      <c r="S150" s="80"/>
      <c r="T150" s="80"/>
      <c r="U150" s="80"/>
      <c r="V150" s="83" t="s">
        <v>536</v>
      </c>
      <c r="W150" s="82">
        <v>43691.535520833335</v>
      </c>
      <c r="X150" s="86">
        <v>43691</v>
      </c>
      <c r="Y150" s="88" t="s">
        <v>629</v>
      </c>
      <c r="Z150" s="83" t="s">
        <v>1877</v>
      </c>
      <c r="AA150" s="80"/>
      <c r="AB150" s="80"/>
      <c r="AC150" s="88" t="s">
        <v>956</v>
      </c>
      <c r="AD150" s="88" t="s">
        <v>1881</v>
      </c>
      <c r="AE150" s="80" t="b">
        <v>0</v>
      </c>
      <c r="AF150" s="80">
        <v>2</v>
      </c>
      <c r="AG150" s="88" t="s">
        <v>960</v>
      </c>
      <c r="AH150" s="80" t="b">
        <v>0</v>
      </c>
      <c r="AI150" s="80" t="s">
        <v>974</v>
      </c>
      <c r="AJ150" s="80"/>
      <c r="AK150" s="88" t="s">
        <v>961</v>
      </c>
      <c r="AL150" s="80" t="b">
        <v>0</v>
      </c>
      <c r="AM150" s="80">
        <v>0</v>
      </c>
      <c r="AN150" s="88" t="s">
        <v>961</v>
      </c>
      <c r="AO150" s="80" t="s">
        <v>984</v>
      </c>
      <c r="AP150" s="80" t="b">
        <v>0</v>
      </c>
      <c r="AQ150" s="88" t="s">
        <v>1881</v>
      </c>
      <c r="AR150" s="80" t="s">
        <v>1888</v>
      </c>
      <c r="AS150" s="80">
        <v>0</v>
      </c>
      <c r="AT150" s="80">
        <v>0</v>
      </c>
      <c r="AU150" s="80"/>
      <c r="AV150" s="80"/>
      <c r="AW150" s="80"/>
      <c r="AX150" s="80"/>
      <c r="AY150" s="80"/>
      <c r="AZ150" s="80"/>
      <c r="BA150" s="80"/>
      <c r="BB150" s="80"/>
      <c r="BC150">
        <v>1</v>
      </c>
      <c r="BD150" s="79" t="str">
        <f>REPLACE(INDEX(GroupVertices[Group],MATCH(Edges25[[#This Row],[Vertex 1]],GroupVertices[Vertex],0)),1,1,"")</f>
        <v>1</v>
      </c>
      <c r="BE150" s="79" t="str">
        <f>REPLACE(INDEX(GroupVertices[Group],MATCH(Edges25[[#This Row],[Vertex 2]],GroupVertices[Vertex],0)),1,1,"")</f>
        <v>1</v>
      </c>
      <c r="BF150" s="48"/>
      <c r="BG150" s="49"/>
      <c r="BH150" s="48"/>
      <c r="BI150" s="49"/>
      <c r="BJ150" s="48"/>
      <c r="BK150" s="49"/>
      <c r="BL150" s="48"/>
      <c r="BM150" s="49"/>
      <c r="BN150" s="48"/>
    </row>
    <row r="151" spans="1:66" ht="15">
      <c r="A151" s="65" t="s">
        <v>286</v>
      </c>
      <c r="B151" s="65" t="s">
        <v>286</v>
      </c>
      <c r="C151" s="66"/>
      <c r="D151" s="67"/>
      <c r="E151" s="68"/>
      <c r="F151" s="69"/>
      <c r="G151" s="66"/>
      <c r="H151" s="70"/>
      <c r="I151" s="71"/>
      <c r="J151" s="71"/>
      <c r="K151" s="34" t="s">
        <v>65</v>
      </c>
      <c r="L151" s="78">
        <v>485</v>
      </c>
      <c r="M151" s="78"/>
      <c r="N151" s="73"/>
      <c r="O151" s="80" t="s">
        <v>196</v>
      </c>
      <c r="P151" s="82">
        <v>43698.36350694444</v>
      </c>
      <c r="Q151" s="80" t="s">
        <v>1834</v>
      </c>
      <c r="R151" s="83" t="s">
        <v>1842</v>
      </c>
      <c r="S151" s="80" t="s">
        <v>453</v>
      </c>
      <c r="T151" s="80"/>
      <c r="U151" s="80"/>
      <c r="V151" s="83" t="s">
        <v>536</v>
      </c>
      <c r="W151" s="82">
        <v>43698.36350694444</v>
      </c>
      <c r="X151" s="86">
        <v>43698</v>
      </c>
      <c r="Y151" s="88" t="s">
        <v>1862</v>
      </c>
      <c r="Z151" s="83" t="s">
        <v>1878</v>
      </c>
      <c r="AA151" s="80"/>
      <c r="AB151" s="80"/>
      <c r="AC151" s="88" t="s">
        <v>959</v>
      </c>
      <c r="AD151" s="80"/>
      <c r="AE151" s="80" t="b">
        <v>0</v>
      </c>
      <c r="AF151" s="80">
        <v>3</v>
      </c>
      <c r="AG151" s="88" t="s">
        <v>961</v>
      </c>
      <c r="AH151" s="80" t="b">
        <v>1</v>
      </c>
      <c r="AI151" s="80" t="s">
        <v>974</v>
      </c>
      <c r="AJ151" s="80"/>
      <c r="AK151" s="88" t="s">
        <v>1885</v>
      </c>
      <c r="AL151" s="80" t="b">
        <v>0</v>
      </c>
      <c r="AM151" s="80">
        <v>1</v>
      </c>
      <c r="AN151" s="88" t="s">
        <v>961</v>
      </c>
      <c r="AO151" s="80" t="s">
        <v>984</v>
      </c>
      <c r="AP151" s="80" t="b">
        <v>0</v>
      </c>
      <c r="AQ151" s="88" t="s">
        <v>959</v>
      </c>
      <c r="AR151" s="80" t="s">
        <v>1888</v>
      </c>
      <c r="AS151" s="80">
        <v>0</v>
      </c>
      <c r="AT151" s="80">
        <v>0</v>
      </c>
      <c r="AU151" s="80"/>
      <c r="AV151" s="80"/>
      <c r="AW151" s="80"/>
      <c r="AX151" s="80"/>
      <c r="AY151" s="80"/>
      <c r="AZ151" s="80"/>
      <c r="BA151" s="80"/>
      <c r="BB151" s="80"/>
      <c r="BC151">
        <v>12</v>
      </c>
      <c r="BD151" s="79" t="str">
        <f>REPLACE(INDEX(GroupVertices[Group],MATCH(Edges25[[#This Row],[Vertex 1]],GroupVertices[Vertex],0)),1,1,"")</f>
        <v>1</v>
      </c>
      <c r="BE151" s="79" t="str">
        <f>REPLACE(INDEX(GroupVertices[Group],MATCH(Edges25[[#This Row],[Vertex 2]],GroupVertices[Vertex],0)),1,1,"")</f>
        <v>1</v>
      </c>
      <c r="BF151" s="48">
        <v>0</v>
      </c>
      <c r="BG151" s="49">
        <v>0</v>
      </c>
      <c r="BH151" s="48">
        <v>0</v>
      </c>
      <c r="BI151" s="49">
        <v>0</v>
      </c>
      <c r="BJ151" s="48">
        <v>0</v>
      </c>
      <c r="BK151" s="49">
        <v>0</v>
      </c>
      <c r="BL151" s="48">
        <v>5</v>
      </c>
      <c r="BM151" s="49">
        <v>100</v>
      </c>
      <c r="BN151" s="48">
        <v>5</v>
      </c>
    </row>
    <row r="152" spans="1:66" ht="15">
      <c r="A152" s="65" t="s">
        <v>286</v>
      </c>
      <c r="B152" s="65" t="s">
        <v>286</v>
      </c>
      <c r="C152" s="66"/>
      <c r="D152" s="67"/>
      <c r="E152" s="68"/>
      <c r="F152" s="69"/>
      <c r="G152" s="66"/>
      <c r="H152" s="70"/>
      <c r="I152" s="71"/>
      <c r="J152" s="71"/>
      <c r="K152" s="34" t="s">
        <v>65</v>
      </c>
      <c r="L152" s="78">
        <v>486</v>
      </c>
      <c r="M152" s="78"/>
      <c r="N152" s="73"/>
      <c r="O152" s="80" t="s">
        <v>196</v>
      </c>
      <c r="P152" s="82">
        <v>43698.44369212963</v>
      </c>
      <c r="Q152" s="80" t="s">
        <v>1835</v>
      </c>
      <c r="R152" s="83" t="s">
        <v>1843</v>
      </c>
      <c r="S152" s="80" t="s">
        <v>453</v>
      </c>
      <c r="T152" s="80"/>
      <c r="U152" s="80"/>
      <c r="V152" s="83" t="s">
        <v>536</v>
      </c>
      <c r="W152" s="82">
        <v>43698.44369212963</v>
      </c>
      <c r="X152" s="86">
        <v>43698</v>
      </c>
      <c r="Y152" s="88" t="s">
        <v>1863</v>
      </c>
      <c r="Z152" s="83" t="s">
        <v>1879</v>
      </c>
      <c r="AA152" s="80"/>
      <c r="AB152" s="80"/>
      <c r="AC152" s="88" t="s">
        <v>949</v>
      </c>
      <c r="AD152" s="80"/>
      <c r="AE152" s="80" t="b">
        <v>0</v>
      </c>
      <c r="AF152" s="80">
        <v>6</v>
      </c>
      <c r="AG152" s="88" t="s">
        <v>961</v>
      </c>
      <c r="AH152" s="80" t="b">
        <v>1</v>
      </c>
      <c r="AI152" s="80" t="s">
        <v>974</v>
      </c>
      <c r="AJ152" s="80"/>
      <c r="AK152" s="88" t="s">
        <v>1886</v>
      </c>
      <c r="AL152" s="80" t="b">
        <v>0</v>
      </c>
      <c r="AM152" s="80">
        <v>0</v>
      </c>
      <c r="AN152" s="88" t="s">
        <v>961</v>
      </c>
      <c r="AO152" s="80" t="s">
        <v>984</v>
      </c>
      <c r="AP152" s="80" t="b">
        <v>0</v>
      </c>
      <c r="AQ152" s="88" t="s">
        <v>949</v>
      </c>
      <c r="AR152" s="80" t="s">
        <v>1888</v>
      </c>
      <c r="AS152" s="80">
        <v>0</v>
      </c>
      <c r="AT152" s="80">
        <v>0</v>
      </c>
      <c r="AU152" s="80"/>
      <c r="AV152" s="80"/>
      <c r="AW152" s="80"/>
      <c r="AX152" s="80"/>
      <c r="AY152" s="80"/>
      <c r="AZ152" s="80"/>
      <c r="BA152" s="80"/>
      <c r="BB152" s="80"/>
      <c r="BC152">
        <v>12</v>
      </c>
      <c r="BD152" s="79" t="str">
        <f>REPLACE(INDEX(GroupVertices[Group],MATCH(Edges25[[#This Row],[Vertex 1]],GroupVertices[Vertex],0)),1,1,"")</f>
        <v>1</v>
      </c>
      <c r="BE152" s="79" t="str">
        <f>REPLACE(INDEX(GroupVertices[Group],MATCH(Edges25[[#This Row],[Vertex 2]],GroupVertices[Vertex],0)),1,1,"")</f>
        <v>1</v>
      </c>
      <c r="BF152" s="48">
        <v>1</v>
      </c>
      <c r="BG152" s="49">
        <v>7.6923076923076925</v>
      </c>
      <c r="BH152" s="48">
        <v>0</v>
      </c>
      <c r="BI152" s="49">
        <v>0</v>
      </c>
      <c r="BJ152" s="48">
        <v>0</v>
      </c>
      <c r="BK152" s="49">
        <v>0</v>
      </c>
      <c r="BL152" s="48">
        <v>12</v>
      </c>
      <c r="BM152" s="49">
        <v>92.3076923076923</v>
      </c>
      <c r="BN152" s="48">
        <v>13</v>
      </c>
    </row>
    <row r="153" spans="1:66" ht="15">
      <c r="A153" s="90" t="s">
        <v>286</v>
      </c>
      <c r="B153" s="90" t="s">
        <v>286</v>
      </c>
      <c r="C153" s="113"/>
      <c r="D153" s="137"/>
      <c r="E153" s="138"/>
      <c r="F153" s="112"/>
      <c r="G153" s="113"/>
      <c r="H153" s="139"/>
      <c r="I153" s="114"/>
      <c r="J153" s="114"/>
      <c r="K153" s="34" t="s">
        <v>65</v>
      </c>
      <c r="L153" s="140">
        <v>487</v>
      </c>
      <c r="M153" s="140"/>
      <c r="N153" s="102"/>
      <c r="O153" s="107" t="s">
        <v>196</v>
      </c>
      <c r="P153" s="108">
        <v>43692.661412037036</v>
      </c>
      <c r="Q153" s="107" t="s">
        <v>1836</v>
      </c>
      <c r="R153" s="109" t="s">
        <v>1844</v>
      </c>
      <c r="S153" s="107" t="s">
        <v>453</v>
      </c>
      <c r="T153" s="107"/>
      <c r="U153" s="107"/>
      <c r="V153" s="109" t="s">
        <v>536</v>
      </c>
      <c r="W153" s="108">
        <v>43692.661412037036</v>
      </c>
      <c r="X153" s="110">
        <v>43692</v>
      </c>
      <c r="Y153" s="111" t="s">
        <v>1864</v>
      </c>
      <c r="Z153" s="109" t="s">
        <v>1880</v>
      </c>
      <c r="AA153" s="107"/>
      <c r="AB153" s="107"/>
      <c r="AC153" s="111" t="s">
        <v>958</v>
      </c>
      <c r="AD153" s="107"/>
      <c r="AE153" s="107" t="b">
        <v>0</v>
      </c>
      <c r="AF153" s="107">
        <v>5</v>
      </c>
      <c r="AG153" s="111" t="s">
        <v>961</v>
      </c>
      <c r="AH153" s="107" t="b">
        <v>1</v>
      </c>
      <c r="AI153" s="107" t="s">
        <v>974</v>
      </c>
      <c r="AJ153" s="107"/>
      <c r="AK153" s="111" t="s">
        <v>925</v>
      </c>
      <c r="AL153" s="107" t="b">
        <v>0</v>
      </c>
      <c r="AM153" s="107">
        <v>0</v>
      </c>
      <c r="AN153" s="111" t="s">
        <v>961</v>
      </c>
      <c r="AO153" s="107" t="s">
        <v>985</v>
      </c>
      <c r="AP153" s="107" t="b">
        <v>0</v>
      </c>
      <c r="AQ153" s="111" t="s">
        <v>958</v>
      </c>
      <c r="AR153" s="107" t="s">
        <v>1888</v>
      </c>
      <c r="AS153" s="107">
        <v>0</v>
      </c>
      <c r="AT153" s="107">
        <v>0</v>
      </c>
      <c r="AU153" s="107"/>
      <c r="AV153" s="107"/>
      <c r="AW153" s="107"/>
      <c r="AX153" s="107"/>
      <c r="AY153" s="107"/>
      <c r="AZ153" s="107"/>
      <c r="BA153" s="107"/>
      <c r="BB153" s="107"/>
      <c r="BC153">
        <v>12</v>
      </c>
      <c r="BD153" s="79" t="str">
        <f>REPLACE(INDEX(GroupVertices[Group],MATCH(Edges25[[#This Row],[Vertex 1]],GroupVertices[Vertex],0)),1,1,"")</f>
        <v>1</v>
      </c>
      <c r="BE153" s="79" t="str">
        <f>REPLACE(INDEX(GroupVertices[Group],MATCH(Edges25[[#This Row],[Vertex 2]],GroupVertices[Vertex],0)),1,1,"")</f>
        <v>1</v>
      </c>
      <c r="BF153" s="48">
        <v>0</v>
      </c>
      <c r="BG153" s="49">
        <v>0</v>
      </c>
      <c r="BH153" s="48">
        <v>0</v>
      </c>
      <c r="BI153" s="49">
        <v>0</v>
      </c>
      <c r="BJ153" s="48">
        <v>0</v>
      </c>
      <c r="BK153" s="49">
        <v>0</v>
      </c>
      <c r="BL153" s="48">
        <v>5</v>
      </c>
      <c r="BM153" s="49">
        <v>100</v>
      </c>
      <c r="BN153" s="48">
        <v>5</v>
      </c>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allowBlank="1" showInputMessage="1" showErrorMessage="1" promptTitle="Vertex 2 Name" prompt="Enter the name of the edge's second vertex." sqref="B3:B153"/>
    <dataValidation allowBlank="1" showInputMessage="1" showErrorMessage="1" promptTitle="Vertex 1 Name" prompt="Enter the name of the edge's first vertex." sqref="A3:A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Color" prompt="To select an optional edge color, right-click and select Select Color on the right-click menu." sqref="C3:C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ErrorMessage="1" sqref="N2:N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s>
  <hyperlinks>
    <hyperlink ref="R10" r:id="rId1" display="https://twitter.com/GameArtAcademic/status/1161887587407187968"/>
    <hyperlink ref="R12" r:id="rId2" display="https://twitter.com/GameArtAcademic/status/1161887587407187968"/>
    <hyperlink ref="R13" r:id="rId3" display="https://twitter.com/GameArtAcademic/status/1161887587407187968"/>
    <hyperlink ref="R25" r:id="rId4" display="https://twitter.com/scottturneruon/status/1163338549418221568"/>
    <hyperlink ref="R38" r:id="rId5" display="https://twitter.com/GameArtAcademic/status/1161887587407187968"/>
    <hyperlink ref="R39" r:id="rId6" display="https://twitter.com/GameArtAcademic/status/1161887587407187968"/>
    <hyperlink ref="R40" r:id="rId7" display="https://twitter.com/GameArtAcademic/status/1161887587407187968"/>
    <hyperlink ref="R41" r:id="rId8" display="https://twitter.com/GameArtAcademic/status/1161887587407187968"/>
    <hyperlink ref="R42" r:id="rId9" display="https://twitter.com/GameArtAcademic/status/1161887587407187968"/>
    <hyperlink ref="R48" r:id="rId10" display="https://www.festo.com/cms/en-gb_gb/index.htm"/>
    <hyperlink ref="R55" r:id="rId11" display="https://twitter.com/andywinter7t8/status/1163851157724454912"/>
    <hyperlink ref="R79" r:id="rId12" display="https://www.northampton.ac.uk/study/courses-by-subject/computing/"/>
    <hyperlink ref="R82" r:id="rId13" display="https://twitter.com/GameArtAcademic/status/1163897801379602432"/>
    <hyperlink ref="R83" r:id="rId14" display="https://www.northampton.ac.uk/courses/games-art-ba-hons/"/>
    <hyperlink ref="R89" r:id="rId15" display="https://codeclub.org/en/volunteer"/>
    <hyperlink ref="R92" r:id="rId16" display="https://www.grantfinder.co.uk/archive/cyber-skills-immediate-impact-fund-opens-for-new-bids/"/>
    <hyperlink ref="R93" r:id="rId17" display="https://www.digitalnorthampton.com/events/2019/01/11/immersive-healthcare"/>
    <hyperlink ref="R95" r:id="rId18" display="https://www.digitalnorthampton.com/events/2019/01/11/immersive-healthcare"/>
    <hyperlink ref="R101" r:id="rId19" display="https://twitter.com/tradegovuk/status/1160823234863882241"/>
    <hyperlink ref="R102" r:id="rId20" display="https://twitter.com/ChronandEcho/status/1161513027520335877"/>
    <hyperlink ref="R105" r:id="rId21" display="https://www.digitalnorthampton.com/events"/>
    <hyperlink ref="R110" r:id="rId22" display="https://twitter.com/DigiNorthampton/status/1163745536048058368"/>
    <hyperlink ref="R111" r:id="rId23" display="https://twitter.com/DigiNorthampton/status/1163745536048058368"/>
    <hyperlink ref="R115" r:id="rId24" display="https://buff.ly/305ThIK"/>
    <hyperlink ref="R118" r:id="rId25" display="https://twitter.com/DigiNorthampton/status/1164095471293554688"/>
    <hyperlink ref="R122" r:id="rId26" display="http://www.s-sa.co.uk/job/bbbh2135-field-engineer-1st-and-2nd-line-level"/>
    <hyperlink ref="R123" r:id="rId27" display="http://www.s-sa.co.uk/contact"/>
    <hyperlink ref="R127" r:id="rId28" display="https://www.digitalnorthampton.com/events/2019/22/08/the-death-of-social-media"/>
    <hyperlink ref="R128" r:id="rId29" display="https://www.linkedin.com/posts/kenpunter_mintel-global-consumer-trends-2019-activity-6570284750827859969--uz5"/>
    <hyperlink ref="R132" r:id="rId30" display="http://www.digitalnorthampton.com/events"/>
    <hyperlink ref="R133" r:id="rId31" display="https://www.bbc.co.uk/news/uk-england-northamptonshire-49334442"/>
    <hyperlink ref="R134" r:id="rId32" display="https://www.hsj.co.uk/technology-and-innovation/digital-gp-service-provider-secures-biggest-ever-deal-with-nhs/7025732.article"/>
    <hyperlink ref="U25" r:id="rId33" display="https://pbs.twimg.com/tweet_video_thumb/ECUC-2AXsAUhmL8.jpg"/>
    <hyperlink ref="U29" r:id="rId34" display="https://pbs.twimg.com/media/ECB-rbSXoAEb2iL.jpg"/>
    <hyperlink ref="U59" r:id="rId35" display="https://pbs.twimg.com/media/ECjmIjjXsAAg7Ls.jpg"/>
    <hyperlink ref="U65" r:id="rId36" display="https://pbs.twimg.com/media/ECjlEZTXYAAz8fa.jpg"/>
    <hyperlink ref="U91" r:id="rId37" display="https://pbs.twimg.com/media/ECBZRF2X4AAGEpF.jpg"/>
    <hyperlink ref="U96" r:id="rId38" display="https://pbs.twimg.com/media/ECen6s5XsAEtqk3.jpg"/>
    <hyperlink ref="U115" r:id="rId39" display="https://pbs.twimg.com/media/ECBbRbvXkAEzCC3.jpg"/>
    <hyperlink ref="U119" r:id="rId40" display="https://pbs.twimg.com/media/ECjl1F_X4AIjUJs.jpg"/>
    <hyperlink ref="U121" r:id="rId41" display="https://pbs.twimg.com/media/ECkTVa4X4AAg3p_.jpg"/>
    <hyperlink ref="U128" r:id="rId42" display="https://pbs.twimg.com/media/ECk5fWEXsAADk03.jpg"/>
    <hyperlink ref="U135" r:id="rId43" display="https://pbs.twimg.com/tweet_video_thumb/ECeypuvXsAAEnwh.jpg"/>
    <hyperlink ref="U136" r:id="rId44" display="https://pbs.twimg.com/media/ECjhIB9WsAEXfpI.jpg"/>
    <hyperlink ref="V3" r:id="rId45" display="http://pbs.twimg.com/profile_images/1116284770219167744/wgtJm7SP_normal.png"/>
    <hyperlink ref="V4" r:id="rId46" display="http://pbs.twimg.com/profile_images/829354583004700672/p1g0YoIH_normal.jpg"/>
    <hyperlink ref="V5" r:id="rId47" display="http://pbs.twimg.com/profile_images/1142847247878672384/02aaeUVE_normal.jpg"/>
    <hyperlink ref="V6" r:id="rId48" display="http://pbs.twimg.com/profile_images/876205989590171648/k_FWUT5A_normal.jpg"/>
    <hyperlink ref="V7" r:id="rId49" display="http://pbs.twimg.com/profile_images/1153654191358976000/zFAxZ2hV_normal.jpg"/>
    <hyperlink ref="V8" r:id="rId50" display="http://pbs.twimg.com/profile_images/765800282215317508/0XoENpps_normal.jpg"/>
    <hyperlink ref="V9" r:id="rId51" display="http://pbs.twimg.com/profile_images/1153658779889733634/2Je11WrI_normal.png"/>
    <hyperlink ref="V10" r:id="rId52" display="http://pbs.twimg.com/profile_images/905796674794258432/CkrfwaaK_normal.jpg"/>
    <hyperlink ref="V11" r:id="rId53" display="http://pbs.twimg.com/profile_images/887426296015458306/5QpKj46u_normal.jpg"/>
    <hyperlink ref="V12" r:id="rId54" display="http://pbs.twimg.com/profile_images/834520673166954496/SWCVjRPX_normal.jpg"/>
    <hyperlink ref="V13" r:id="rId55" display="http://pbs.twimg.com/profile_images/773529405490618370/jQJG19l4_normal.jpg"/>
    <hyperlink ref="V14" r:id="rId56" display="http://pbs.twimg.com/profile_images/907608918637117441/3cFMu3DN_normal.jpg"/>
    <hyperlink ref="V15" r:id="rId57" display="http://pbs.twimg.com/profile_images/726711839762059264/TQcCfWe-_normal.jpg"/>
    <hyperlink ref="V16" r:id="rId58" display="http://pbs.twimg.com/profile_images/777234928643739649/RjOmt3sQ_normal.jpg"/>
    <hyperlink ref="V17" r:id="rId59" display="http://pbs.twimg.com/profile_images/1134669603551031296/RZVIom6V_normal.jpg"/>
    <hyperlink ref="V18" r:id="rId60" display="http://pbs.twimg.com/profile_images/995990747987042304/h1o4m3-B_normal.jpg"/>
    <hyperlink ref="V19" r:id="rId61" display="http://pbs.twimg.com/profile_images/1155456462619119617/83ONsgRR_normal.jpg"/>
    <hyperlink ref="V20" r:id="rId62" display="http://pbs.twimg.com/profile_images/1155456462619119617/83ONsgRR_normal.jpg"/>
    <hyperlink ref="V21" r:id="rId63" display="http://pbs.twimg.com/profile_images/1028300264846098432/M51rTf8m_normal.jpg"/>
    <hyperlink ref="V22" r:id="rId64" display="http://pbs.twimg.com/profile_images/1028300264846098432/M51rTf8m_normal.jpg"/>
    <hyperlink ref="V23" r:id="rId65" display="http://pbs.twimg.com/profile_images/948105042095230978/qdNw2xMH_normal.jpg"/>
    <hyperlink ref="V24" r:id="rId66" display="http://pbs.twimg.com/profile_images/1135857707112681473/sc9F9WrK_normal.jpg"/>
    <hyperlink ref="V25" r:id="rId67" display="https://pbs.twimg.com/tweet_video_thumb/ECUC-2AXsAUhmL8.jpg"/>
    <hyperlink ref="V26" r:id="rId68" display="http://pbs.twimg.com/profile_images/1166313381/b54e9380-dce0-45e4-a5b8-d62940dc5a0a_normal.jpg"/>
    <hyperlink ref="V27" r:id="rId69" display="http://pbs.twimg.com/profile_images/1057152344297758721/CyBMAwxa_normal.jpg"/>
    <hyperlink ref="V28" r:id="rId70" display="http://pbs.twimg.com/profile_images/1161507224637886465/GBQPxK6X_normal.jpg"/>
    <hyperlink ref="V29" r:id="rId71" display="https://pbs.twimg.com/media/ECB-rbSXoAEb2iL.jpg"/>
    <hyperlink ref="V30" r:id="rId72" display="http://pbs.twimg.com/profile_images/1091800585643397124/NgKR_87T_normal.jpg"/>
    <hyperlink ref="V31" r:id="rId73" display="http://pbs.twimg.com/profile_images/1076862445057163265/-3DSRxla_normal.jpg"/>
    <hyperlink ref="V32" r:id="rId74" display="http://pbs.twimg.com/profile_images/726711839762059264/TQcCfWe-_normal.jpg"/>
    <hyperlink ref="V33" r:id="rId75" display="http://pbs.twimg.com/profile_images/1114630226989002753/x1H-TeLP_normal.png"/>
    <hyperlink ref="V34" r:id="rId76" display="http://pbs.twimg.com/profile_images/726711839762059264/TQcCfWe-_normal.jpg"/>
    <hyperlink ref="V35" r:id="rId77" display="http://pbs.twimg.com/profile_images/875997056149671936/MyTNlhLc_normal.jpg"/>
    <hyperlink ref="V36" r:id="rId78" display="http://pbs.twimg.com/profile_images/875997056149671936/MyTNlhLc_normal.jpg"/>
    <hyperlink ref="V37" r:id="rId79" display="http://pbs.twimg.com/profile_images/672374610332110848/LWcX97q2_normal.png"/>
    <hyperlink ref="V38" r:id="rId80" display="http://pbs.twimg.com/profile_images/1145590710944575492/PYG9GWrf_normal.png"/>
    <hyperlink ref="V39" r:id="rId81" display="http://pbs.twimg.com/profile_images/816293006198325248/FlTaZPBO_normal.jpg"/>
    <hyperlink ref="V40" r:id="rId82" display="http://pbs.twimg.com/profile_images/1850681547/course_wordle_normal.PNG"/>
    <hyperlink ref="V41" r:id="rId83" display="http://pbs.twimg.com/profile_images/707234049144840195/oOSySzdy_normal.jpg"/>
    <hyperlink ref="V42" r:id="rId84" display="http://pbs.twimg.com/profile_images/1106936493849886726/Q5ItOAv2_normal.png"/>
    <hyperlink ref="V43" r:id="rId85" display="http://pbs.twimg.com/profile_images/1146358079656726528/SZyRZy9h_normal.png"/>
    <hyperlink ref="V44" r:id="rId86" display="http://pbs.twimg.com/profile_images/1146358079656726528/SZyRZy9h_normal.png"/>
    <hyperlink ref="V45" r:id="rId87" display="http://pbs.twimg.com/profile_images/991564853725802498/Loqm-06P_normal.jpg"/>
    <hyperlink ref="V46" r:id="rId88" display="http://pbs.twimg.com/profile_images/1106936493849886726/Q5ItOAv2_normal.png"/>
    <hyperlink ref="V47" r:id="rId89" display="http://pbs.twimg.com/profile_images/1106936493849886726/Q5ItOAv2_normal.png"/>
    <hyperlink ref="V48" r:id="rId90" display="http://pbs.twimg.com/profile_images/707234049144840195/oOSySzdy_normal.jpg"/>
    <hyperlink ref="V49" r:id="rId91" display="http://pbs.twimg.com/profile_images/707234049144840195/oOSySzdy_normal.jpg"/>
    <hyperlink ref="V50" r:id="rId92" display="http://pbs.twimg.com/profile_images/707234049144840195/oOSySzdy_normal.jpg"/>
    <hyperlink ref="V51" r:id="rId93" display="http://pbs.twimg.com/profile_images/707234049144840195/oOSySzdy_normal.jpg"/>
    <hyperlink ref="V52" r:id="rId94" display="http://pbs.twimg.com/profile_images/707234049144840195/oOSySzdy_normal.jpg"/>
    <hyperlink ref="V53" r:id="rId95" display="http://pbs.twimg.com/profile_images/707234049144840195/oOSySzdy_normal.jpg"/>
    <hyperlink ref="V54" r:id="rId96" display="http://pbs.twimg.com/profile_images/707234049144840195/oOSySzdy_normal.jpg"/>
    <hyperlink ref="V55" r:id="rId97" display="http://pbs.twimg.com/profile_images/707234049144840195/oOSySzdy_normal.jpg"/>
    <hyperlink ref="V56" r:id="rId98" display="http://pbs.twimg.com/profile_images/1129310171740745728/Cq5beQrO_normal.jpg"/>
    <hyperlink ref="V57" r:id="rId99" display="http://pbs.twimg.com/profile_images/1042390059989852161/jil1a3_6_normal.jpg"/>
    <hyperlink ref="V58" r:id="rId100" display="http://pbs.twimg.com/profile_images/1159107404845527042/Azhz0y0m_normal.jpg"/>
    <hyperlink ref="V59" r:id="rId101" display="https://pbs.twimg.com/media/ECjmIjjXsAAg7Ls.jpg"/>
    <hyperlink ref="V60" r:id="rId102" display="http://pbs.twimg.com/profile_images/1135657495647703042/Hsc-weZL_normal.jpg"/>
    <hyperlink ref="V61" r:id="rId103" display="http://pbs.twimg.com/profile_images/1110564638813577216/OakjtPgI_normal.jpg"/>
    <hyperlink ref="V62" r:id="rId104" display="http://pbs.twimg.com/profile_images/1110564638813577216/OakjtPgI_normal.jpg"/>
    <hyperlink ref="V63" r:id="rId105" display="http://pbs.twimg.com/profile_images/1106992802163056640/i6p9rjC7_normal.jpg"/>
    <hyperlink ref="V64" r:id="rId106" display="http://pbs.twimg.com/profile_images/1106992802163056640/i6p9rjC7_normal.jpg"/>
    <hyperlink ref="V65" r:id="rId107" display="https://pbs.twimg.com/media/ECjlEZTXYAAz8fa.jpg"/>
    <hyperlink ref="V66" r:id="rId108" display="http://pbs.twimg.com/profile_images/1032459978/Logo_normal.jpg"/>
    <hyperlink ref="V67" r:id="rId109" display="http://pbs.twimg.com/profile_images/515825198302380033/bz-WDtnV_normal.jpeg"/>
    <hyperlink ref="V68" r:id="rId110" display="http://pbs.twimg.com/profile_images/978264018803679232/aoJFwBxR_normal.jpg"/>
    <hyperlink ref="V69" r:id="rId111" display="http://pbs.twimg.com/profile_images/1125119551182655498/iUwDRqKg_normal.jpg"/>
    <hyperlink ref="V70" r:id="rId112" display="http://pbs.twimg.com/profile_images/452021455354474496/ICBsTyfs_normal.jpeg"/>
    <hyperlink ref="V71" r:id="rId113" display="http://pbs.twimg.com/profile_images/1085864563373998080/v-UEDF7m_normal.jpg"/>
    <hyperlink ref="V72" r:id="rId114" display="http://pbs.twimg.com/profile_images/1121375942264393728/EWUenwua_normal.png"/>
    <hyperlink ref="V73" r:id="rId115" display="http://pbs.twimg.com/profile_images/949363975917133824/jsObd5Hx_normal.jpg"/>
    <hyperlink ref="V74" r:id="rId116" display="http://pbs.twimg.com/profile_images/949363975917133824/jsObd5Hx_normal.jpg"/>
    <hyperlink ref="V75" r:id="rId117" display="http://pbs.twimg.com/profile_images/949363975917133824/jsObd5Hx_normal.jpg"/>
    <hyperlink ref="V76" r:id="rId118" display="http://pbs.twimg.com/profile_images/484270011813351424/5ILHWaq__normal.jpeg"/>
    <hyperlink ref="V77" r:id="rId119" display="http://pbs.twimg.com/profile_images/1081171630016159745/2iNZS4kj_normal.jpg"/>
    <hyperlink ref="V78" r:id="rId120" display="http://pbs.twimg.com/profile_images/1850681547/course_wordle_normal.PNG"/>
    <hyperlink ref="V79" r:id="rId121" display="http://pbs.twimg.com/profile_images/1081171630016159745/2iNZS4kj_normal.jpg"/>
    <hyperlink ref="V80" r:id="rId122" display="http://pbs.twimg.com/profile_images/1106936493849886726/Q5ItOAv2_normal.png"/>
    <hyperlink ref="V81" r:id="rId123" display="http://pbs.twimg.com/profile_images/1106936493849886726/Q5ItOAv2_normal.png"/>
    <hyperlink ref="V82" r:id="rId124" display="http://pbs.twimg.com/profile_images/1106936493849886726/Q5ItOAv2_normal.png"/>
    <hyperlink ref="V83" r:id="rId125" display="http://pbs.twimg.com/profile_images/1081171630016159745/2iNZS4kj_normal.jpg"/>
    <hyperlink ref="V84" r:id="rId126" display="http://pbs.twimg.com/profile_images/1129310171740745728/Cq5beQrO_normal.jpg"/>
    <hyperlink ref="V85" r:id="rId127" display="http://pbs.twimg.com/profile_images/1129310171740745728/Cq5beQrO_normal.jpg"/>
    <hyperlink ref="V86" r:id="rId128" display="http://pbs.twimg.com/profile_images/1129310171740745728/Cq5beQrO_normal.jpg"/>
    <hyperlink ref="V87" r:id="rId129" display="http://pbs.twimg.com/profile_images/1129310171740745728/Cq5beQrO_normal.jpg"/>
    <hyperlink ref="V88" r:id="rId130" display="http://pbs.twimg.com/profile_images/949363975917133824/jsObd5Hx_normal.jpg"/>
    <hyperlink ref="V89" r:id="rId131" display="http://pbs.twimg.com/profile_images/1081171630016159745/2iNZS4kj_normal.jpg"/>
    <hyperlink ref="V90" r:id="rId132" display="http://pbs.twimg.com/profile_images/1148151001750392832/vt5LEU1l_normal.png"/>
    <hyperlink ref="V91" r:id="rId133" display="https://pbs.twimg.com/media/ECBZRF2X4AAGEpF.jpg"/>
    <hyperlink ref="V92" r:id="rId134" display="http://pbs.twimg.com/profile_images/1081171630016159745/2iNZS4kj_normal.jpg"/>
    <hyperlink ref="V93" r:id="rId135" display="http://pbs.twimg.com/profile_images/1081171630016159745/2iNZS4kj_normal.jpg"/>
    <hyperlink ref="V94" r:id="rId136" display="http://pbs.twimg.com/profile_images/1146414828216606720/TddCvi3X_normal.png"/>
    <hyperlink ref="V95" r:id="rId137" display="http://pbs.twimg.com/profile_images/1081171630016159745/2iNZS4kj_normal.jpg"/>
    <hyperlink ref="V96" r:id="rId138" display="https://pbs.twimg.com/media/ECen6s5XsAEtqk3.jpg"/>
    <hyperlink ref="V97" r:id="rId139" display="http://pbs.twimg.com/profile_images/1151144798004400129/6QArmuFU_normal.png"/>
    <hyperlink ref="V98" r:id="rId140" display="http://pbs.twimg.com/profile_images/1081171630016159745/2iNZS4kj_normal.jpg"/>
    <hyperlink ref="V99" r:id="rId141" display="http://pbs.twimg.com/profile_images/1083397667265413122/tVwUF6Ru_normal.jpg"/>
    <hyperlink ref="V100" r:id="rId142" display="http://pbs.twimg.com/profile_images/959058647769931777/fof194Jf_normal.jpg"/>
    <hyperlink ref="V101" r:id="rId143" display="http://pbs.twimg.com/profile_images/949363975917133824/jsObd5Hx_normal.jpg"/>
    <hyperlink ref="V102" r:id="rId144" display="http://pbs.twimg.com/profile_images/949363975917133824/jsObd5Hx_normal.jpg"/>
    <hyperlink ref="V103" r:id="rId145" display="http://pbs.twimg.com/profile_images/949363975917133824/jsObd5Hx_normal.jpg"/>
    <hyperlink ref="V104" r:id="rId146" display="http://pbs.twimg.com/profile_images/1081171630016159745/2iNZS4kj_normal.jpg"/>
    <hyperlink ref="V105" r:id="rId147" display="http://pbs.twimg.com/profile_images/1151144798004400129/6QArmuFU_normal.png"/>
    <hyperlink ref="V106" r:id="rId148" display="http://pbs.twimg.com/profile_images/1081171630016159745/2iNZS4kj_normal.jpg"/>
    <hyperlink ref="V107" r:id="rId149" display="http://pbs.twimg.com/profile_images/1083397667265413122/tVwUF6Ru_normal.jpg"/>
    <hyperlink ref="V108" r:id="rId150" display="http://pbs.twimg.com/profile_images/1083397667265413122/tVwUF6Ru_normal.jpg"/>
    <hyperlink ref="V109" r:id="rId151" display="http://pbs.twimg.com/profile_images/1145590710944575492/PYG9GWrf_normal.png"/>
    <hyperlink ref="V110" r:id="rId152" display="http://pbs.twimg.com/profile_images/674576687284117504/WgTamGDP_normal.jpg"/>
    <hyperlink ref="V111" r:id="rId153" display="http://pbs.twimg.com/profile_images/1081171630016159745/2iNZS4kj_normal.jpg"/>
    <hyperlink ref="V112" r:id="rId154" display="http://pbs.twimg.com/profile_images/959058647769931777/fof194Jf_normal.jpg"/>
    <hyperlink ref="V113" r:id="rId155" display="http://pbs.twimg.com/profile_images/959058647769931777/fof194Jf_normal.jpg"/>
    <hyperlink ref="V114" r:id="rId156" display="http://pbs.twimg.com/profile_images/959058647769931777/fof194Jf_normal.jpg"/>
    <hyperlink ref="V115" r:id="rId157" display="https://pbs.twimg.com/media/ECBbRbvXkAEzCC3.jpg"/>
    <hyperlink ref="V116" r:id="rId158" display="http://pbs.twimg.com/profile_images/959058647769931777/fof194Jf_normal.jpg"/>
    <hyperlink ref="V117" r:id="rId159" display="http://pbs.twimg.com/profile_images/959058647769931777/fof194Jf_normal.jpg"/>
    <hyperlink ref="V118" r:id="rId160" display="http://pbs.twimg.com/profile_images/959058647769931777/fof194Jf_normal.jpg"/>
    <hyperlink ref="V119" r:id="rId161" display="https://pbs.twimg.com/media/ECjl1F_X4AIjUJs.jpg"/>
    <hyperlink ref="V120" r:id="rId162" display="http://pbs.twimg.com/profile_images/959058647769931777/fof194Jf_normal.jpg"/>
    <hyperlink ref="V121" r:id="rId163" display="https://pbs.twimg.com/media/ECkTVa4X4AAg3p_.jpg"/>
    <hyperlink ref="V122" r:id="rId164" display="http://pbs.twimg.com/profile_images/1081171630016159745/2iNZS4kj_normal.jpg"/>
    <hyperlink ref="V123" r:id="rId165" display="http://pbs.twimg.com/profile_images/1081171630016159745/2iNZS4kj_normal.jpg"/>
    <hyperlink ref="V124" r:id="rId166" display="http://pbs.twimg.com/profile_images/1081171630016159745/2iNZS4kj_normal.jpg"/>
    <hyperlink ref="V125" r:id="rId167" display="http://pbs.twimg.com/profile_images/743895297923878912/9QizjcZu_normal.jpg"/>
    <hyperlink ref="V126" r:id="rId168" display="http://pbs.twimg.com/profile_images/743895297923878912/9QizjcZu_normal.jpg"/>
    <hyperlink ref="V127" r:id="rId169" display="http://pbs.twimg.com/profile_images/1081171630016159745/2iNZS4kj_normal.jpg"/>
    <hyperlink ref="V128" r:id="rId170" display="https://pbs.twimg.com/media/ECk5fWEXsAADk03.jpg"/>
    <hyperlink ref="V129" r:id="rId171" display="http://pbs.twimg.com/profile_images/1081171630016159745/2iNZS4kj_normal.jpg"/>
    <hyperlink ref="V130" r:id="rId172" display="http://pbs.twimg.com/profile_images/1081171630016159745/2iNZS4kj_normal.jpg"/>
    <hyperlink ref="V131" r:id="rId173" display="http://pbs.twimg.com/profile_images/1081171630016159745/2iNZS4kj_normal.jpg"/>
    <hyperlink ref="V132" r:id="rId174" display="http://pbs.twimg.com/profile_images/1081171630016159745/2iNZS4kj_normal.jpg"/>
    <hyperlink ref="V133" r:id="rId175" display="http://pbs.twimg.com/profile_images/1081171630016159745/2iNZS4kj_normal.jpg"/>
    <hyperlink ref="V134" r:id="rId176" display="http://pbs.twimg.com/profile_images/1081171630016159745/2iNZS4kj_normal.jpg"/>
    <hyperlink ref="V135" r:id="rId177" display="https://pbs.twimg.com/tweet_video_thumb/ECeypuvXsAAEnwh.jpg"/>
    <hyperlink ref="V136" r:id="rId178" display="https://pbs.twimg.com/media/ECjhIB9WsAEXfpI.jpg"/>
    <hyperlink ref="V137" r:id="rId179" display="http://pbs.twimg.com/profile_images/1081171630016159745/2iNZS4kj_normal.jpg"/>
    <hyperlink ref="Z3" r:id="rId180" display="https://twitter.com/miswachemicals/status/1161293537129959424"/>
    <hyperlink ref="Z4" r:id="rId181" display="https://twitter.com/logistics_forum/status/1161621188034138113"/>
    <hyperlink ref="Z5" r:id="rId182" display="https://twitter.com/cafe_matchbox/status/1161654598274310147"/>
    <hyperlink ref="Z6" r:id="rId183" display="https://twitter.com/jeaned70/status/1161690567551721478"/>
    <hyperlink ref="Z7" r:id="rId184" display="https://twitter.com/star_classroom/status/1161714540171747329"/>
    <hyperlink ref="Z8" r:id="rId185" display="https://twitter.com/samantha_read_/status/1161731161418358785"/>
    <hyperlink ref="Z9" r:id="rId186" display="https://twitter.com/itteamdret/status/1161926721349836800"/>
    <hyperlink ref="Z10" r:id="rId187" display="https://twitter.com/learntechuon/status/1161951303142191105"/>
    <hyperlink ref="Z11" r:id="rId188" display="https://twitter.com/maaprincipal/status/1161953851316027393"/>
    <hyperlink ref="Z12" r:id="rId189" display="https://twitter.com/thenenequirer/status/1161968242623225857"/>
    <hyperlink ref="Z13" r:id="rId190" display="https://twitter.com/wastereader/status/1161988684759085056"/>
    <hyperlink ref="Z14" r:id="rId191" display="https://twitter.com/zigguratxyz/status/1162029964591603712"/>
    <hyperlink ref="Z15" r:id="rId192" display="https://twitter.com/northantshouruk/status/1161890783336849408"/>
    <hyperlink ref="Z16" r:id="rId193" display="https://twitter.com/alpaka_io/status/1162081148115333120"/>
    <hyperlink ref="Z17" r:id="rId194" display="https://twitter.com/angrynorthernuk/status/1162277105406636032"/>
    <hyperlink ref="Z18" r:id="rId195" display="https://twitter.com/spokeseducation/status/1162305789832388608"/>
    <hyperlink ref="Z19" r:id="rId196" display="https://twitter.com/marcwebber/status/1162091542682767360"/>
    <hyperlink ref="Z20" r:id="rId197" display="https://twitter.com/marcwebber/status/1162416176078696448"/>
    <hyperlink ref="Z21" r:id="rId198" display="https://twitter.com/futurefocusedg1/status/1163093533949136898"/>
    <hyperlink ref="Z22" r:id="rId199" display="https://twitter.com/futurefocusedg1/status/1163094186985439234"/>
    <hyperlink ref="Z23" r:id="rId200" display="https://twitter.com/thegrowthlawyer/status/1163744940804988929"/>
    <hyperlink ref="Z24" r:id="rId201" display="https://twitter.com/dr_alisherbaz/status/1163348829850284032"/>
    <hyperlink ref="Z25" r:id="rId202" display="https://twitter.com/scottturneruon/status/1163339365734604800"/>
    <hyperlink ref="Z26" r:id="rId203" display="https://twitter.com/nosylocaljourno/status/1164108090922418182"/>
    <hyperlink ref="Z27" r:id="rId204" display="https://twitter.com/barwaterside/status/1164126528680185856"/>
    <hyperlink ref="Z28" r:id="rId205" display="https://twitter.com/proudmurals/status/1164148321436479488"/>
    <hyperlink ref="Z29" r:id="rId206" display="https://twitter.com/6920steve/status/1162068181894291456"/>
    <hyperlink ref="Z30" r:id="rId207" display="https://twitter.com/becketsbuddies/status/1162068591887429634"/>
    <hyperlink ref="Z31" r:id="rId208" display="https://twitter.com/dutchdelightsuk/status/1162070534349303808"/>
    <hyperlink ref="Z32" r:id="rId209" display="https://twitter.com/northantshouruk/status/1162061701652647936"/>
    <hyperlink ref="Z33" r:id="rId210" display="https://twitter.com/jacksonjcooper/status/1164151174087499776"/>
    <hyperlink ref="Z34" r:id="rId211" display="https://twitter.com/northantshouruk/status/1162077685172133888"/>
    <hyperlink ref="Z35" r:id="rId212" display="https://twitter.com/kaysawbridge/status/1161972378001448960"/>
    <hyperlink ref="Z36" r:id="rId213" display="https://twitter.com/kaysawbridge/status/1164156231105335296"/>
    <hyperlink ref="Z37" r:id="rId214" display="https://twitter.com/snc_webmaster/status/1164169386720137217"/>
    <hyperlink ref="Z38" r:id="rId215" display="https://twitter.com/uninorthants/status/1161894703291412480"/>
    <hyperlink ref="Z39" r:id="rId216" display="https://twitter.com/deanoffast/status/1161984468762136581"/>
    <hyperlink ref="Z40" r:id="rId217" display="https://twitter.com/uoncomputing/status/1163091722810863617"/>
    <hyperlink ref="Z41" r:id="rId218" display="https://twitter.com/scottturneruon/status/1161968809038815233"/>
    <hyperlink ref="Z42" r:id="rId219" display="https://twitter.com/gameartacademic/status/1161894558604640256"/>
    <hyperlink ref="Z43" r:id="rId220" display="https://twitter.com/uninhantsnews/status/1161657004622012416"/>
    <hyperlink ref="Z44" r:id="rId221" display="https://twitter.com/uninhantsnews/status/1164112050282467328"/>
    <hyperlink ref="Z45" r:id="rId222" display="https://twitter.com/kardisom/status/1164106401872003072"/>
    <hyperlink ref="Z46" r:id="rId223" display="https://twitter.com/gameartacademic/status/1164096480048799744"/>
    <hyperlink ref="Z47" r:id="rId224" display="https://twitter.com/gameartacademic/status/1164246334561509377"/>
    <hyperlink ref="Z48" r:id="rId225" display="https://twitter.com/scottturneruon/status/1161591441216458752"/>
    <hyperlink ref="Z49" r:id="rId226" display="https://twitter.com/scottturneruon/status/1161882072455294976"/>
    <hyperlink ref="Z50" r:id="rId227" display="https://twitter.com/scottturneruon/status/1161882117900554240"/>
    <hyperlink ref="Z51" r:id="rId228" display="https://twitter.com/scottturneruon/status/1162093912162537472"/>
    <hyperlink ref="Z52" r:id="rId229" display="https://twitter.com/scottturneruon/status/1162278700831793152"/>
    <hyperlink ref="Z53" r:id="rId230" display="https://twitter.com/scottturneruon/status/1163094853238034432"/>
    <hyperlink ref="Z54" r:id="rId231" display="https://twitter.com/scottturneruon/status/1164066382251732992"/>
    <hyperlink ref="Z55" r:id="rId232" display="https://twitter.com/scottturneruon/status/1164066649827356672"/>
    <hyperlink ref="Z56" r:id="rId233" display="https://twitter.com/codeclubemids/status/1161562089871368193"/>
    <hyperlink ref="Z57" r:id="rId234" display="https://twitter.com/livi_uk/status/1163830585904828416"/>
    <hyperlink ref="Z58" r:id="rId235" display="https://twitter.com/karen_w_bach/status/1164276497802309635"/>
    <hyperlink ref="Z59" r:id="rId236" display="https://twitter.com/rjhowe/status/1164433573098790912"/>
    <hyperlink ref="Z60" r:id="rId237" display="https://twitter.com/newskate/status/1164435123804262400"/>
    <hyperlink ref="Z61" r:id="rId238" display="https://twitter.com/fastresearchuon/status/1161883910957142017"/>
    <hyperlink ref="Z62" r:id="rId239" display="https://twitter.com/fastresearchuon/status/1164438348250976256"/>
    <hyperlink ref="Z63" r:id="rId240" display="https://twitter.com/louspolton/status/1164445481789005825"/>
    <hyperlink ref="Z64" r:id="rId241" display="https://twitter.com/louspolton/status/1164433821959380992"/>
    <hyperlink ref="Z65" r:id="rId242" display="https://twitter.com/elsbyandco/status/1164432388115574784"/>
    <hyperlink ref="Z66" r:id="rId243" display="https://twitter.com/elsbyandco/status/1164458119193382913"/>
    <hyperlink ref="Z67" r:id="rId244" display="https://twitter.com/ftsonline/status/1164439739182792709"/>
    <hyperlink ref="Z68" r:id="rId245" display="https://twitter.com/nbsafety_/status/1164441614238015488"/>
    <hyperlink ref="Z69" r:id="rId246" display="https://twitter.com/garlandtraining/status/1164447439337721857"/>
    <hyperlink ref="Z70" r:id="rId247" display="https://twitter.com/labelsourceuk/status/1164464730683166725"/>
    <hyperlink ref="Z71" r:id="rId248" display="https://twitter.com/fullerslaw/status/1164490818155089920"/>
    <hyperlink ref="Z72" r:id="rId249" display="https://twitter.com/futurumg/status/1164491212881104896"/>
    <hyperlink ref="Z73" r:id="rId250" display="https://twitter.com/richardbeards/status/1161746686374531073"/>
    <hyperlink ref="Z74" r:id="rId251" display="https://twitter.com/richardbeards/status/1164137346373214208"/>
    <hyperlink ref="Z75" r:id="rId252" display="https://twitter.com/richardbeards/status/1164506333632192512"/>
    <hyperlink ref="Z76" r:id="rId253" display="https://twitter.com/voluntaryimpact/status/1161305824037412864"/>
    <hyperlink ref="Z77" r:id="rId254" display="https://twitter.com/diginorthampton/status/1161287383758884865"/>
    <hyperlink ref="Z78" r:id="rId255" display="https://twitter.com/uoncomputing/status/1163092608220090368"/>
    <hyperlink ref="Z79" r:id="rId256" display="https://twitter.com/diginorthampton/status/1161621265154740224"/>
    <hyperlink ref="Z80" r:id="rId257" display="https://twitter.com/gameartacademic/status/1161541126911926272"/>
    <hyperlink ref="Z81" r:id="rId258" display="https://twitter.com/gameartacademic/status/1161638582639108096"/>
    <hyperlink ref="Z82" r:id="rId259" display="https://twitter.com/gameartacademic/status/1163898144935071745"/>
    <hyperlink ref="Z83" r:id="rId260" display="https://twitter.com/diginorthampton/status/1161621267604213760"/>
    <hyperlink ref="Z84" r:id="rId261" display="https://twitter.com/codeclubemids/status/1161914904254787584"/>
    <hyperlink ref="Z85" r:id="rId262" display="https://twitter.com/codeclubemids/status/1161914922311311360"/>
    <hyperlink ref="Z86" r:id="rId263" display="https://twitter.com/codeclubemids/status/1164135748603437056"/>
    <hyperlink ref="Z87" r:id="rId264" display="https://twitter.com/codeclubemids/status/1164258930337472521"/>
    <hyperlink ref="Z88" r:id="rId265" display="https://twitter.com/richardbeards/status/1164136508300890112"/>
    <hyperlink ref="Z89" r:id="rId266" display="https://twitter.com/diginorthampton/status/1161621280916983809"/>
    <hyperlink ref="Z90" r:id="rId267" display="https://twitter.com/gdsteam/status/1162276611011387394"/>
    <hyperlink ref="Z91" r:id="rId268" display="https://twitter.com/diginorthampton/status/1162026861838426112"/>
    <hyperlink ref="Z92" r:id="rId269" display="https://twitter.com/diginorthampton/status/1162274217326338050"/>
    <hyperlink ref="Z93" r:id="rId270" display="https://twitter.com/diginorthampton/status/1160822451569344513"/>
    <hyperlink ref="Z94" r:id="rId271" display="https://twitter.com/vrtherapiesltd/status/1162358982465511425"/>
    <hyperlink ref="Z95" r:id="rId272" display="https://twitter.com/diginorthampton/status/1162354430647427078"/>
    <hyperlink ref="Z96" r:id="rId273" display="https://twitter.com/diginorthampton/status/1164083661207158786"/>
    <hyperlink ref="Z97" r:id="rId274" display="https://twitter.com/fsbeastmids/status/1164449727037022208"/>
    <hyperlink ref="Z98" r:id="rId275" display="https://twitter.com/diginorthampton/status/1164434017191702529"/>
    <hyperlink ref="Z99" r:id="rId276" display="https://twitter.com/elsby_clare/status/1161163892720099328"/>
    <hyperlink ref="Z100" r:id="rId277" display="https://twitter.com/ssarecruit/status/1162268835069566977"/>
    <hyperlink ref="Z101" r:id="rId278" display="https://twitter.com/richardbeards/status/1161158735932379136"/>
    <hyperlink ref="Z102" r:id="rId279" display="https://twitter.com/richardbeards/status/1161522592940998656"/>
    <hyperlink ref="Z103" r:id="rId280" display="https://twitter.com/richardbeards/status/1162041229384790018"/>
    <hyperlink ref="Z104" r:id="rId281" display="https://twitter.com/diginorthampton/status/1161535944115261440"/>
    <hyperlink ref="Z105" r:id="rId282" display="https://twitter.com/fsbeastmids/status/1161332522787229697"/>
    <hyperlink ref="Z106" r:id="rId283" display="https://twitter.com/diginorthampton/status/1161536126131343366"/>
    <hyperlink ref="Z107" r:id="rId284" display="https://twitter.com/elsby_clare/status/1161333640309223429"/>
    <hyperlink ref="Z108" r:id="rId285" display="https://twitter.com/elsby_clare/status/1161895553128718336"/>
    <hyperlink ref="Z109" r:id="rId286" display="https://twitter.com/uninorthants/status/1161883545327067137"/>
    <hyperlink ref="Z110" r:id="rId287" display="https://twitter.com/bipcnorthants/status/1164455513914056704"/>
    <hyperlink ref="Z111" r:id="rId288" display="https://twitter.com/diginorthampton/status/1164455807443972096"/>
    <hyperlink ref="Z112" r:id="rId289" display="https://twitter.com/ssarecruit/status/1161625295105003520"/>
    <hyperlink ref="Z113" r:id="rId290" display="https://twitter.com/ssarecruit/status/1161625344127971328"/>
    <hyperlink ref="Z114" r:id="rId291" display="https://twitter.com/ssarecruit/status/1161625601633132545"/>
    <hyperlink ref="Z115" r:id="rId292" display="https://twitter.com/ssarecruit/status/1162029063021694977"/>
    <hyperlink ref="Z116" r:id="rId293" display="https://twitter.com/ssarecruit/status/1162031471240069120"/>
    <hyperlink ref="Z117" r:id="rId294" display="https://twitter.com/ssarecruit/status/1164100630757158912"/>
    <hyperlink ref="Z118" r:id="rId295" display="https://twitter.com/ssarecruit/status/1164106046627098624"/>
    <hyperlink ref="Z119" r:id="rId296" display="https://twitter.com/ssarecruit/status/1164433223193190400"/>
    <hyperlink ref="Z120" r:id="rId297" display="https://twitter.com/ssarecruit/status/1164433982727102464"/>
    <hyperlink ref="Z121" r:id="rId298" display="https://twitter.com/ssarecruit/status/1164483250733113344"/>
    <hyperlink ref="Z122" r:id="rId299" display="https://twitter.com/diginorthampton/status/1161621270552858626"/>
    <hyperlink ref="Z123" r:id="rId300" display="https://twitter.com/diginorthampton/status/1161621273824415750"/>
    <hyperlink ref="Z124" r:id="rId301" display="https://twitter.com/diginorthampton/status/1164486729002356736"/>
    <hyperlink ref="Z125" r:id="rId302" display="https://twitter.com/kenpunter/status/1164117276485926917"/>
    <hyperlink ref="Z126" r:id="rId303" display="https://twitter.com/kenpunter/status/1164525385138278405"/>
    <hyperlink ref="Z127" r:id="rId304" display="https://twitter.com/diginorthampton/status/1163745536048058368"/>
    <hyperlink ref="Z128" r:id="rId305" display="https://twitter.com/oppidium1/status/1164525194028994561"/>
    <hyperlink ref="Z129" r:id="rId306" display="https://twitter.com/diginorthampton/status/1164526127815254016"/>
    <hyperlink ref="Z130" r:id="rId307" display="https://twitter.com/diginorthampton/status/1161285304495595521"/>
    <hyperlink ref="Z131" r:id="rId308" display="https://twitter.com/diginorthampton/status/1161621262508199936"/>
    <hyperlink ref="Z132" r:id="rId309" display="https://twitter.com/diginorthampton/status/1162077358872059905"/>
    <hyperlink ref="Z133" r:id="rId310" display="https://twitter.com/diginorthampton/status/1161679191005376512"/>
    <hyperlink ref="Z134" r:id="rId311" display="https://twitter.com/diginorthampton/status/1161175402548801537"/>
    <hyperlink ref="Z135" r:id="rId312" display="https://twitter.com/diginorthampton/status/1164095471293554688"/>
    <hyperlink ref="Z136" r:id="rId313" display="https://twitter.com/diginorthampton/status/1164428037292732417"/>
    <hyperlink ref="Z137" r:id="rId314" display="https://twitter.com/diginorthampton/status/1161877592389181440"/>
    <hyperlink ref="R138" r:id="rId315" display="https://www.youtube.com/watch?v=vSZfjtelFu0&amp;feature=youtu.be"/>
    <hyperlink ref="R141" r:id="rId316" display="https://birminghamtechweek.com/2019/08/spotlight-on-yiannis-maos-founder-of-birmingham-tech-week/"/>
    <hyperlink ref="R144" r:id="rId317" display="https://www.thegraduaterecruitment.co.uk/vacancies"/>
    <hyperlink ref="R145" r:id="rId318" display="https://twitter.com/proudmurals/status/1163897195952840706"/>
    <hyperlink ref="R146" r:id="rId319" display="https://www.bbc.co.uk/iplayer/episode/m0007m7j/sunday-morning-live-series-10-episode-9"/>
    <hyperlink ref="R151" r:id="rId320" display="https://twitter.com/SSARecruit/status/1164094795654008832"/>
    <hyperlink ref="R152" r:id="rId321" display="https://twitter.com/BarWaterside/status/1164122540241031168"/>
    <hyperlink ref="R153" r:id="rId322" display="https://twitter.com/SSARecruit/status/1162029063021694977"/>
    <hyperlink ref="U140" r:id="rId323" display="https://pbs.twimg.com/media/EB_Ou__X4AAp8lt.jpg"/>
    <hyperlink ref="U141" r:id="rId324" display="https://pbs.twimg.com/media/ECkjsUGXoAAf4qj.jpg"/>
    <hyperlink ref="V138" r:id="rId325" display="http://pbs.twimg.com/profile_images/951081251624177664/SdSGgQZX_normal.jpg"/>
    <hyperlink ref="V139" r:id="rId326" display="http://pbs.twimg.com/profile_images/912640942435438593/yzM0BvWF_normal.jpg"/>
    <hyperlink ref="V140" r:id="rId327" display="https://pbs.twimg.com/media/EB_Ou__X4AAp8lt.jpg"/>
    <hyperlink ref="V141" r:id="rId328" display="https://pbs.twimg.com/media/ECkjsUGXoAAf4qj.jpg"/>
    <hyperlink ref="V142" r:id="rId329" display="http://pbs.twimg.com/profile_images/1106936493849886726/Q5ItOAv2_normal.png"/>
    <hyperlink ref="V143" r:id="rId330" display="http://pbs.twimg.com/profile_images/1067705511460683776/sON6kTXU_normal.jpg"/>
    <hyperlink ref="V144" r:id="rId331" display="http://pbs.twimg.com/profile_images/1081171630016159745/2iNZS4kj_normal.jpg"/>
    <hyperlink ref="V145" r:id="rId332" display="http://pbs.twimg.com/profile_images/1081171630016159745/2iNZS4kj_normal.jpg"/>
    <hyperlink ref="V146" r:id="rId333" display="http://pbs.twimg.com/profile_images/1081171630016159745/2iNZS4kj_normal.jpg"/>
    <hyperlink ref="V147" r:id="rId334" display="http://pbs.twimg.com/profile_images/1081171630016159745/2iNZS4kj_normal.jpg"/>
    <hyperlink ref="V148" r:id="rId335" display="http://pbs.twimg.com/profile_images/1081171630016159745/2iNZS4kj_normal.jpg"/>
    <hyperlink ref="V149" r:id="rId336" display="http://pbs.twimg.com/profile_images/1081171630016159745/2iNZS4kj_normal.jpg"/>
    <hyperlink ref="V150" r:id="rId337" display="http://pbs.twimg.com/profile_images/1081171630016159745/2iNZS4kj_normal.jpg"/>
    <hyperlink ref="V151" r:id="rId338" display="http://pbs.twimg.com/profile_images/1081171630016159745/2iNZS4kj_normal.jpg"/>
    <hyperlink ref="V152" r:id="rId339" display="http://pbs.twimg.com/profile_images/1081171630016159745/2iNZS4kj_normal.jpg"/>
    <hyperlink ref="V153" r:id="rId340" display="http://pbs.twimg.com/profile_images/1081171630016159745/2iNZS4kj_normal.jpg"/>
    <hyperlink ref="Z138" r:id="rId341" display="https://twitter.com/rscomponents/status/1164130174247546880"/>
    <hyperlink ref="Z139" r:id="rId342" display="https://twitter.com/soverycreative/status/1161699687549870080"/>
    <hyperlink ref="Z140" r:id="rId343" display="https://twitter.com/thestartofnn/status/1161874542182240257"/>
    <hyperlink ref="Z141" r:id="rId344" display="https://twitter.com/birminghamtech/status/1164501625714724872"/>
    <hyperlink ref="Z142" r:id="rId345" display="https://twitter.com/gameartacademic/status/1163897801379602432"/>
    <hyperlink ref="Z143" r:id="rId346" display="https://twitter.com/rifs_uon/status/1164230005733416963"/>
    <hyperlink ref="Z144" r:id="rId347" display="https://twitter.com/diginorthampton/status/1161621276248686593"/>
    <hyperlink ref="Z145" r:id="rId348" display="https://twitter.com/diginorthampton/status/1164090951872188416"/>
    <hyperlink ref="Z146" r:id="rId349" display="https://twitter.com/diginorthampton/status/1160820750246404096"/>
    <hyperlink ref="Z147" r:id="rId350" display="https://twitter.com/diginorthampton/status/1164441075160952832"/>
    <hyperlink ref="Z148" r:id="rId351" display="https://twitter.com/diginorthampton/status/1164435950426046464"/>
    <hyperlink ref="Z149" r:id="rId352" display="https://twitter.com/diginorthampton/status/1164437031134683136"/>
    <hyperlink ref="Z150" r:id="rId353" display="https://twitter.com/diginorthampton/status/1161621278622650374"/>
    <hyperlink ref="Z151" r:id="rId354" display="https://twitter.com/diginorthampton/status/1164095659923955712"/>
    <hyperlink ref="Z152" r:id="rId355" display="https://twitter.com/diginorthampton/status/1164124716082388997"/>
    <hyperlink ref="Z153" r:id="rId356" display="https://twitter.com/diginorthampton/status/1162029289065406464"/>
  </hyperlinks>
  <printOptions/>
  <pageMargins left="0.7" right="0.7" top="0.75" bottom="0.75" header="0.3" footer="0.3"/>
  <pageSetup horizontalDpi="600" verticalDpi="600" orientation="portrait" r:id="rId360"/>
  <legacyDrawing r:id="rId358"/>
  <tableParts>
    <tablePart r:id="rId35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2595</v>
      </c>
      <c r="B1" s="13" t="s">
        <v>34</v>
      </c>
    </row>
    <row r="2" spans="1:2" ht="15">
      <c r="A2" s="128" t="s">
        <v>286</v>
      </c>
      <c r="B2" s="79">
        <v>12724.22987</v>
      </c>
    </row>
    <row r="3" spans="1:2" ht="15">
      <c r="A3" s="128" t="s">
        <v>284</v>
      </c>
      <c r="B3" s="79">
        <v>3672.02381</v>
      </c>
    </row>
    <row r="4" spans="1:2" ht="15">
      <c r="A4" s="128" t="s">
        <v>246</v>
      </c>
      <c r="B4" s="79">
        <v>2324.848485</v>
      </c>
    </row>
    <row r="5" spans="1:2" ht="15">
      <c r="A5" s="128" t="s">
        <v>267</v>
      </c>
      <c r="B5" s="79">
        <v>677.657143</v>
      </c>
    </row>
    <row r="6" spans="1:2" ht="15">
      <c r="A6" s="128" t="s">
        <v>260</v>
      </c>
      <c r="B6" s="79">
        <v>529.454545</v>
      </c>
    </row>
    <row r="7" spans="1:2" ht="15">
      <c r="A7" s="128" t="s">
        <v>258</v>
      </c>
      <c r="B7" s="79">
        <v>529.454545</v>
      </c>
    </row>
    <row r="8" spans="1:2" ht="15">
      <c r="A8" s="128" t="s">
        <v>259</v>
      </c>
      <c r="B8" s="79">
        <v>529.454545</v>
      </c>
    </row>
    <row r="9" spans="1:2" ht="15">
      <c r="A9" s="128" t="s">
        <v>261</v>
      </c>
      <c r="B9" s="79">
        <v>529.454545</v>
      </c>
    </row>
    <row r="10" spans="1:2" ht="15">
      <c r="A10" s="128" t="s">
        <v>254</v>
      </c>
      <c r="B10" s="79">
        <v>412.782684</v>
      </c>
    </row>
    <row r="11" spans="1:2" ht="15">
      <c r="A11" s="128" t="s">
        <v>283</v>
      </c>
      <c r="B11" s="79">
        <v>305.333333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workbookViewId="0" topLeftCell="A1"/>
  </sheetViews>
  <sheetFormatPr defaultColWidth="9.140625" defaultRowHeight="15"/>
  <cols>
    <col min="1" max="1" width="12.421875" style="0" bestFit="1" customWidth="1"/>
    <col min="2" max="2" width="23.57421875" style="0" bestFit="1" customWidth="1"/>
  </cols>
  <sheetData>
    <row r="25" spans="1:2" ht="15">
      <c r="A25" s="141" t="s">
        <v>2597</v>
      </c>
      <c r="B25" t="s">
        <v>2596</v>
      </c>
    </row>
    <row r="26" spans="1:2" ht="15">
      <c r="A26" s="142" t="s">
        <v>2599</v>
      </c>
      <c r="B26" s="3">
        <v>151</v>
      </c>
    </row>
    <row r="27" spans="1:2" ht="15">
      <c r="A27" s="143" t="s">
        <v>2600</v>
      </c>
      <c r="B27" s="3">
        <v>151</v>
      </c>
    </row>
    <row r="28" spans="1:2" ht="15">
      <c r="A28" s="144" t="s">
        <v>2601</v>
      </c>
      <c r="B28" s="3">
        <v>2</v>
      </c>
    </row>
    <row r="29" spans="1:2" ht="15">
      <c r="A29" s="145" t="s">
        <v>2602</v>
      </c>
      <c r="B29" s="3">
        <v>2</v>
      </c>
    </row>
    <row r="30" spans="1:2" ht="15">
      <c r="A30" s="144" t="s">
        <v>2603</v>
      </c>
      <c r="B30" s="3">
        <v>9</v>
      </c>
    </row>
    <row r="31" spans="1:2" ht="15">
      <c r="A31" s="145" t="s">
        <v>2604</v>
      </c>
      <c r="B31" s="3">
        <v>2</v>
      </c>
    </row>
    <row r="32" spans="1:2" ht="15">
      <c r="A32" s="145" t="s">
        <v>2602</v>
      </c>
      <c r="B32" s="3">
        <v>1</v>
      </c>
    </row>
    <row r="33" spans="1:2" ht="15">
      <c r="A33" s="145" t="s">
        <v>2605</v>
      </c>
      <c r="B33" s="3">
        <v>2</v>
      </c>
    </row>
    <row r="34" spans="1:2" ht="15">
      <c r="A34" s="145" t="s">
        <v>2606</v>
      </c>
      <c r="B34" s="3">
        <v>2</v>
      </c>
    </row>
    <row r="35" spans="1:2" ht="15">
      <c r="A35" s="145" t="s">
        <v>2607</v>
      </c>
      <c r="B35" s="3">
        <v>2</v>
      </c>
    </row>
    <row r="36" spans="1:2" ht="15">
      <c r="A36" s="144" t="s">
        <v>2608</v>
      </c>
      <c r="B36" s="3">
        <v>27</v>
      </c>
    </row>
    <row r="37" spans="1:2" ht="15">
      <c r="A37" s="145" t="s">
        <v>2604</v>
      </c>
      <c r="B37" s="3">
        <v>1</v>
      </c>
    </row>
    <row r="38" spans="1:2" ht="15">
      <c r="A38" s="145" t="s">
        <v>2602</v>
      </c>
      <c r="B38" s="3">
        <v>3</v>
      </c>
    </row>
    <row r="39" spans="1:2" ht="15">
      <c r="A39" s="145" t="s">
        <v>2609</v>
      </c>
      <c r="B39" s="3">
        <v>1</v>
      </c>
    </row>
    <row r="40" spans="1:2" ht="15">
      <c r="A40" s="145" t="s">
        <v>2610</v>
      </c>
      <c r="B40" s="3">
        <v>1</v>
      </c>
    </row>
    <row r="41" spans="1:2" ht="15">
      <c r="A41" s="145" t="s">
        <v>2611</v>
      </c>
      <c r="B41" s="3">
        <v>9</v>
      </c>
    </row>
    <row r="42" spans="1:2" ht="15">
      <c r="A42" s="145" t="s">
        <v>2612</v>
      </c>
      <c r="B42" s="3">
        <v>4</v>
      </c>
    </row>
    <row r="43" spans="1:2" ht="15">
      <c r="A43" s="145" t="s">
        <v>2606</v>
      </c>
      <c r="B43" s="3">
        <v>2</v>
      </c>
    </row>
    <row r="44" spans="1:2" ht="15">
      <c r="A44" s="145" t="s">
        <v>2613</v>
      </c>
      <c r="B44" s="3">
        <v>1</v>
      </c>
    </row>
    <row r="45" spans="1:2" ht="15">
      <c r="A45" s="145" t="s">
        <v>2607</v>
      </c>
      <c r="B45" s="3">
        <v>1</v>
      </c>
    </row>
    <row r="46" spans="1:2" ht="15">
      <c r="A46" s="145" t="s">
        <v>2614</v>
      </c>
      <c r="B46" s="3">
        <v>1</v>
      </c>
    </row>
    <row r="47" spans="1:2" ht="15">
      <c r="A47" s="145" t="s">
        <v>2615</v>
      </c>
      <c r="B47" s="3">
        <v>1</v>
      </c>
    </row>
    <row r="48" spans="1:2" ht="15">
      <c r="A48" s="145" t="s">
        <v>2616</v>
      </c>
      <c r="B48" s="3">
        <v>1</v>
      </c>
    </row>
    <row r="49" spans="1:2" ht="15">
      <c r="A49" s="145" t="s">
        <v>2617</v>
      </c>
      <c r="B49" s="3">
        <v>1</v>
      </c>
    </row>
    <row r="50" spans="1:2" ht="15">
      <c r="A50" s="144" t="s">
        <v>2618</v>
      </c>
      <c r="B50" s="3">
        <v>35</v>
      </c>
    </row>
    <row r="51" spans="1:2" ht="15">
      <c r="A51" s="145" t="s">
        <v>2619</v>
      </c>
      <c r="B51" s="3">
        <v>2</v>
      </c>
    </row>
    <row r="52" spans="1:2" ht="15">
      <c r="A52" s="145" t="s">
        <v>2604</v>
      </c>
      <c r="B52" s="3">
        <v>7</v>
      </c>
    </row>
    <row r="53" spans="1:2" ht="15">
      <c r="A53" s="145" t="s">
        <v>2602</v>
      </c>
      <c r="B53" s="3">
        <v>1</v>
      </c>
    </row>
    <row r="54" spans="1:2" ht="15">
      <c r="A54" s="145" t="s">
        <v>2609</v>
      </c>
      <c r="B54" s="3">
        <v>2</v>
      </c>
    </row>
    <row r="55" spans="1:2" ht="15">
      <c r="A55" s="145" t="s">
        <v>2620</v>
      </c>
      <c r="B55" s="3">
        <v>1</v>
      </c>
    </row>
    <row r="56" spans="1:2" ht="15">
      <c r="A56" s="145" t="s">
        <v>2610</v>
      </c>
      <c r="B56" s="3">
        <v>2</v>
      </c>
    </row>
    <row r="57" spans="1:2" ht="15">
      <c r="A57" s="145" t="s">
        <v>2621</v>
      </c>
      <c r="B57" s="3">
        <v>2</v>
      </c>
    </row>
    <row r="58" spans="1:2" ht="15">
      <c r="A58" s="145" t="s">
        <v>2611</v>
      </c>
      <c r="B58" s="3">
        <v>2</v>
      </c>
    </row>
    <row r="59" spans="1:2" ht="15">
      <c r="A59" s="145" t="s">
        <v>2612</v>
      </c>
      <c r="B59" s="3">
        <v>1</v>
      </c>
    </row>
    <row r="60" spans="1:2" ht="15">
      <c r="A60" s="145" t="s">
        <v>2606</v>
      </c>
      <c r="B60" s="3">
        <v>4</v>
      </c>
    </row>
    <row r="61" spans="1:2" ht="15">
      <c r="A61" s="145" t="s">
        <v>2613</v>
      </c>
      <c r="B61" s="3">
        <v>2</v>
      </c>
    </row>
    <row r="62" spans="1:2" ht="15">
      <c r="A62" s="145" t="s">
        <v>2614</v>
      </c>
      <c r="B62" s="3">
        <v>4</v>
      </c>
    </row>
    <row r="63" spans="1:2" ht="15">
      <c r="A63" s="145" t="s">
        <v>2615</v>
      </c>
      <c r="B63" s="3">
        <v>4</v>
      </c>
    </row>
    <row r="64" spans="1:2" ht="15">
      <c r="A64" s="145" t="s">
        <v>2616</v>
      </c>
      <c r="B64" s="3">
        <v>1</v>
      </c>
    </row>
    <row r="65" spans="1:2" ht="15">
      <c r="A65" s="144" t="s">
        <v>2622</v>
      </c>
      <c r="B65" s="3">
        <v>9</v>
      </c>
    </row>
    <row r="66" spans="1:2" ht="15">
      <c r="A66" s="145" t="s">
        <v>2602</v>
      </c>
      <c r="B66" s="3">
        <v>1</v>
      </c>
    </row>
    <row r="67" spans="1:2" ht="15">
      <c r="A67" s="145" t="s">
        <v>2609</v>
      </c>
      <c r="B67" s="3">
        <v>4</v>
      </c>
    </row>
    <row r="68" spans="1:2" ht="15">
      <c r="A68" s="145" t="s">
        <v>2610</v>
      </c>
      <c r="B68" s="3">
        <v>1</v>
      </c>
    </row>
    <row r="69" spans="1:2" ht="15">
      <c r="A69" s="145" t="s">
        <v>2612</v>
      </c>
      <c r="B69" s="3">
        <v>2</v>
      </c>
    </row>
    <row r="70" spans="1:2" ht="15">
      <c r="A70" s="145" t="s">
        <v>2607</v>
      </c>
      <c r="B70" s="3">
        <v>1</v>
      </c>
    </row>
    <row r="71" spans="1:2" ht="15">
      <c r="A71" s="144" t="s">
        <v>2623</v>
      </c>
      <c r="B71" s="3">
        <v>5</v>
      </c>
    </row>
    <row r="72" spans="1:2" ht="15">
      <c r="A72" s="145" t="s">
        <v>2605</v>
      </c>
      <c r="B72" s="3">
        <v>5</v>
      </c>
    </row>
    <row r="73" spans="1:2" ht="15">
      <c r="A73" s="144" t="s">
        <v>2624</v>
      </c>
      <c r="B73" s="3">
        <v>2</v>
      </c>
    </row>
    <row r="74" spans="1:2" ht="15">
      <c r="A74" s="145" t="s">
        <v>2604</v>
      </c>
      <c r="B74" s="3">
        <v>1</v>
      </c>
    </row>
    <row r="75" spans="1:2" ht="15">
      <c r="A75" s="145" t="s">
        <v>2602</v>
      </c>
      <c r="B75" s="3">
        <v>1</v>
      </c>
    </row>
    <row r="76" spans="1:2" ht="15">
      <c r="A76" s="144" t="s">
        <v>2625</v>
      </c>
      <c r="B76" s="3">
        <v>5</v>
      </c>
    </row>
    <row r="77" spans="1:2" ht="15">
      <c r="A77" s="145" t="s">
        <v>2620</v>
      </c>
      <c r="B77" s="3">
        <v>2</v>
      </c>
    </row>
    <row r="78" spans="1:2" ht="15">
      <c r="A78" s="145" t="s">
        <v>2606</v>
      </c>
      <c r="B78" s="3">
        <v>1</v>
      </c>
    </row>
    <row r="79" spans="1:2" ht="15">
      <c r="A79" s="145" t="s">
        <v>2615</v>
      </c>
      <c r="B79" s="3">
        <v>2</v>
      </c>
    </row>
    <row r="80" spans="1:2" ht="15">
      <c r="A80" s="144" t="s">
        <v>2626</v>
      </c>
      <c r="B80" s="3">
        <v>27</v>
      </c>
    </row>
    <row r="81" spans="1:2" ht="15">
      <c r="A81" s="145" t="s">
        <v>2604</v>
      </c>
      <c r="B81" s="3">
        <v>2</v>
      </c>
    </row>
    <row r="82" spans="1:2" ht="15">
      <c r="A82" s="145" t="s">
        <v>2602</v>
      </c>
      <c r="B82" s="3">
        <v>1</v>
      </c>
    </row>
    <row r="83" spans="1:2" ht="15">
      <c r="A83" s="145" t="s">
        <v>2609</v>
      </c>
      <c r="B83" s="3">
        <v>4</v>
      </c>
    </row>
    <row r="84" spans="1:2" ht="15">
      <c r="A84" s="145" t="s">
        <v>2620</v>
      </c>
      <c r="B84" s="3">
        <v>5</v>
      </c>
    </row>
    <row r="85" spans="1:2" ht="15">
      <c r="A85" s="145" t="s">
        <v>2610</v>
      </c>
      <c r="B85" s="3">
        <v>3</v>
      </c>
    </row>
    <row r="86" spans="1:2" ht="15">
      <c r="A86" s="145" t="s">
        <v>2621</v>
      </c>
      <c r="B86" s="3">
        <v>4</v>
      </c>
    </row>
    <row r="87" spans="1:2" ht="15">
      <c r="A87" s="145" t="s">
        <v>2611</v>
      </c>
      <c r="B87" s="3">
        <v>3</v>
      </c>
    </row>
    <row r="88" spans="1:2" ht="15">
      <c r="A88" s="145" t="s">
        <v>2612</v>
      </c>
      <c r="B88" s="3">
        <v>1</v>
      </c>
    </row>
    <row r="89" spans="1:2" ht="15">
      <c r="A89" s="145" t="s">
        <v>2607</v>
      </c>
      <c r="B89" s="3">
        <v>1</v>
      </c>
    </row>
    <row r="90" spans="1:2" ht="15">
      <c r="A90" s="145" t="s">
        <v>2614</v>
      </c>
      <c r="B90" s="3">
        <v>1</v>
      </c>
    </row>
    <row r="91" spans="1:2" ht="15">
      <c r="A91" s="145" t="s">
        <v>2615</v>
      </c>
      <c r="B91" s="3">
        <v>1</v>
      </c>
    </row>
    <row r="92" spans="1:2" ht="15">
      <c r="A92" s="145" t="s">
        <v>2616</v>
      </c>
      <c r="B92" s="3">
        <v>1</v>
      </c>
    </row>
    <row r="93" spans="1:2" ht="15">
      <c r="A93" s="144" t="s">
        <v>2627</v>
      </c>
      <c r="B93" s="3">
        <v>30</v>
      </c>
    </row>
    <row r="94" spans="1:2" ht="15">
      <c r="A94" s="145" t="s">
        <v>2604</v>
      </c>
      <c r="B94" s="3">
        <v>1</v>
      </c>
    </row>
    <row r="95" spans="1:2" ht="15">
      <c r="A95" s="145" t="s">
        <v>2602</v>
      </c>
      <c r="B95" s="3">
        <v>14</v>
      </c>
    </row>
    <row r="96" spans="1:2" ht="15">
      <c r="A96" s="145" t="s">
        <v>2609</v>
      </c>
      <c r="B96" s="3">
        <v>5</v>
      </c>
    </row>
    <row r="97" spans="1:2" ht="15">
      <c r="A97" s="145" t="s">
        <v>2620</v>
      </c>
      <c r="B97" s="3">
        <v>1</v>
      </c>
    </row>
    <row r="98" spans="1:2" ht="15">
      <c r="A98" s="145" t="s">
        <v>2610</v>
      </c>
      <c r="B98" s="3">
        <v>4</v>
      </c>
    </row>
    <row r="99" spans="1:2" ht="15">
      <c r="A99" s="145" t="s">
        <v>2621</v>
      </c>
      <c r="B99" s="3">
        <v>2</v>
      </c>
    </row>
    <row r="100" spans="1:2" ht="15">
      <c r="A100" s="145" t="s">
        <v>2612</v>
      </c>
      <c r="B100" s="3">
        <v>3</v>
      </c>
    </row>
    <row r="101" spans="1:2" ht="15">
      <c r="A101" s="142" t="s">
        <v>2598</v>
      </c>
      <c r="B101" s="3">
        <v>151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989</v>
      </c>
      <c r="AE2" s="13" t="s">
        <v>990</v>
      </c>
      <c r="AF2" s="13" t="s">
        <v>991</v>
      </c>
      <c r="AG2" s="13" t="s">
        <v>992</v>
      </c>
      <c r="AH2" s="13" t="s">
        <v>993</v>
      </c>
      <c r="AI2" s="13" t="s">
        <v>994</v>
      </c>
      <c r="AJ2" s="13" t="s">
        <v>995</v>
      </c>
      <c r="AK2" s="13" t="s">
        <v>996</v>
      </c>
      <c r="AL2" s="13" t="s">
        <v>997</v>
      </c>
      <c r="AM2" s="13" t="s">
        <v>998</v>
      </c>
      <c r="AN2" s="13" t="s">
        <v>999</v>
      </c>
      <c r="AO2" s="13" t="s">
        <v>1000</v>
      </c>
      <c r="AP2" s="13" t="s">
        <v>1001</v>
      </c>
      <c r="AQ2" s="13" t="s">
        <v>1002</v>
      </c>
      <c r="AR2" s="13" t="s">
        <v>1003</v>
      </c>
      <c r="AS2" s="13" t="s">
        <v>214</v>
      </c>
      <c r="AT2" s="13" t="s">
        <v>1004</v>
      </c>
      <c r="AU2" s="13" t="s">
        <v>1005</v>
      </c>
      <c r="AV2" s="13" t="s">
        <v>1006</v>
      </c>
      <c r="AW2" s="13" t="s">
        <v>1007</v>
      </c>
      <c r="AX2" s="13" t="s">
        <v>1008</v>
      </c>
      <c r="AY2" s="13" t="s">
        <v>1009</v>
      </c>
      <c r="AZ2" s="13" t="s">
        <v>1942</v>
      </c>
      <c r="BA2" s="129" t="s">
        <v>2109</v>
      </c>
      <c r="BB2" s="129" t="s">
        <v>2115</v>
      </c>
      <c r="BC2" s="129" t="s">
        <v>2116</v>
      </c>
      <c r="BD2" s="129" t="s">
        <v>2119</v>
      </c>
      <c r="BE2" s="129" t="s">
        <v>2121</v>
      </c>
      <c r="BF2" s="129" t="s">
        <v>2126</v>
      </c>
      <c r="BG2" s="129" t="s">
        <v>2127</v>
      </c>
      <c r="BH2" s="129" t="s">
        <v>2181</v>
      </c>
      <c r="BI2" s="129" t="s">
        <v>2196</v>
      </c>
      <c r="BJ2" s="129" t="s">
        <v>2248</v>
      </c>
      <c r="BK2" s="129" t="s">
        <v>2564</v>
      </c>
      <c r="BL2" s="129" t="s">
        <v>2565</v>
      </c>
      <c r="BM2" s="129" t="s">
        <v>2566</v>
      </c>
      <c r="BN2" s="129" t="s">
        <v>2567</v>
      </c>
      <c r="BO2" s="129" t="s">
        <v>2568</v>
      </c>
      <c r="BP2" s="129" t="s">
        <v>2569</v>
      </c>
      <c r="BQ2" s="129" t="s">
        <v>2570</v>
      </c>
      <c r="BR2" s="129" t="s">
        <v>2571</v>
      </c>
      <c r="BS2" s="129" t="s">
        <v>2573</v>
      </c>
      <c r="BT2" s="3"/>
      <c r="BU2" s="3"/>
    </row>
    <row r="3" spans="1:73" ht="15" customHeight="1">
      <c r="A3" s="65" t="s">
        <v>234</v>
      </c>
      <c r="B3" s="66"/>
      <c r="C3" s="66" t="s">
        <v>64</v>
      </c>
      <c r="D3" s="67">
        <v>163.76836145729936</v>
      </c>
      <c r="E3" s="69"/>
      <c r="F3" s="103" t="s">
        <v>486</v>
      </c>
      <c r="G3" s="66"/>
      <c r="H3" s="70" t="s">
        <v>234</v>
      </c>
      <c r="I3" s="71"/>
      <c r="J3" s="71"/>
      <c r="K3" s="70" t="s">
        <v>1692</v>
      </c>
      <c r="L3" s="74">
        <v>3.053265344967492</v>
      </c>
      <c r="M3" s="75"/>
      <c r="N3" s="75"/>
      <c r="O3" s="76"/>
      <c r="P3" s="77"/>
      <c r="Q3" s="77"/>
      <c r="R3" s="48"/>
      <c r="S3" s="48">
        <v>0</v>
      </c>
      <c r="T3" s="48">
        <v>2</v>
      </c>
      <c r="U3" s="49">
        <v>246</v>
      </c>
      <c r="V3" s="49">
        <v>0.00339</v>
      </c>
      <c r="W3" s="49">
        <v>0.005048</v>
      </c>
      <c r="X3" s="49">
        <v>0.707305</v>
      </c>
      <c r="Y3" s="49">
        <v>0</v>
      </c>
      <c r="Z3" s="49">
        <v>0</v>
      </c>
      <c r="AA3" s="72">
        <v>3</v>
      </c>
      <c r="AB3" s="72"/>
      <c r="AC3" s="73"/>
      <c r="AD3" s="79" t="s">
        <v>1010</v>
      </c>
      <c r="AE3" s="79">
        <v>612</v>
      </c>
      <c r="AF3" s="79">
        <v>302</v>
      </c>
      <c r="AG3" s="79">
        <v>394</v>
      </c>
      <c r="AH3" s="79">
        <v>1592</v>
      </c>
      <c r="AI3" s="79"/>
      <c r="AJ3" s="79" t="s">
        <v>1130</v>
      </c>
      <c r="AK3" s="79" t="s">
        <v>1248</v>
      </c>
      <c r="AL3" s="84" t="s">
        <v>1296</v>
      </c>
      <c r="AM3" s="79"/>
      <c r="AN3" s="81">
        <v>41907.411944444444</v>
      </c>
      <c r="AO3" s="84" t="s">
        <v>1388</v>
      </c>
      <c r="AP3" s="79" t="b">
        <v>0</v>
      </c>
      <c r="AQ3" s="79" t="b">
        <v>0</v>
      </c>
      <c r="AR3" s="79" t="b">
        <v>1</v>
      </c>
      <c r="AS3" s="79"/>
      <c r="AT3" s="79">
        <v>3</v>
      </c>
      <c r="AU3" s="84" t="s">
        <v>1495</v>
      </c>
      <c r="AV3" s="79" t="b">
        <v>0</v>
      </c>
      <c r="AW3" s="79" t="s">
        <v>1570</v>
      </c>
      <c r="AX3" s="84" t="s">
        <v>1571</v>
      </c>
      <c r="AY3" s="79" t="s">
        <v>66</v>
      </c>
      <c r="AZ3" s="79" t="str">
        <f>REPLACE(INDEX(GroupVertices[Group],MATCH(Vertices[[#This Row],[Vertex]],GroupVertices[Vertex],0)),1,1,"")</f>
        <v>1</v>
      </c>
      <c r="BA3" s="48"/>
      <c r="BB3" s="48"/>
      <c r="BC3" s="48"/>
      <c r="BD3" s="48"/>
      <c r="BE3" s="48"/>
      <c r="BF3" s="48"/>
      <c r="BG3" s="130" t="s">
        <v>2128</v>
      </c>
      <c r="BH3" s="130" t="s">
        <v>2128</v>
      </c>
      <c r="BI3" s="130" t="s">
        <v>2197</v>
      </c>
      <c r="BJ3" s="130" t="s">
        <v>2197</v>
      </c>
      <c r="BK3" s="130">
        <v>1</v>
      </c>
      <c r="BL3" s="133">
        <v>8.333333333333334</v>
      </c>
      <c r="BM3" s="130">
        <v>0</v>
      </c>
      <c r="BN3" s="133">
        <v>0</v>
      </c>
      <c r="BO3" s="130">
        <v>0</v>
      </c>
      <c r="BP3" s="133">
        <v>0</v>
      </c>
      <c r="BQ3" s="130">
        <v>11</v>
      </c>
      <c r="BR3" s="133">
        <v>91.66666666666667</v>
      </c>
      <c r="BS3" s="130">
        <v>12</v>
      </c>
      <c r="BT3" s="3"/>
      <c r="BU3" s="3"/>
    </row>
    <row r="4" spans="1:76" ht="15">
      <c r="A4" s="65" t="s">
        <v>295</v>
      </c>
      <c r="B4" s="66"/>
      <c r="C4" s="66" t="s">
        <v>64</v>
      </c>
      <c r="D4" s="67">
        <v>164.6802691077534</v>
      </c>
      <c r="E4" s="69"/>
      <c r="F4" s="103" t="s">
        <v>1507</v>
      </c>
      <c r="G4" s="66"/>
      <c r="H4" s="70" t="s">
        <v>295</v>
      </c>
      <c r="I4" s="71"/>
      <c r="J4" s="71"/>
      <c r="K4" s="70" t="s">
        <v>1693</v>
      </c>
      <c r="L4" s="74">
        <v>4.112092073382784</v>
      </c>
      <c r="M4" s="75"/>
      <c r="N4" s="75"/>
      <c r="O4" s="76"/>
      <c r="P4" s="77"/>
      <c r="Q4" s="77"/>
      <c r="R4" s="89"/>
      <c r="S4" s="48">
        <v>1</v>
      </c>
      <c r="T4" s="48">
        <v>0</v>
      </c>
      <c r="U4" s="49">
        <v>0</v>
      </c>
      <c r="V4" s="49">
        <v>0.002392</v>
      </c>
      <c r="W4" s="49">
        <v>0.000408</v>
      </c>
      <c r="X4" s="49">
        <v>0.450605</v>
      </c>
      <c r="Y4" s="49">
        <v>0</v>
      </c>
      <c r="Z4" s="49">
        <v>0</v>
      </c>
      <c r="AA4" s="72">
        <v>4</v>
      </c>
      <c r="AB4" s="72"/>
      <c r="AC4" s="73"/>
      <c r="AD4" s="79" t="s">
        <v>1011</v>
      </c>
      <c r="AE4" s="79">
        <v>321</v>
      </c>
      <c r="AF4" s="79">
        <v>450</v>
      </c>
      <c r="AG4" s="79">
        <v>393</v>
      </c>
      <c r="AH4" s="79">
        <v>360</v>
      </c>
      <c r="AI4" s="79"/>
      <c r="AJ4" s="79" t="s">
        <v>1131</v>
      </c>
      <c r="AK4" s="79" t="s">
        <v>1248</v>
      </c>
      <c r="AL4" s="84" t="s">
        <v>1297</v>
      </c>
      <c r="AM4" s="79"/>
      <c r="AN4" s="81">
        <v>39911.854375</v>
      </c>
      <c r="AO4" s="84" t="s">
        <v>1389</v>
      </c>
      <c r="AP4" s="79" t="b">
        <v>0</v>
      </c>
      <c r="AQ4" s="79" t="b">
        <v>0</v>
      </c>
      <c r="AR4" s="79" t="b">
        <v>0</v>
      </c>
      <c r="AS4" s="79"/>
      <c r="AT4" s="79">
        <v>11</v>
      </c>
      <c r="AU4" s="84" t="s">
        <v>1495</v>
      </c>
      <c r="AV4" s="79" t="b">
        <v>0</v>
      </c>
      <c r="AW4" s="79" t="s">
        <v>1570</v>
      </c>
      <c r="AX4" s="84" t="s">
        <v>1572</v>
      </c>
      <c r="AY4" s="79" t="s">
        <v>65</v>
      </c>
      <c r="AZ4" s="79"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5" t="s">
        <v>286</v>
      </c>
      <c r="B5" s="66"/>
      <c r="C5" s="66" t="s">
        <v>64</v>
      </c>
      <c r="D5" s="67">
        <v>167.6624535862652</v>
      </c>
      <c r="E5" s="69"/>
      <c r="F5" s="103" t="s">
        <v>536</v>
      </c>
      <c r="G5" s="66"/>
      <c r="H5" s="70" t="s">
        <v>286</v>
      </c>
      <c r="I5" s="71"/>
      <c r="J5" s="71"/>
      <c r="K5" s="70" t="s">
        <v>1913</v>
      </c>
      <c r="L5" s="74">
        <v>7.5747416446868465</v>
      </c>
      <c r="M5" s="75"/>
      <c r="N5" s="75"/>
      <c r="O5" s="76"/>
      <c r="P5" s="77"/>
      <c r="Q5" s="77"/>
      <c r="R5" s="89"/>
      <c r="S5" s="48">
        <v>61</v>
      </c>
      <c r="T5" s="48">
        <v>30</v>
      </c>
      <c r="U5" s="49">
        <v>12724.22987</v>
      </c>
      <c r="V5" s="49">
        <v>0.005747</v>
      </c>
      <c r="W5" s="49">
        <v>0.062072</v>
      </c>
      <c r="X5" s="49">
        <v>15.37867</v>
      </c>
      <c r="Y5" s="49">
        <v>0.026286560533135876</v>
      </c>
      <c r="Z5" s="49">
        <v>0.20270270270270271</v>
      </c>
      <c r="AA5" s="72">
        <v>5</v>
      </c>
      <c r="AB5" s="72"/>
      <c r="AC5" s="73"/>
      <c r="AD5" s="79" t="s">
        <v>1012</v>
      </c>
      <c r="AE5" s="79">
        <v>1594</v>
      </c>
      <c r="AF5" s="79">
        <v>934</v>
      </c>
      <c r="AG5" s="79">
        <v>1389</v>
      </c>
      <c r="AH5" s="79">
        <v>541</v>
      </c>
      <c r="AI5" s="79"/>
      <c r="AJ5" s="79" t="s">
        <v>1132</v>
      </c>
      <c r="AK5" s="79" t="s">
        <v>1249</v>
      </c>
      <c r="AL5" s="84" t="s">
        <v>1298</v>
      </c>
      <c r="AM5" s="79"/>
      <c r="AN5" s="81">
        <v>43436.3624537037</v>
      </c>
      <c r="AO5" s="84" t="s">
        <v>1390</v>
      </c>
      <c r="AP5" s="79" t="b">
        <v>0</v>
      </c>
      <c r="AQ5" s="79" t="b">
        <v>0</v>
      </c>
      <c r="AR5" s="79" t="b">
        <v>1</v>
      </c>
      <c r="AS5" s="79"/>
      <c r="AT5" s="79">
        <v>9</v>
      </c>
      <c r="AU5" s="84" t="s">
        <v>1495</v>
      </c>
      <c r="AV5" s="79" t="b">
        <v>0</v>
      </c>
      <c r="AW5" s="79" t="s">
        <v>1570</v>
      </c>
      <c r="AX5" s="84" t="s">
        <v>1573</v>
      </c>
      <c r="AY5" s="79" t="s">
        <v>66</v>
      </c>
      <c r="AZ5" s="79" t="str">
        <f>REPLACE(INDEX(GroupVertices[Group],MATCH(Vertices[[#This Row],[Vertex]],GroupVertices[Vertex],0)),1,1,"")</f>
        <v>1</v>
      </c>
      <c r="BA5" s="48" t="s">
        <v>2110</v>
      </c>
      <c r="BB5" s="48" t="s">
        <v>2110</v>
      </c>
      <c r="BC5" s="48" t="s">
        <v>2117</v>
      </c>
      <c r="BD5" s="48" t="s">
        <v>2117</v>
      </c>
      <c r="BE5" s="48" t="s">
        <v>2122</v>
      </c>
      <c r="BF5" s="48" t="s">
        <v>2122</v>
      </c>
      <c r="BG5" s="130" t="s">
        <v>2129</v>
      </c>
      <c r="BH5" s="130" t="s">
        <v>2182</v>
      </c>
      <c r="BI5" s="130" t="s">
        <v>2198</v>
      </c>
      <c r="BJ5" s="130" t="s">
        <v>2198</v>
      </c>
      <c r="BK5" s="130">
        <v>39</v>
      </c>
      <c r="BL5" s="133">
        <v>4.295154185022026</v>
      </c>
      <c r="BM5" s="130">
        <v>6</v>
      </c>
      <c r="BN5" s="133">
        <v>0.6607929515418502</v>
      </c>
      <c r="BO5" s="130">
        <v>0</v>
      </c>
      <c r="BP5" s="133">
        <v>0</v>
      </c>
      <c r="BQ5" s="130">
        <v>863</v>
      </c>
      <c r="BR5" s="133">
        <v>95.04405286343612</v>
      </c>
      <c r="BS5" s="130">
        <v>908</v>
      </c>
      <c r="BT5" s="2"/>
      <c r="BU5" s="3"/>
      <c r="BV5" s="3"/>
      <c r="BW5" s="3"/>
      <c r="BX5" s="3"/>
    </row>
    <row r="6" spans="1:76" ht="15">
      <c r="A6" s="65" t="s">
        <v>235</v>
      </c>
      <c r="B6" s="66"/>
      <c r="C6" s="66" t="s">
        <v>64</v>
      </c>
      <c r="D6" s="67">
        <v>167.9458843424874</v>
      </c>
      <c r="E6" s="69"/>
      <c r="F6" s="103" t="s">
        <v>487</v>
      </c>
      <c r="G6" s="66"/>
      <c r="H6" s="70" t="s">
        <v>235</v>
      </c>
      <c r="I6" s="71"/>
      <c r="J6" s="71"/>
      <c r="K6" s="70" t="s">
        <v>1694</v>
      </c>
      <c r="L6" s="74">
        <v>7.903836438653761</v>
      </c>
      <c r="M6" s="75"/>
      <c r="N6" s="75"/>
      <c r="O6" s="76"/>
      <c r="P6" s="77"/>
      <c r="Q6" s="77"/>
      <c r="R6" s="89"/>
      <c r="S6" s="48">
        <v>0</v>
      </c>
      <c r="T6" s="48">
        <v>1</v>
      </c>
      <c r="U6" s="49">
        <v>0</v>
      </c>
      <c r="V6" s="49">
        <v>0.003367</v>
      </c>
      <c r="W6" s="49">
        <v>0.005015</v>
      </c>
      <c r="X6" s="49">
        <v>0.324291</v>
      </c>
      <c r="Y6" s="49">
        <v>0</v>
      </c>
      <c r="Z6" s="49">
        <v>0</v>
      </c>
      <c r="AA6" s="72">
        <v>6</v>
      </c>
      <c r="AB6" s="72"/>
      <c r="AC6" s="73"/>
      <c r="AD6" s="79" t="s">
        <v>1013</v>
      </c>
      <c r="AE6" s="79">
        <v>1234</v>
      </c>
      <c r="AF6" s="79">
        <v>980</v>
      </c>
      <c r="AG6" s="79">
        <v>5664</v>
      </c>
      <c r="AH6" s="79">
        <v>1364</v>
      </c>
      <c r="AI6" s="79"/>
      <c r="AJ6" s="79" t="s">
        <v>1133</v>
      </c>
      <c r="AK6" s="79" t="s">
        <v>1250</v>
      </c>
      <c r="AL6" s="84" t="s">
        <v>1299</v>
      </c>
      <c r="AM6" s="79"/>
      <c r="AN6" s="81">
        <v>42766.61585648148</v>
      </c>
      <c r="AO6" s="84" t="s">
        <v>1391</v>
      </c>
      <c r="AP6" s="79" t="b">
        <v>0</v>
      </c>
      <c r="AQ6" s="79" t="b">
        <v>0</v>
      </c>
      <c r="AR6" s="79" t="b">
        <v>0</v>
      </c>
      <c r="AS6" s="79"/>
      <c r="AT6" s="79">
        <v>11</v>
      </c>
      <c r="AU6" s="84" t="s">
        <v>1495</v>
      </c>
      <c r="AV6" s="79" t="b">
        <v>0</v>
      </c>
      <c r="AW6" s="79" t="s">
        <v>1570</v>
      </c>
      <c r="AX6" s="84" t="s">
        <v>1574</v>
      </c>
      <c r="AY6" s="79" t="s">
        <v>66</v>
      </c>
      <c r="AZ6" s="79" t="str">
        <f>REPLACE(INDEX(GroupVertices[Group],MATCH(Vertices[[#This Row],[Vertex]],GroupVertices[Vertex],0)),1,1,"")</f>
        <v>1</v>
      </c>
      <c r="BA6" s="48"/>
      <c r="BB6" s="48"/>
      <c r="BC6" s="48"/>
      <c r="BD6" s="48"/>
      <c r="BE6" s="48" t="s">
        <v>461</v>
      </c>
      <c r="BF6" s="48" t="s">
        <v>461</v>
      </c>
      <c r="BG6" s="130" t="s">
        <v>2130</v>
      </c>
      <c r="BH6" s="130" t="s">
        <v>2130</v>
      </c>
      <c r="BI6" s="130" t="s">
        <v>2199</v>
      </c>
      <c r="BJ6" s="130" t="s">
        <v>2199</v>
      </c>
      <c r="BK6" s="130">
        <v>0</v>
      </c>
      <c r="BL6" s="133">
        <v>0</v>
      </c>
      <c r="BM6" s="130">
        <v>0</v>
      </c>
      <c r="BN6" s="133">
        <v>0</v>
      </c>
      <c r="BO6" s="130">
        <v>0</v>
      </c>
      <c r="BP6" s="133">
        <v>0</v>
      </c>
      <c r="BQ6" s="130">
        <v>25</v>
      </c>
      <c r="BR6" s="133">
        <v>100</v>
      </c>
      <c r="BS6" s="130">
        <v>25</v>
      </c>
      <c r="BT6" s="2"/>
      <c r="BU6" s="3"/>
      <c r="BV6" s="3"/>
      <c r="BW6" s="3"/>
      <c r="BX6" s="3"/>
    </row>
    <row r="7" spans="1:76" ht="15">
      <c r="A7" s="65" t="s">
        <v>236</v>
      </c>
      <c r="B7" s="66"/>
      <c r="C7" s="66" t="s">
        <v>64</v>
      </c>
      <c r="D7" s="67">
        <v>163.23846917392743</v>
      </c>
      <c r="E7" s="69"/>
      <c r="F7" s="103" t="s">
        <v>488</v>
      </c>
      <c r="G7" s="66"/>
      <c r="H7" s="70" t="s">
        <v>236</v>
      </c>
      <c r="I7" s="71"/>
      <c r="J7" s="71"/>
      <c r="K7" s="70" t="s">
        <v>1695</v>
      </c>
      <c r="L7" s="74">
        <v>2.43800116494239</v>
      </c>
      <c r="M7" s="75"/>
      <c r="N7" s="75"/>
      <c r="O7" s="76"/>
      <c r="P7" s="77"/>
      <c r="Q7" s="77"/>
      <c r="R7" s="89"/>
      <c r="S7" s="48">
        <v>0</v>
      </c>
      <c r="T7" s="48">
        <v>1</v>
      </c>
      <c r="U7" s="49">
        <v>0</v>
      </c>
      <c r="V7" s="49">
        <v>0.003367</v>
      </c>
      <c r="W7" s="49">
        <v>0.005015</v>
      </c>
      <c r="X7" s="49">
        <v>0.324291</v>
      </c>
      <c r="Y7" s="49">
        <v>0</v>
      </c>
      <c r="Z7" s="49">
        <v>0</v>
      </c>
      <c r="AA7" s="72">
        <v>7</v>
      </c>
      <c r="AB7" s="72"/>
      <c r="AC7" s="73"/>
      <c r="AD7" s="79" t="s">
        <v>1014</v>
      </c>
      <c r="AE7" s="79">
        <v>143</v>
      </c>
      <c r="AF7" s="79">
        <v>216</v>
      </c>
      <c r="AG7" s="79">
        <v>1731</v>
      </c>
      <c r="AH7" s="79">
        <v>2275</v>
      </c>
      <c r="AI7" s="79"/>
      <c r="AJ7" s="79" t="s">
        <v>1134</v>
      </c>
      <c r="AK7" s="79" t="s">
        <v>1249</v>
      </c>
      <c r="AL7" s="84" t="s">
        <v>1300</v>
      </c>
      <c r="AM7" s="79"/>
      <c r="AN7" s="81">
        <v>43325.94747685185</v>
      </c>
      <c r="AO7" s="84" t="s">
        <v>1392</v>
      </c>
      <c r="AP7" s="79" t="b">
        <v>1</v>
      </c>
      <c r="AQ7" s="79" t="b">
        <v>0</v>
      </c>
      <c r="AR7" s="79" t="b">
        <v>0</v>
      </c>
      <c r="AS7" s="79"/>
      <c r="AT7" s="79">
        <v>6</v>
      </c>
      <c r="AU7" s="79"/>
      <c r="AV7" s="79" t="b">
        <v>0</v>
      </c>
      <c r="AW7" s="79" t="s">
        <v>1570</v>
      </c>
      <c r="AX7" s="84" t="s">
        <v>1575</v>
      </c>
      <c r="AY7" s="79" t="s">
        <v>66</v>
      </c>
      <c r="AZ7" s="79" t="str">
        <f>REPLACE(INDEX(GroupVertices[Group],MATCH(Vertices[[#This Row],[Vertex]],GroupVertices[Vertex],0)),1,1,"")</f>
        <v>1</v>
      </c>
      <c r="BA7" s="48"/>
      <c r="BB7" s="48"/>
      <c r="BC7" s="48"/>
      <c r="BD7" s="48"/>
      <c r="BE7" s="48" t="s">
        <v>462</v>
      </c>
      <c r="BF7" s="48" t="s">
        <v>462</v>
      </c>
      <c r="BG7" s="130" t="s">
        <v>2131</v>
      </c>
      <c r="BH7" s="130" t="s">
        <v>2131</v>
      </c>
      <c r="BI7" s="130" t="s">
        <v>2200</v>
      </c>
      <c r="BJ7" s="130" t="s">
        <v>2200</v>
      </c>
      <c r="BK7" s="130">
        <v>0</v>
      </c>
      <c r="BL7" s="133">
        <v>0</v>
      </c>
      <c r="BM7" s="130">
        <v>0</v>
      </c>
      <c r="BN7" s="133">
        <v>0</v>
      </c>
      <c r="BO7" s="130">
        <v>0</v>
      </c>
      <c r="BP7" s="133">
        <v>0</v>
      </c>
      <c r="BQ7" s="130">
        <v>25</v>
      </c>
      <c r="BR7" s="133">
        <v>100</v>
      </c>
      <c r="BS7" s="130">
        <v>25</v>
      </c>
      <c r="BT7" s="2"/>
      <c r="BU7" s="3"/>
      <c r="BV7" s="3"/>
      <c r="BW7" s="3"/>
      <c r="BX7" s="3"/>
    </row>
    <row r="8" spans="1:76" ht="15">
      <c r="A8" s="65" t="s">
        <v>237</v>
      </c>
      <c r="B8" s="66"/>
      <c r="C8" s="66" t="s">
        <v>64</v>
      </c>
      <c r="D8" s="67">
        <v>205.86399029447446</v>
      </c>
      <c r="E8" s="69"/>
      <c r="F8" s="103" t="s">
        <v>489</v>
      </c>
      <c r="G8" s="66"/>
      <c r="H8" s="70" t="s">
        <v>237</v>
      </c>
      <c r="I8" s="71"/>
      <c r="J8" s="71"/>
      <c r="K8" s="70" t="s">
        <v>1696</v>
      </c>
      <c r="L8" s="74">
        <v>51.93099648370583</v>
      </c>
      <c r="M8" s="75"/>
      <c r="N8" s="75"/>
      <c r="O8" s="76"/>
      <c r="P8" s="77"/>
      <c r="Q8" s="77"/>
      <c r="R8" s="89"/>
      <c r="S8" s="48">
        <v>0</v>
      </c>
      <c r="T8" s="48">
        <v>1</v>
      </c>
      <c r="U8" s="49">
        <v>0</v>
      </c>
      <c r="V8" s="49">
        <v>0.003367</v>
      </c>
      <c r="W8" s="49">
        <v>0.005015</v>
      </c>
      <c r="X8" s="49">
        <v>0.324291</v>
      </c>
      <c r="Y8" s="49">
        <v>0</v>
      </c>
      <c r="Z8" s="49">
        <v>0</v>
      </c>
      <c r="AA8" s="72">
        <v>8</v>
      </c>
      <c r="AB8" s="72"/>
      <c r="AC8" s="73"/>
      <c r="AD8" s="79" t="s">
        <v>1015</v>
      </c>
      <c r="AE8" s="79">
        <v>7837</v>
      </c>
      <c r="AF8" s="79">
        <v>7134</v>
      </c>
      <c r="AG8" s="79">
        <v>50044</v>
      </c>
      <c r="AH8" s="79">
        <v>158407</v>
      </c>
      <c r="AI8" s="79"/>
      <c r="AJ8" s="79" t="s">
        <v>1135</v>
      </c>
      <c r="AK8" s="79" t="s">
        <v>1248</v>
      </c>
      <c r="AL8" s="84" t="s">
        <v>1301</v>
      </c>
      <c r="AM8" s="79"/>
      <c r="AN8" s="81">
        <v>39830.550162037034</v>
      </c>
      <c r="AO8" s="84" t="s">
        <v>1393</v>
      </c>
      <c r="AP8" s="79" t="b">
        <v>1</v>
      </c>
      <c r="AQ8" s="79" t="b">
        <v>0</v>
      </c>
      <c r="AR8" s="79" t="b">
        <v>1</v>
      </c>
      <c r="AS8" s="79"/>
      <c r="AT8" s="79">
        <v>451</v>
      </c>
      <c r="AU8" s="84" t="s">
        <v>1495</v>
      </c>
      <c r="AV8" s="79" t="b">
        <v>0</v>
      </c>
      <c r="AW8" s="79" t="s">
        <v>1570</v>
      </c>
      <c r="AX8" s="84" t="s">
        <v>1576</v>
      </c>
      <c r="AY8" s="79" t="s">
        <v>66</v>
      </c>
      <c r="AZ8" s="79" t="str">
        <f>REPLACE(INDEX(GroupVertices[Group],MATCH(Vertices[[#This Row],[Vertex]],GroupVertices[Vertex],0)),1,1,"")</f>
        <v>1</v>
      </c>
      <c r="BA8" s="48"/>
      <c r="BB8" s="48"/>
      <c r="BC8" s="48"/>
      <c r="BD8" s="48"/>
      <c r="BE8" s="48" t="s">
        <v>462</v>
      </c>
      <c r="BF8" s="48" t="s">
        <v>462</v>
      </c>
      <c r="BG8" s="130" t="s">
        <v>2131</v>
      </c>
      <c r="BH8" s="130" t="s">
        <v>2131</v>
      </c>
      <c r="BI8" s="130" t="s">
        <v>2200</v>
      </c>
      <c r="BJ8" s="130" t="s">
        <v>2200</v>
      </c>
      <c r="BK8" s="130">
        <v>0</v>
      </c>
      <c r="BL8" s="133">
        <v>0</v>
      </c>
      <c r="BM8" s="130">
        <v>0</v>
      </c>
      <c r="BN8" s="133">
        <v>0</v>
      </c>
      <c r="BO8" s="130">
        <v>0</v>
      </c>
      <c r="BP8" s="133">
        <v>0</v>
      </c>
      <c r="BQ8" s="130">
        <v>25</v>
      </c>
      <c r="BR8" s="133">
        <v>100</v>
      </c>
      <c r="BS8" s="130">
        <v>25</v>
      </c>
      <c r="BT8" s="2"/>
      <c r="BU8" s="3"/>
      <c r="BV8" s="3"/>
      <c r="BW8" s="3"/>
      <c r="BX8" s="3"/>
    </row>
    <row r="9" spans="1:76" ht="15">
      <c r="A9" s="65" t="s">
        <v>238</v>
      </c>
      <c r="B9" s="66"/>
      <c r="C9" s="66" t="s">
        <v>64</v>
      </c>
      <c r="D9" s="67">
        <v>164.08259990441528</v>
      </c>
      <c r="E9" s="69"/>
      <c r="F9" s="103" t="s">
        <v>490</v>
      </c>
      <c r="G9" s="66"/>
      <c r="H9" s="70" t="s">
        <v>238</v>
      </c>
      <c r="I9" s="71"/>
      <c r="J9" s="71"/>
      <c r="K9" s="70" t="s">
        <v>1697</v>
      </c>
      <c r="L9" s="74">
        <v>3.4181313121916803</v>
      </c>
      <c r="M9" s="75"/>
      <c r="N9" s="75"/>
      <c r="O9" s="76"/>
      <c r="P9" s="77"/>
      <c r="Q9" s="77"/>
      <c r="R9" s="89"/>
      <c r="S9" s="48">
        <v>0</v>
      </c>
      <c r="T9" s="48">
        <v>1</v>
      </c>
      <c r="U9" s="49">
        <v>0</v>
      </c>
      <c r="V9" s="49">
        <v>0.003367</v>
      </c>
      <c r="W9" s="49">
        <v>0.005015</v>
      </c>
      <c r="X9" s="49">
        <v>0.324291</v>
      </c>
      <c r="Y9" s="49">
        <v>0</v>
      </c>
      <c r="Z9" s="49">
        <v>0</v>
      </c>
      <c r="AA9" s="72">
        <v>9</v>
      </c>
      <c r="AB9" s="72"/>
      <c r="AC9" s="73"/>
      <c r="AD9" s="79" t="s">
        <v>1016</v>
      </c>
      <c r="AE9" s="79">
        <v>521</v>
      </c>
      <c r="AF9" s="79">
        <v>353</v>
      </c>
      <c r="AG9" s="79">
        <v>855</v>
      </c>
      <c r="AH9" s="79">
        <v>639</v>
      </c>
      <c r="AI9" s="79"/>
      <c r="AJ9" s="79" t="s">
        <v>1136</v>
      </c>
      <c r="AK9" s="79" t="s">
        <v>1251</v>
      </c>
      <c r="AL9" s="84" t="s">
        <v>1302</v>
      </c>
      <c r="AM9" s="79"/>
      <c r="AN9" s="81">
        <v>42587.27664351852</v>
      </c>
      <c r="AO9" s="84" t="s">
        <v>1394</v>
      </c>
      <c r="AP9" s="79" t="b">
        <v>0</v>
      </c>
      <c r="AQ9" s="79" t="b">
        <v>0</v>
      </c>
      <c r="AR9" s="79" t="b">
        <v>0</v>
      </c>
      <c r="AS9" s="79"/>
      <c r="AT9" s="79">
        <v>10</v>
      </c>
      <c r="AU9" s="84" t="s">
        <v>1495</v>
      </c>
      <c r="AV9" s="79" t="b">
        <v>0</v>
      </c>
      <c r="AW9" s="79" t="s">
        <v>1570</v>
      </c>
      <c r="AX9" s="84" t="s">
        <v>1577</v>
      </c>
      <c r="AY9" s="79" t="s">
        <v>66</v>
      </c>
      <c r="AZ9" s="79" t="str">
        <f>REPLACE(INDEX(GroupVertices[Group],MATCH(Vertices[[#This Row],[Vertex]],GroupVertices[Vertex],0)),1,1,"")</f>
        <v>1</v>
      </c>
      <c r="BA9" s="48"/>
      <c r="BB9" s="48"/>
      <c r="BC9" s="48"/>
      <c r="BD9" s="48"/>
      <c r="BE9" s="48" t="s">
        <v>462</v>
      </c>
      <c r="BF9" s="48" t="s">
        <v>462</v>
      </c>
      <c r="BG9" s="130" t="s">
        <v>2131</v>
      </c>
      <c r="BH9" s="130" t="s">
        <v>2131</v>
      </c>
      <c r="BI9" s="130" t="s">
        <v>2200</v>
      </c>
      <c r="BJ9" s="130" t="s">
        <v>2200</v>
      </c>
      <c r="BK9" s="130">
        <v>0</v>
      </c>
      <c r="BL9" s="133">
        <v>0</v>
      </c>
      <c r="BM9" s="130">
        <v>0</v>
      </c>
      <c r="BN9" s="133">
        <v>0</v>
      </c>
      <c r="BO9" s="130">
        <v>0</v>
      </c>
      <c r="BP9" s="133">
        <v>0</v>
      </c>
      <c r="BQ9" s="130">
        <v>25</v>
      </c>
      <c r="BR9" s="133">
        <v>100</v>
      </c>
      <c r="BS9" s="130">
        <v>25</v>
      </c>
      <c r="BT9" s="2"/>
      <c r="BU9" s="3"/>
      <c r="BV9" s="3"/>
      <c r="BW9" s="3"/>
      <c r="BX9" s="3"/>
    </row>
    <row r="10" spans="1:76" ht="15">
      <c r="A10" s="65" t="s">
        <v>239</v>
      </c>
      <c r="B10" s="66"/>
      <c r="C10" s="66" t="s">
        <v>64</v>
      </c>
      <c r="D10" s="67">
        <v>164.10724605713025</v>
      </c>
      <c r="E10" s="69"/>
      <c r="F10" s="103" t="s">
        <v>491</v>
      </c>
      <c r="G10" s="66"/>
      <c r="H10" s="70" t="s">
        <v>239</v>
      </c>
      <c r="I10" s="71"/>
      <c r="J10" s="71"/>
      <c r="K10" s="70" t="s">
        <v>1698</v>
      </c>
      <c r="L10" s="74">
        <v>3.446748250797499</v>
      </c>
      <c r="M10" s="75"/>
      <c r="N10" s="75"/>
      <c r="O10" s="76"/>
      <c r="P10" s="77"/>
      <c r="Q10" s="77"/>
      <c r="R10" s="89"/>
      <c r="S10" s="48">
        <v>0</v>
      </c>
      <c r="T10" s="48">
        <v>1</v>
      </c>
      <c r="U10" s="49">
        <v>0</v>
      </c>
      <c r="V10" s="49">
        <v>0.003367</v>
      </c>
      <c r="W10" s="49">
        <v>0.005015</v>
      </c>
      <c r="X10" s="49">
        <v>0.324291</v>
      </c>
      <c r="Y10" s="49">
        <v>0</v>
      </c>
      <c r="Z10" s="49">
        <v>0</v>
      </c>
      <c r="AA10" s="72">
        <v>10</v>
      </c>
      <c r="AB10" s="72"/>
      <c r="AC10" s="73"/>
      <c r="AD10" s="79" t="s">
        <v>1017</v>
      </c>
      <c r="AE10" s="79">
        <v>1075</v>
      </c>
      <c r="AF10" s="79">
        <v>357</v>
      </c>
      <c r="AG10" s="79">
        <v>312</v>
      </c>
      <c r="AH10" s="79">
        <v>444</v>
      </c>
      <c r="AI10" s="79"/>
      <c r="AJ10" s="79" t="s">
        <v>1137</v>
      </c>
      <c r="AK10" s="79"/>
      <c r="AL10" s="79"/>
      <c r="AM10" s="79"/>
      <c r="AN10" s="81">
        <v>41655.401354166665</v>
      </c>
      <c r="AO10" s="84" t="s">
        <v>1395</v>
      </c>
      <c r="AP10" s="79" t="b">
        <v>0</v>
      </c>
      <c r="AQ10" s="79" t="b">
        <v>0</v>
      </c>
      <c r="AR10" s="79" t="b">
        <v>1</v>
      </c>
      <c r="AS10" s="79"/>
      <c r="AT10" s="79">
        <v>7</v>
      </c>
      <c r="AU10" s="84" t="s">
        <v>1496</v>
      </c>
      <c r="AV10" s="79" t="b">
        <v>0</v>
      </c>
      <c r="AW10" s="79" t="s">
        <v>1570</v>
      </c>
      <c r="AX10" s="84" t="s">
        <v>1578</v>
      </c>
      <c r="AY10" s="79" t="s">
        <v>66</v>
      </c>
      <c r="AZ10" s="79" t="str">
        <f>REPLACE(INDEX(GroupVertices[Group],MATCH(Vertices[[#This Row],[Vertex]],GroupVertices[Vertex],0)),1,1,"")</f>
        <v>1</v>
      </c>
      <c r="BA10" s="48"/>
      <c r="BB10" s="48"/>
      <c r="BC10" s="48"/>
      <c r="BD10" s="48"/>
      <c r="BE10" s="48" t="s">
        <v>462</v>
      </c>
      <c r="BF10" s="48" t="s">
        <v>462</v>
      </c>
      <c r="BG10" s="130" t="s">
        <v>2131</v>
      </c>
      <c r="BH10" s="130" t="s">
        <v>2131</v>
      </c>
      <c r="BI10" s="130" t="s">
        <v>2200</v>
      </c>
      <c r="BJ10" s="130" t="s">
        <v>2200</v>
      </c>
      <c r="BK10" s="130">
        <v>0</v>
      </c>
      <c r="BL10" s="133">
        <v>0</v>
      </c>
      <c r="BM10" s="130">
        <v>0</v>
      </c>
      <c r="BN10" s="133">
        <v>0</v>
      </c>
      <c r="BO10" s="130">
        <v>0</v>
      </c>
      <c r="BP10" s="133">
        <v>0</v>
      </c>
      <c r="BQ10" s="130">
        <v>25</v>
      </c>
      <c r="BR10" s="133">
        <v>100</v>
      </c>
      <c r="BS10" s="130">
        <v>25</v>
      </c>
      <c r="BT10" s="2"/>
      <c r="BU10" s="3"/>
      <c r="BV10" s="3"/>
      <c r="BW10" s="3"/>
      <c r="BX10" s="3"/>
    </row>
    <row r="11" spans="1:76" ht="15">
      <c r="A11" s="65" t="s">
        <v>240</v>
      </c>
      <c r="B11" s="66"/>
      <c r="C11" s="66" t="s">
        <v>64</v>
      </c>
      <c r="D11" s="67">
        <v>162.96736149406271</v>
      </c>
      <c r="E11" s="69"/>
      <c r="F11" s="103" t="s">
        <v>492</v>
      </c>
      <c r="G11" s="66"/>
      <c r="H11" s="70" t="s">
        <v>240</v>
      </c>
      <c r="I11" s="71"/>
      <c r="J11" s="71"/>
      <c r="K11" s="70" t="s">
        <v>1699</v>
      </c>
      <c r="L11" s="74">
        <v>2.123214840278384</v>
      </c>
      <c r="M11" s="75"/>
      <c r="N11" s="75"/>
      <c r="O11" s="76"/>
      <c r="P11" s="77"/>
      <c r="Q11" s="77"/>
      <c r="R11" s="89"/>
      <c r="S11" s="48">
        <v>0</v>
      </c>
      <c r="T11" s="48">
        <v>1</v>
      </c>
      <c r="U11" s="49">
        <v>0</v>
      </c>
      <c r="V11" s="49">
        <v>0.003367</v>
      </c>
      <c r="W11" s="49">
        <v>0.005015</v>
      </c>
      <c r="X11" s="49">
        <v>0.324291</v>
      </c>
      <c r="Y11" s="49">
        <v>0</v>
      </c>
      <c r="Z11" s="49">
        <v>0</v>
      </c>
      <c r="AA11" s="72">
        <v>11</v>
      </c>
      <c r="AB11" s="72"/>
      <c r="AC11" s="73"/>
      <c r="AD11" s="79" t="s">
        <v>1018</v>
      </c>
      <c r="AE11" s="79">
        <v>173</v>
      </c>
      <c r="AF11" s="79">
        <v>172</v>
      </c>
      <c r="AG11" s="79">
        <v>422</v>
      </c>
      <c r="AH11" s="79">
        <v>252</v>
      </c>
      <c r="AI11" s="79"/>
      <c r="AJ11" s="79" t="s">
        <v>1138</v>
      </c>
      <c r="AK11" s="79" t="s">
        <v>1252</v>
      </c>
      <c r="AL11" s="79"/>
      <c r="AM11" s="79"/>
      <c r="AN11" s="81">
        <v>43286.31983796296</v>
      </c>
      <c r="AO11" s="84" t="s">
        <v>1396</v>
      </c>
      <c r="AP11" s="79" t="b">
        <v>1</v>
      </c>
      <c r="AQ11" s="79" t="b">
        <v>0</v>
      </c>
      <c r="AR11" s="79" t="b">
        <v>0</v>
      </c>
      <c r="AS11" s="79"/>
      <c r="AT11" s="79">
        <v>1</v>
      </c>
      <c r="AU11" s="79"/>
      <c r="AV11" s="79" t="b">
        <v>0</v>
      </c>
      <c r="AW11" s="79" t="s">
        <v>1570</v>
      </c>
      <c r="AX11" s="84" t="s">
        <v>1579</v>
      </c>
      <c r="AY11" s="79" t="s">
        <v>66</v>
      </c>
      <c r="AZ11" s="79" t="str">
        <f>REPLACE(INDEX(GroupVertices[Group],MATCH(Vertices[[#This Row],[Vertex]],GroupVertices[Vertex],0)),1,1,"")</f>
        <v>1</v>
      </c>
      <c r="BA11" s="48"/>
      <c r="BB11" s="48"/>
      <c r="BC11" s="48"/>
      <c r="BD11" s="48"/>
      <c r="BE11" s="48" t="s">
        <v>462</v>
      </c>
      <c r="BF11" s="48" t="s">
        <v>462</v>
      </c>
      <c r="BG11" s="130" t="s">
        <v>2131</v>
      </c>
      <c r="BH11" s="130" t="s">
        <v>2131</v>
      </c>
      <c r="BI11" s="130" t="s">
        <v>2200</v>
      </c>
      <c r="BJ11" s="130" t="s">
        <v>2200</v>
      </c>
      <c r="BK11" s="130">
        <v>0</v>
      </c>
      <c r="BL11" s="133">
        <v>0</v>
      </c>
      <c r="BM11" s="130">
        <v>0</v>
      </c>
      <c r="BN11" s="133">
        <v>0</v>
      </c>
      <c r="BO11" s="130">
        <v>0</v>
      </c>
      <c r="BP11" s="133">
        <v>0</v>
      </c>
      <c r="BQ11" s="130">
        <v>25</v>
      </c>
      <c r="BR11" s="133">
        <v>100</v>
      </c>
      <c r="BS11" s="130">
        <v>25</v>
      </c>
      <c r="BT11" s="2"/>
      <c r="BU11" s="3"/>
      <c r="BV11" s="3"/>
      <c r="BW11" s="3"/>
      <c r="BX11" s="3"/>
    </row>
    <row r="12" spans="1:76" ht="15">
      <c r="A12" s="65" t="s">
        <v>241</v>
      </c>
      <c r="B12" s="66"/>
      <c r="C12" s="66" t="s">
        <v>64</v>
      </c>
      <c r="D12" s="67">
        <v>164.73572295136208</v>
      </c>
      <c r="E12" s="69"/>
      <c r="F12" s="103" t="s">
        <v>493</v>
      </c>
      <c r="G12" s="66"/>
      <c r="H12" s="70" t="s">
        <v>241</v>
      </c>
      <c r="I12" s="71"/>
      <c r="J12" s="71"/>
      <c r="K12" s="70" t="s">
        <v>1700</v>
      </c>
      <c r="L12" s="74">
        <v>4.176480185245876</v>
      </c>
      <c r="M12" s="75"/>
      <c r="N12" s="75"/>
      <c r="O12" s="76"/>
      <c r="P12" s="77"/>
      <c r="Q12" s="77"/>
      <c r="R12" s="89"/>
      <c r="S12" s="48">
        <v>0</v>
      </c>
      <c r="T12" s="48">
        <v>7</v>
      </c>
      <c r="U12" s="49">
        <v>0</v>
      </c>
      <c r="V12" s="49">
        <v>0.003497</v>
      </c>
      <c r="W12" s="49">
        <v>0.013627</v>
      </c>
      <c r="X12" s="49">
        <v>1.177291</v>
      </c>
      <c r="Y12" s="49">
        <v>0.8095238095238095</v>
      </c>
      <c r="Z12" s="49">
        <v>0</v>
      </c>
      <c r="AA12" s="72">
        <v>12</v>
      </c>
      <c r="AB12" s="72"/>
      <c r="AC12" s="73"/>
      <c r="AD12" s="79" t="s">
        <v>1019</v>
      </c>
      <c r="AE12" s="79">
        <v>107</v>
      </c>
      <c r="AF12" s="79">
        <v>459</v>
      </c>
      <c r="AG12" s="79">
        <v>396</v>
      </c>
      <c r="AH12" s="79">
        <v>52</v>
      </c>
      <c r="AI12" s="79"/>
      <c r="AJ12" s="79" t="s">
        <v>1139</v>
      </c>
      <c r="AK12" s="79" t="s">
        <v>1253</v>
      </c>
      <c r="AL12" s="84" t="s">
        <v>1303</v>
      </c>
      <c r="AM12" s="79"/>
      <c r="AN12" s="81">
        <v>40562.4875</v>
      </c>
      <c r="AO12" s="84" t="s">
        <v>1397</v>
      </c>
      <c r="AP12" s="79" t="b">
        <v>0</v>
      </c>
      <c r="AQ12" s="79" t="b">
        <v>0</v>
      </c>
      <c r="AR12" s="79" t="b">
        <v>1</v>
      </c>
      <c r="AS12" s="79"/>
      <c r="AT12" s="79">
        <v>7</v>
      </c>
      <c r="AU12" s="84" t="s">
        <v>1495</v>
      </c>
      <c r="AV12" s="79" t="b">
        <v>0</v>
      </c>
      <c r="AW12" s="79" t="s">
        <v>1570</v>
      </c>
      <c r="AX12" s="84" t="s">
        <v>1580</v>
      </c>
      <c r="AY12" s="79" t="s">
        <v>66</v>
      </c>
      <c r="AZ12" s="79" t="str">
        <f>REPLACE(INDEX(GroupVertices[Group],MATCH(Vertices[[#This Row],[Vertex]],GroupVertices[Vertex],0)),1,1,"")</f>
        <v>4</v>
      </c>
      <c r="BA12" s="48" t="s">
        <v>430</v>
      </c>
      <c r="BB12" s="48" t="s">
        <v>430</v>
      </c>
      <c r="BC12" s="48" t="s">
        <v>453</v>
      </c>
      <c r="BD12" s="48" t="s">
        <v>453</v>
      </c>
      <c r="BE12" s="48"/>
      <c r="BF12" s="48"/>
      <c r="BG12" s="130" t="s">
        <v>2132</v>
      </c>
      <c r="BH12" s="130" t="s">
        <v>2132</v>
      </c>
      <c r="BI12" s="130" t="s">
        <v>2201</v>
      </c>
      <c r="BJ12" s="130" t="s">
        <v>2201</v>
      </c>
      <c r="BK12" s="130">
        <v>0</v>
      </c>
      <c r="BL12" s="133">
        <v>0</v>
      </c>
      <c r="BM12" s="130">
        <v>0</v>
      </c>
      <c r="BN12" s="133">
        <v>0</v>
      </c>
      <c r="BO12" s="130">
        <v>0</v>
      </c>
      <c r="BP12" s="133">
        <v>0</v>
      </c>
      <c r="BQ12" s="130">
        <v>6</v>
      </c>
      <c r="BR12" s="133">
        <v>100</v>
      </c>
      <c r="BS12" s="130">
        <v>6</v>
      </c>
      <c r="BT12" s="2"/>
      <c r="BU12" s="3"/>
      <c r="BV12" s="3"/>
      <c r="BW12" s="3"/>
      <c r="BX12" s="3"/>
    </row>
    <row r="13" spans="1:76" ht="15">
      <c r="A13" s="65" t="s">
        <v>267</v>
      </c>
      <c r="B13" s="66"/>
      <c r="C13" s="66" t="s">
        <v>64</v>
      </c>
      <c r="D13" s="67">
        <v>165.290261387449</v>
      </c>
      <c r="E13" s="69"/>
      <c r="F13" s="103" t="s">
        <v>518</v>
      </c>
      <c r="G13" s="66"/>
      <c r="H13" s="70" t="s">
        <v>267</v>
      </c>
      <c r="I13" s="71"/>
      <c r="J13" s="71"/>
      <c r="K13" s="70" t="s">
        <v>1914</v>
      </c>
      <c r="L13" s="74">
        <v>4.820361303876797</v>
      </c>
      <c r="M13" s="75"/>
      <c r="N13" s="75"/>
      <c r="O13" s="76"/>
      <c r="P13" s="77"/>
      <c r="Q13" s="77"/>
      <c r="R13" s="89"/>
      <c r="S13" s="48">
        <v>11</v>
      </c>
      <c r="T13" s="48">
        <v>10</v>
      </c>
      <c r="U13" s="49">
        <v>677.657143</v>
      </c>
      <c r="V13" s="49">
        <v>0.003802</v>
      </c>
      <c r="W13" s="49">
        <v>0.01817</v>
      </c>
      <c r="X13" s="49">
        <v>2.47796</v>
      </c>
      <c r="Y13" s="49">
        <v>0.27472527472527475</v>
      </c>
      <c r="Z13" s="49">
        <v>0.5</v>
      </c>
      <c r="AA13" s="72">
        <v>13</v>
      </c>
      <c r="AB13" s="72"/>
      <c r="AC13" s="73"/>
      <c r="AD13" s="79" t="s">
        <v>1020</v>
      </c>
      <c r="AE13" s="79">
        <v>1893</v>
      </c>
      <c r="AF13" s="79">
        <v>549</v>
      </c>
      <c r="AG13" s="79">
        <v>2477</v>
      </c>
      <c r="AH13" s="79">
        <v>3180</v>
      </c>
      <c r="AI13" s="79"/>
      <c r="AJ13" s="79" t="s">
        <v>1140</v>
      </c>
      <c r="AK13" s="79" t="s">
        <v>1252</v>
      </c>
      <c r="AL13" s="84" t="s">
        <v>1304</v>
      </c>
      <c r="AM13" s="79"/>
      <c r="AN13" s="81">
        <v>43275.59645833333</v>
      </c>
      <c r="AO13" s="84" t="s">
        <v>1398</v>
      </c>
      <c r="AP13" s="79" t="b">
        <v>0</v>
      </c>
      <c r="AQ13" s="79" t="b">
        <v>0</v>
      </c>
      <c r="AR13" s="79" t="b">
        <v>0</v>
      </c>
      <c r="AS13" s="79"/>
      <c r="AT13" s="79">
        <v>7</v>
      </c>
      <c r="AU13" s="84" t="s">
        <v>1495</v>
      </c>
      <c r="AV13" s="79" t="b">
        <v>0</v>
      </c>
      <c r="AW13" s="79" t="s">
        <v>1570</v>
      </c>
      <c r="AX13" s="84" t="s">
        <v>1581</v>
      </c>
      <c r="AY13" s="79" t="s">
        <v>66</v>
      </c>
      <c r="AZ13" s="79" t="str">
        <f>REPLACE(INDEX(GroupVertices[Group],MATCH(Vertices[[#This Row],[Vertex]],GroupVertices[Vertex],0)),1,1,"")</f>
        <v>4</v>
      </c>
      <c r="BA13" s="48" t="s">
        <v>2111</v>
      </c>
      <c r="BB13" s="48" t="s">
        <v>2111</v>
      </c>
      <c r="BC13" s="48" t="s">
        <v>453</v>
      </c>
      <c r="BD13" s="48" t="s">
        <v>453</v>
      </c>
      <c r="BE13" s="48"/>
      <c r="BF13" s="48"/>
      <c r="BG13" s="130" t="s">
        <v>2133</v>
      </c>
      <c r="BH13" s="130" t="s">
        <v>2183</v>
      </c>
      <c r="BI13" s="130" t="s">
        <v>2202</v>
      </c>
      <c r="BJ13" s="130" t="s">
        <v>2202</v>
      </c>
      <c r="BK13" s="130">
        <v>3</v>
      </c>
      <c r="BL13" s="133">
        <v>2.9411764705882355</v>
      </c>
      <c r="BM13" s="130">
        <v>1</v>
      </c>
      <c r="BN13" s="133">
        <v>0.9803921568627451</v>
      </c>
      <c r="BO13" s="130">
        <v>0</v>
      </c>
      <c r="BP13" s="133">
        <v>0</v>
      </c>
      <c r="BQ13" s="130">
        <v>98</v>
      </c>
      <c r="BR13" s="133">
        <v>96.07843137254902</v>
      </c>
      <c r="BS13" s="130">
        <v>102</v>
      </c>
      <c r="BT13" s="2"/>
      <c r="BU13" s="3"/>
      <c r="BV13" s="3"/>
      <c r="BW13" s="3"/>
      <c r="BX13" s="3"/>
    </row>
    <row r="14" spans="1:76" ht="15">
      <c r="A14" s="65" t="s">
        <v>265</v>
      </c>
      <c r="B14" s="66"/>
      <c r="C14" s="66" t="s">
        <v>64</v>
      </c>
      <c r="D14" s="67">
        <v>164.0148229844491</v>
      </c>
      <c r="E14" s="69"/>
      <c r="F14" s="103" t="s">
        <v>515</v>
      </c>
      <c r="G14" s="66"/>
      <c r="H14" s="70" t="s">
        <v>265</v>
      </c>
      <c r="I14" s="71"/>
      <c r="J14" s="71"/>
      <c r="K14" s="70" t="s">
        <v>1701</v>
      </c>
      <c r="L14" s="74">
        <v>3.339434731025679</v>
      </c>
      <c r="M14" s="75"/>
      <c r="N14" s="75"/>
      <c r="O14" s="76"/>
      <c r="P14" s="77"/>
      <c r="Q14" s="77"/>
      <c r="R14" s="89"/>
      <c r="S14" s="48">
        <v>8</v>
      </c>
      <c r="T14" s="48">
        <v>6</v>
      </c>
      <c r="U14" s="49">
        <v>2.857143</v>
      </c>
      <c r="V14" s="49">
        <v>0.003534</v>
      </c>
      <c r="W14" s="49">
        <v>0.016509</v>
      </c>
      <c r="X14" s="49">
        <v>1.624031</v>
      </c>
      <c r="Y14" s="49">
        <v>0.5222222222222223</v>
      </c>
      <c r="Z14" s="49">
        <v>0.4</v>
      </c>
      <c r="AA14" s="72">
        <v>14</v>
      </c>
      <c r="AB14" s="72"/>
      <c r="AC14" s="73"/>
      <c r="AD14" s="79" t="s">
        <v>1021</v>
      </c>
      <c r="AE14" s="79">
        <v>53</v>
      </c>
      <c r="AF14" s="79">
        <v>342</v>
      </c>
      <c r="AG14" s="79">
        <v>426</v>
      </c>
      <c r="AH14" s="79">
        <v>992</v>
      </c>
      <c r="AI14" s="79"/>
      <c r="AJ14" s="79" t="s">
        <v>1141</v>
      </c>
      <c r="AK14" s="79" t="s">
        <v>1249</v>
      </c>
      <c r="AL14" s="79"/>
      <c r="AM14" s="79"/>
      <c r="AN14" s="81">
        <v>42736.567291666666</v>
      </c>
      <c r="AO14" s="84" t="s">
        <v>1399</v>
      </c>
      <c r="AP14" s="79" t="b">
        <v>0</v>
      </c>
      <c r="AQ14" s="79" t="b">
        <v>0</v>
      </c>
      <c r="AR14" s="79" t="b">
        <v>0</v>
      </c>
      <c r="AS14" s="79"/>
      <c r="AT14" s="79">
        <v>3</v>
      </c>
      <c r="AU14" s="84" t="s">
        <v>1495</v>
      </c>
      <c r="AV14" s="79" t="b">
        <v>0</v>
      </c>
      <c r="AW14" s="79" t="s">
        <v>1570</v>
      </c>
      <c r="AX14" s="84" t="s">
        <v>1582</v>
      </c>
      <c r="AY14" s="79" t="s">
        <v>66</v>
      </c>
      <c r="AZ14" s="79" t="str">
        <f>REPLACE(INDEX(GroupVertices[Group],MATCH(Vertices[[#This Row],[Vertex]],GroupVertices[Vertex],0)),1,1,"")</f>
        <v>4</v>
      </c>
      <c r="BA14" s="48" t="s">
        <v>430</v>
      </c>
      <c r="BB14" s="48" t="s">
        <v>430</v>
      </c>
      <c r="BC14" s="48" t="s">
        <v>453</v>
      </c>
      <c r="BD14" s="48" t="s">
        <v>453</v>
      </c>
      <c r="BE14" s="48"/>
      <c r="BF14" s="48"/>
      <c r="BG14" s="130" t="s">
        <v>2132</v>
      </c>
      <c r="BH14" s="130" t="s">
        <v>2132</v>
      </c>
      <c r="BI14" s="130" t="s">
        <v>2201</v>
      </c>
      <c r="BJ14" s="130" t="s">
        <v>2201</v>
      </c>
      <c r="BK14" s="130">
        <v>0</v>
      </c>
      <c r="BL14" s="133">
        <v>0</v>
      </c>
      <c r="BM14" s="130">
        <v>0</v>
      </c>
      <c r="BN14" s="133">
        <v>0</v>
      </c>
      <c r="BO14" s="130">
        <v>0</v>
      </c>
      <c r="BP14" s="133">
        <v>0</v>
      </c>
      <c r="BQ14" s="130">
        <v>6</v>
      </c>
      <c r="BR14" s="133">
        <v>100</v>
      </c>
      <c r="BS14" s="130">
        <v>6</v>
      </c>
      <c r="BT14" s="2"/>
      <c r="BU14" s="3"/>
      <c r="BV14" s="3"/>
      <c r="BW14" s="3"/>
      <c r="BX14" s="3"/>
    </row>
    <row r="15" spans="1:76" ht="15">
      <c r="A15" s="65" t="s">
        <v>266</v>
      </c>
      <c r="B15" s="66"/>
      <c r="C15" s="66" t="s">
        <v>64</v>
      </c>
      <c r="D15" s="67">
        <v>163.15220763942503</v>
      </c>
      <c r="E15" s="69"/>
      <c r="F15" s="103" t="s">
        <v>516</v>
      </c>
      <c r="G15" s="66"/>
      <c r="H15" s="70" t="s">
        <v>266</v>
      </c>
      <c r="I15" s="71"/>
      <c r="J15" s="71"/>
      <c r="K15" s="70" t="s">
        <v>1915</v>
      </c>
      <c r="L15" s="74">
        <v>2.337841879822024</v>
      </c>
      <c r="M15" s="75"/>
      <c r="N15" s="75"/>
      <c r="O15" s="76"/>
      <c r="P15" s="77"/>
      <c r="Q15" s="77"/>
      <c r="R15" s="89"/>
      <c r="S15" s="48">
        <v>9</v>
      </c>
      <c r="T15" s="48">
        <v>9</v>
      </c>
      <c r="U15" s="49">
        <v>45.057143</v>
      </c>
      <c r="V15" s="49">
        <v>0.003571</v>
      </c>
      <c r="W15" s="49">
        <v>0.018118</v>
      </c>
      <c r="X15" s="49">
        <v>2.174921</v>
      </c>
      <c r="Y15" s="49">
        <v>0.32051282051282054</v>
      </c>
      <c r="Z15" s="49">
        <v>0.38461538461538464</v>
      </c>
      <c r="AA15" s="72">
        <v>15</v>
      </c>
      <c r="AB15" s="72"/>
      <c r="AC15" s="73"/>
      <c r="AD15" s="79" t="s">
        <v>1022</v>
      </c>
      <c r="AE15" s="79">
        <v>95</v>
      </c>
      <c r="AF15" s="79">
        <v>202</v>
      </c>
      <c r="AG15" s="79">
        <v>3257</v>
      </c>
      <c r="AH15" s="79">
        <v>864</v>
      </c>
      <c r="AI15" s="79"/>
      <c r="AJ15" s="79" t="s">
        <v>1142</v>
      </c>
      <c r="AK15" s="79" t="s">
        <v>1249</v>
      </c>
      <c r="AL15" s="84" t="s">
        <v>1305</v>
      </c>
      <c r="AM15" s="79"/>
      <c r="AN15" s="81">
        <v>40922.84924768518</v>
      </c>
      <c r="AO15" s="79"/>
      <c r="AP15" s="79" t="b">
        <v>0</v>
      </c>
      <c r="AQ15" s="79" t="b">
        <v>0</v>
      </c>
      <c r="AR15" s="79" t="b">
        <v>1</v>
      </c>
      <c r="AS15" s="79"/>
      <c r="AT15" s="79">
        <v>32</v>
      </c>
      <c r="AU15" s="84" t="s">
        <v>1497</v>
      </c>
      <c r="AV15" s="79" t="b">
        <v>0</v>
      </c>
      <c r="AW15" s="79" t="s">
        <v>1570</v>
      </c>
      <c r="AX15" s="84" t="s">
        <v>1583</v>
      </c>
      <c r="AY15" s="79" t="s">
        <v>65</v>
      </c>
      <c r="AZ15" s="79" t="str">
        <f>REPLACE(INDEX(GroupVertices[Group],MATCH(Vertices[[#This Row],[Vertex]],GroupVertices[Vertex],0)),1,1,"")</f>
        <v>4</v>
      </c>
      <c r="BA15" s="48" t="s">
        <v>430</v>
      </c>
      <c r="BB15" s="48" t="s">
        <v>430</v>
      </c>
      <c r="BC15" s="48" t="s">
        <v>453</v>
      </c>
      <c r="BD15" s="48" t="s">
        <v>453</v>
      </c>
      <c r="BE15" s="48" t="s">
        <v>464</v>
      </c>
      <c r="BF15" s="48" t="s">
        <v>464</v>
      </c>
      <c r="BG15" s="130" t="s">
        <v>2134</v>
      </c>
      <c r="BH15" s="130" t="s">
        <v>2134</v>
      </c>
      <c r="BI15" s="130" t="s">
        <v>2203</v>
      </c>
      <c r="BJ15" s="130" t="s">
        <v>2203</v>
      </c>
      <c r="BK15" s="130">
        <v>2</v>
      </c>
      <c r="BL15" s="133">
        <v>5.2631578947368425</v>
      </c>
      <c r="BM15" s="130">
        <v>0</v>
      </c>
      <c r="BN15" s="133">
        <v>0</v>
      </c>
      <c r="BO15" s="130">
        <v>0</v>
      </c>
      <c r="BP15" s="133">
        <v>0</v>
      </c>
      <c r="BQ15" s="130">
        <v>36</v>
      </c>
      <c r="BR15" s="133">
        <v>94.73684210526316</v>
      </c>
      <c r="BS15" s="130">
        <v>38</v>
      </c>
      <c r="BT15" s="2"/>
      <c r="BU15" s="3"/>
      <c r="BV15" s="3"/>
      <c r="BW15" s="3"/>
      <c r="BX15" s="3"/>
    </row>
    <row r="16" spans="1:76" ht="15">
      <c r="A16" s="65" t="s">
        <v>254</v>
      </c>
      <c r="B16" s="66"/>
      <c r="C16" s="66" t="s">
        <v>64</v>
      </c>
      <c r="D16" s="67">
        <v>183.12175287673247</v>
      </c>
      <c r="E16" s="69"/>
      <c r="F16" s="103" t="s">
        <v>517</v>
      </c>
      <c r="G16" s="66"/>
      <c r="H16" s="70" t="s">
        <v>254</v>
      </c>
      <c r="I16" s="71"/>
      <c r="J16" s="71"/>
      <c r="K16" s="70" t="s">
        <v>1702</v>
      </c>
      <c r="L16" s="74">
        <v>25.524716385186625</v>
      </c>
      <c r="M16" s="75"/>
      <c r="N16" s="75"/>
      <c r="O16" s="76"/>
      <c r="P16" s="77"/>
      <c r="Q16" s="77"/>
      <c r="R16" s="89"/>
      <c r="S16" s="48">
        <v>9</v>
      </c>
      <c r="T16" s="48">
        <v>14</v>
      </c>
      <c r="U16" s="49">
        <v>412.782684</v>
      </c>
      <c r="V16" s="49">
        <v>0.003623</v>
      </c>
      <c r="W16" s="49">
        <v>0.019845</v>
      </c>
      <c r="X16" s="49">
        <v>2.907849</v>
      </c>
      <c r="Y16" s="49">
        <v>0.20955882352941177</v>
      </c>
      <c r="Z16" s="49">
        <v>0.35294117647058826</v>
      </c>
      <c r="AA16" s="72">
        <v>16</v>
      </c>
      <c r="AB16" s="72"/>
      <c r="AC16" s="73"/>
      <c r="AD16" s="79" t="s">
        <v>1023</v>
      </c>
      <c r="AE16" s="79">
        <v>2465</v>
      </c>
      <c r="AF16" s="79">
        <v>3443</v>
      </c>
      <c r="AG16" s="79">
        <v>57346</v>
      </c>
      <c r="AH16" s="79">
        <v>22162</v>
      </c>
      <c r="AI16" s="79"/>
      <c r="AJ16" s="79" t="s">
        <v>1143</v>
      </c>
      <c r="AK16" s="79" t="s">
        <v>1250</v>
      </c>
      <c r="AL16" s="84" t="s">
        <v>1306</v>
      </c>
      <c r="AM16" s="79"/>
      <c r="AN16" s="81">
        <v>40007.54614583333</v>
      </c>
      <c r="AO16" s="84" t="s">
        <v>1400</v>
      </c>
      <c r="AP16" s="79" t="b">
        <v>0</v>
      </c>
      <c r="AQ16" s="79" t="b">
        <v>0</v>
      </c>
      <c r="AR16" s="79" t="b">
        <v>0</v>
      </c>
      <c r="AS16" s="79"/>
      <c r="AT16" s="79">
        <v>580</v>
      </c>
      <c r="AU16" s="84" t="s">
        <v>1497</v>
      </c>
      <c r="AV16" s="79" t="b">
        <v>0</v>
      </c>
      <c r="AW16" s="79" t="s">
        <v>1570</v>
      </c>
      <c r="AX16" s="84" t="s">
        <v>1584</v>
      </c>
      <c r="AY16" s="79" t="s">
        <v>66</v>
      </c>
      <c r="AZ16" s="79" t="str">
        <f>REPLACE(INDEX(GroupVertices[Group],MATCH(Vertices[[#This Row],[Vertex]],GroupVertices[Vertex],0)),1,1,"")</f>
        <v>4</v>
      </c>
      <c r="BA16" s="48" t="s">
        <v>2112</v>
      </c>
      <c r="BB16" s="48" t="s">
        <v>2112</v>
      </c>
      <c r="BC16" s="48" t="s">
        <v>1970</v>
      </c>
      <c r="BD16" s="48" t="s">
        <v>2120</v>
      </c>
      <c r="BE16" s="48" t="s">
        <v>463</v>
      </c>
      <c r="BF16" s="48" t="s">
        <v>463</v>
      </c>
      <c r="BG16" s="130" t="s">
        <v>2135</v>
      </c>
      <c r="BH16" s="130" t="s">
        <v>2184</v>
      </c>
      <c r="BI16" s="130" t="s">
        <v>2204</v>
      </c>
      <c r="BJ16" s="130" t="s">
        <v>2204</v>
      </c>
      <c r="BK16" s="130">
        <v>10</v>
      </c>
      <c r="BL16" s="133">
        <v>5.128205128205129</v>
      </c>
      <c r="BM16" s="130">
        <v>0</v>
      </c>
      <c r="BN16" s="133">
        <v>0</v>
      </c>
      <c r="BO16" s="130">
        <v>0</v>
      </c>
      <c r="BP16" s="133">
        <v>0</v>
      </c>
      <c r="BQ16" s="130">
        <v>185</v>
      </c>
      <c r="BR16" s="133">
        <v>94.87179487179488</v>
      </c>
      <c r="BS16" s="130">
        <v>195</v>
      </c>
      <c r="BT16" s="2"/>
      <c r="BU16" s="3"/>
      <c r="BV16" s="3"/>
      <c r="BW16" s="3"/>
      <c r="BX16" s="3"/>
    </row>
    <row r="17" spans="1:76" ht="15">
      <c r="A17" s="65" t="s">
        <v>264</v>
      </c>
      <c r="B17" s="66"/>
      <c r="C17" s="66" t="s">
        <v>64</v>
      </c>
      <c r="D17" s="67">
        <v>388.461174221536</v>
      </c>
      <c r="E17" s="69"/>
      <c r="F17" s="103" t="s">
        <v>514</v>
      </c>
      <c r="G17" s="66"/>
      <c r="H17" s="70" t="s">
        <v>264</v>
      </c>
      <c r="I17" s="71"/>
      <c r="J17" s="71"/>
      <c r="K17" s="70" t="s">
        <v>1916</v>
      </c>
      <c r="L17" s="74">
        <v>263.94674037956514</v>
      </c>
      <c r="M17" s="75"/>
      <c r="N17" s="75"/>
      <c r="O17" s="76"/>
      <c r="P17" s="77"/>
      <c r="Q17" s="77"/>
      <c r="R17" s="89"/>
      <c r="S17" s="48">
        <v>10</v>
      </c>
      <c r="T17" s="48">
        <v>6</v>
      </c>
      <c r="U17" s="49">
        <v>163.403463</v>
      </c>
      <c r="V17" s="49">
        <v>0.003817</v>
      </c>
      <c r="W17" s="49">
        <v>0.018288</v>
      </c>
      <c r="X17" s="49">
        <v>1.78987</v>
      </c>
      <c r="Y17" s="49">
        <v>0.4</v>
      </c>
      <c r="Z17" s="49">
        <v>0.45454545454545453</v>
      </c>
      <c r="AA17" s="72">
        <v>17</v>
      </c>
      <c r="AB17" s="72"/>
      <c r="AC17" s="73"/>
      <c r="AD17" s="79" t="s">
        <v>1024</v>
      </c>
      <c r="AE17" s="79">
        <v>4574</v>
      </c>
      <c r="AF17" s="79">
        <v>36769</v>
      </c>
      <c r="AG17" s="79">
        <v>32864</v>
      </c>
      <c r="AH17" s="79">
        <v>13637</v>
      </c>
      <c r="AI17" s="79"/>
      <c r="AJ17" s="79" t="s">
        <v>1144</v>
      </c>
      <c r="AK17" s="79" t="s">
        <v>1253</v>
      </c>
      <c r="AL17" s="84" t="s">
        <v>1307</v>
      </c>
      <c r="AM17" s="79"/>
      <c r="AN17" s="81">
        <v>39856.461122685185</v>
      </c>
      <c r="AO17" s="84" t="s">
        <v>1401</v>
      </c>
      <c r="AP17" s="79" t="b">
        <v>0</v>
      </c>
      <c r="AQ17" s="79" t="b">
        <v>0</v>
      </c>
      <c r="AR17" s="79" t="b">
        <v>1</v>
      </c>
      <c r="AS17" s="79"/>
      <c r="AT17" s="79">
        <v>371</v>
      </c>
      <c r="AU17" s="84" t="s">
        <v>1498</v>
      </c>
      <c r="AV17" s="79" t="b">
        <v>1</v>
      </c>
      <c r="AW17" s="79" t="s">
        <v>1570</v>
      </c>
      <c r="AX17" s="84" t="s">
        <v>1585</v>
      </c>
      <c r="AY17" s="79" t="s">
        <v>65</v>
      </c>
      <c r="AZ17" s="79" t="str">
        <f>REPLACE(INDEX(GroupVertices[Group],MATCH(Vertices[[#This Row],[Vertex]],GroupVertices[Vertex],0)),1,1,"")</f>
        <v>4</v>
      </c>
      <c r="BA17" s="48" t="s">
        <v>430</v>
      </c>
      <c r="BB17" s="48" t="s">
        <v>430</v>
      </c>
      <c r="BC17" s="48" t="s">
        <v>453</v>
      </c>
      <c r="BD17" s="48" t="s">
        <v>453</v>
      </c>
      <c r="BE17" s="48" t="s">
        <v>462</v>
      </c>
      <c r="BF17" s="48" t="s">
        <v>462</v>
      </c>
      <c r="BG17" s="130" t="s">
        <v>2136</v>
      </c>
      <c r="BH17" s="130" t="s">
        <v>2136</v>
      </c>
      <c r="BI17" s="130" t="s">
        <v>2205</v>
      </c>
      <c r="BJ17" s="130" t="s">
        <v>2205</v>
      </c>
      <c r="BK17" s="130">
        <v>0</v>
      </c>
      <c r="BL17" s="133">
        <v>0</v>
      </c>
      <c r="BM17" s="130">
        <v>0</v>
      </c>
      <c r="BN17" s="133">
        <v>0</v>
      </c>
      <c r="BO17" s="130">
        <v>0</v>
      </c>
      <c r="BP17" s="133">
        <v>0</v>
      </c>
      <c r="BQ17" s="130">
        <v>31</v>
      </c>
      <c r="BR17" s="133">
        <v>100</v>
      </c>
      <c r="BS17" s="130">
        <v>31</v>
      </c>
      <c r="BT17" s="2"/>
      <c r="BU17" s="3"/>
      <c r="BV17" s="3"/>
      <c r="BW17" s="3"/>
      <c r="BX17" s="3"/>
    </row>
    <row r="18" spans="1:76" ht="15">
      <c r="A18" s="65" t="s">
        <v>268</v>
      </c>
      <c r="B18" s="66"/>
      <c r="C18" s="66" t="s">
        <v>64</v>
      </c>
      <c r="D18" s="67">
        <v>182.5980221315393</v>
      </c>
      <c r="E18" s="69"/>
      <c r="F18" s="103" t="s">
        <v>519</v>
      </c>
      <c r="G18" s="66"/>
      <c r="H18" s="70" t="s">
        <v>268</v>
      </c>
      <c r="I18" s="71"/>
      <c r="J18" s="71"/>
      <c r="K18" s="70" t="s">
        <v>1703</v>
      </c>
      <c r="L18" s="74">
        <v>24.91660643981298</v>
      </c>
      <c r="M18" s="75"/>
      <c r="N18" s="75"/>
      <c r="O18" s="76"/>
      <c r="P18" s="77"/>
      <c r="Q18" s="77"/>
      <c r="R18" s="89"/>
      <c r="S18" s="48">
        <v>8</v>
      </c>
      <c r="T18" s="48">
        <v>1</v>
      </c>
      <c r="U18" s="49">
        <v>0.857143</v>
      </c>
      <c r="V18" s="49">
        <v>0.003521</v>
      </c>
      <c r="W18" s="49">
        <v>0.015665</v>
      </c>
      <c r="X18" s="49">
        <v>1.467558</v>
      </c>
      <c r="Y18" s="49">
        <v>0.6388888888888888</v>
      </c>
      <c r="Z18" s="49">
        <v>0</v>
      </c>
      <c r="AA18" s="72">
        <v>18</v>
      </c>
      <c r="AB18" s="72"/>
      <c r="AC18" s="73"/>
      <c r="AD18" s="79" t="s">
        <v>1025</v>
      </c>
      <c r="AE18" s="79">
        <v>3041</v>
      </c>
      <c r="AF18" s="79">
        <v>3358</v>
      </c>
      <c r="AG18" s="79">
        <v>7458</v>
      </c>
      <c r="AH18" s="79">
        <v>5461</v>
      </c>
      <c r="AI18" s="79"/>
      <c r="AJ18" s="79" t="s">
        <v>1145</v>
      </c>
      <c r="AK18" s="79" t="s">
        <v>1249</v>
      </c>
      <c r="AL18" s="84" t="s">
        <v>1308</v>
      </c>
      <c r="AM18" s="79"/>
      <c r="AN18" s="81">
        <v>42488.6425</v>
      </c>
      <c r="AO18" s="84" t="s">
        <v>1402</v>
      </c>
      <c r="AP18" s="79" t="b">
        <v>0</v>
      </c>
      <c r="AQ18" s="79" t="b">
        <v>0</v>
      </c>
      <c r="AR18" s="79" t="b">
        <v>1</v>
      </c>
      <c r="AS18" s="79"/>
      <c r="AT18" s="79">
        <v>66</v>
      </c>
      <c r="AU18" s="84" t="s">
        <v>1495</v>
      </c>
      <c r="AV18" s="79" t="b">
        <v>0</v>
      </c>
      <c r="AW18" s="79" t="s">
        <v>1570</v>
      </c>
      <c r="AX18" s="84" t="s">
        <v>1586</v>
      </c>
      <c r="AY18" s="79" t="s">
        <v>66</v>
      </c>
      <c r="AZ18" s="79" t="str">
        <f>REPLACE(INDEX(GroupVertices[Group],MATCH(Vertices[[#This Row],[Vertex]],GroupVertices[Vertex],0)),1,1,"")</f>
        <v>4</v>
      </c>
      <c r="BA18" s="48"/>
      <c r="BB18" s="48"/>
      <c r="BC18" s="48"/>
      <c r="BD18" s="48"/>
      <c r="BE18" s="48" t="s">
        <v>462</v>
      </c>
      <c r="BF18" s="48" t="s">
        <v>462</v>
      </c>
      <c r="BG18" s="130" t="s">
        <v>2137</v>
      </c>
      <c r="BH18" s="130" t="s">
        <v>2137</v>
      </c>
      <c r="BI18" s="130" t="s">
        <v>2206</v>
      </c>
      <c r="BJ18" s="130" t="s">
        <v>2206</v>
      </c>
      <c r="BK18" s="130">
        <v>0</v>
      </c>
      <c r="BL18" s="133">
        <v>0</v>
      </c>
      <c r="BM18" s="130">
        <v>1</v>
      </c>
      <c r="BN18" s="133">
        <v>1.408450704225352</v>
      </c>
      <c r="BO18" s="130">
        <v>0</v>
      </c>
      <c r="BP18" s="133">
        <v>0</v>
      </c>
      <c r="BQ18" s="130">
        <v>70</v>
      </c>
      <c r="BR18" s="133">
        <v>98.59154929577464</v>
      </c>
      <c r="BS18" s="130">
        <v>71</v>
      </c>
      <c r="BT18" s="2"/>
      <c r="BU18" s="3"/>
      <c r="BV18" s="3"/>
      <c r="BW18" s="3"/>
      <c r="BX18" s="3"/>
    </row>
    <row r="19" spans="1:76" ht="15">
      <c r="A19" s="65" t="s">
        <v>242</v>
      </c>
      <c r="B19" s="66"/>
      <c r="C19" s="66" t="s">
        <v>64</v>
      </c>
      <c r="D19" s="67">
        <v>163.99017683173412</v>
      </c>
      <c r="E19" s="69"/>
      <c r="F19" s="103" t="s">
        <v>494</v>
      </c>
      <c r="G19" s="66"/>
      <c r="H19" s="70" t="s">
        <v>242</v>
      </c>
      <c r="I19" s="71"/>
      <c r="J19" s="71"/>
      <c r="K19" s="70" t="s">
        <v>1704</v>
      </c>
      <c r="L19" s="74">
        <v>3.31081779241986</v>
      </c>
      <c r="M19" s="75"/>
      <c r="N19" s="75"/>
      <c r="O19" s="76"/>
      <c r="P19" s="77"/>
      <c r="Q19" s="77"/>
      <c r="R19" s="89"/>
      <c r="S19" s="48">
        <v>0</v>
      </c>
      <c r="T19" s="48">
        <v>1</v>
      </c>
      <c r="U19" s="49">
        <v>0</v>
      </c>
      <c r="V19" s="49">
        <v>0.003367</v>
      </c>
      <c r="W19" s="49">
        <v>0.005015</v>
      </c>
      <c r="X19" s="49">
        <v>0.324291</v>
      </c>
      <c r="Y19" s="49">
        <v>0</v>
      </c>
      <c r="Z19" s="49">
        <v>0</v>
      </c>
      <c r="AA19" s="72">
        <v>19</v>
      </c>
      <c r="AB19" s="72"/>
      <c r="AC19" s="73"/>
      <c r="AD19" s="79" t="s">
        <v>1026</v>
      </c>
      <c r="AE19" s="79">
        <v>382</v>
      </c>
      <c r="AF19" s="79">
        <v>338</v>
      </c>
      <c r="AG19" s="79">
        <v>703</v>
      </c>
      <c r="AH19" s="79">
        <v>941</v>
      </c>
      <c r="AI19" s="79"/>
      <c r="AJ19" s="79" t="s">
        <v>1146</v>
      </c>
      <c r="AK19" s="79" t="s">
        <v>1252</v>
      </c>
      <c r="AL19" s="79"/>
      <c r="AM19" s="79"/>
      <c r="AN19" s="81">
        <v>42934.89333333333</v>
      </c>
      <c r="AO19" s="84" t="s">
        <v>1403</v>
      </c>
      <c r="AP19" s="79" t="b">
        <v>1</v>
      </c>
      <c r="AQ19" s="79" t="b">
        <v>0</v>
      </c>
      <c r="AR19" s="79" t="b">
        <v>1</v>
      </c>
      <c r="AS19" s="79"/>
      <c r="AT19" s="79">
        <v>1</v>
      </c>
      <c r="AU19" s="79"/>
      <c r="AV19" s="79" t="b">
        <v>0</v>
      </c>
      <c r="AW19" s="79" t="s">
        <v>1570</v>
      </c>
      <c r="AX19" s="84" t="s">
        <v>1587</v>
      </c>
      <c r="AY19" s="79" t="s">
        <v>66</v>
      </c>
      <c r="AZ19" s="79" t="str">
        <f>REPLACE(INDEX(GroupVertices[Group],MATCH(Vertices[[#This Row],[Vertex]],GroupVertices[Vertex],0)),1,1,"")</f>
        <v>1</v>
      </c>
      <c r="BA19" s="48"/>
      <c r="BB19" s="48"/>
      <c r="BC19" s="48"/>
      <c r="BD19" s="48"/>
      <c r="BE19" s="48" t="s">
        <v>462</v>
      </c>
      <c r="BF19" s="48" t="s">
        <v>462</v>
      </c>
      <c r="BG19" s="130" t="s">
        <v>2131</v>
      </c>
      <c r="BH19" s="130" t="s">
        <v>2131</v>
      </c>
      <c r="BI19" s="130" t="s">
        <v>2200</v>
      </c>
      <c r="BJ19" s="130" t="s">
        <v>2200</v>
      </c>
      <c r="BK19" s="130">
        <v>0</v>
      </c>
      <c r="BL19" s="133">
        <v>0</v>
      </c>
      <c r="BM19" s="130">
        <v>0</v>
      </c>
      <c r="BN19" s="133">
        <v>0</v>
      </c>
      <c r="BO19" s="130">
        <v>0</v>
      </c>
      <c r="BP19" s="133">
        <v>0</v>
      </c>
      <c r="BQ19" s="130">
        <v>25</v>
      </c>
      <c r="BR19" s="133">
        <v>100</v>
      </c>
      <c r="BS19" s="130">
        <v>25</v>
      </c>
      <c r="BT19" s="2"/>
      <c r="BU19" s="3"/>
      <c r="BV19" s="3"/>
      <c r="BW19" s="3"/>
      <c r="BX19" s="3"/>
    </row>
    <row r="20" spans="1:76" ht="15">
      <c r="A20" s="65" t="s">
        <v>243</v>
      </c>
      <c r="B20" s="66"/>
      <c r="C20" s="66" t="s">
        <v>64</v>
      </c>
      <c r="D20" s="67">
        <v>170.9958457409654</v>
      </c>
      <c r="E20" s="69"/>
      <c r="F20" s="103" t="s">
        <v>495</v>
      </c>
      <c r="G20" s="66"/>
      <c r="H20" s="70" t="s">
        <v>243</v>
      </c>
      <c r="I20" s="71"/>
      <c r="J20" s="71"/>
      <c r="K20" s="70" t="s">
        <v>1705</v>
      </c>
      <c r="L20" s="74">
        <v>11.445182591123826</v>
      </c>
      <c r="M20" s="75"/>
      <c r="N20" s="75"/>
      <c r="O20" s="76"/>
      <c r="P20" s="77"/>
      <c r="Q20" s="77"/>
      <c r="R20" s="89"/>
      <c r="S20" s="48">
        <v>0</v>
      </c>
      <c r="T20" s="48">
        <v>7</v>
      </c>
      <c r="U20" s="49">
        <v>0</v>
      </c>
      <c r="V20" s="49">
        <v>0.003497</v>
      </c>
      <c r="W20" s="49">
        <v>0.013627</v>
      </c>
      <c r="X20" s="49">
        <v>1.177291</v>
      </c>
      <c r="Y20" s="49">
        <v>0.8095238095238095</v>
      </c>
      <c r="Z20" s="49">
        <v>0</v>
      </c>
      <c r="AA20" s="72">
        <v>20</v>
      </c>
      <c r="AB20" s="72"/>
      <c r="AC20" s="73"/>
      <c r="AD20" s="79" t="s">
        <v>1027</v>
      </c>
      <c r="AE20" s="79">
        <v>2388</v>
      </c>
      <c r="AF20" s="79">
        <v>1475</v>
      </c>
      <c r="AG20" s="79">
        <v>2717</v>
      </c>
      <c r="AH20" s="79">
        <v>934</v>
      </c>
      <c r="AI20" s="79"/>
      <c r="AJ20" s="79" t="s">
        <v>1147</v>
      </c>
      <c r="AK20" s="79" t="s">
        <v>1254</v>
      </c>
      <c r="AL20" s="84" t="s">
        <v>1309</v>
      </c>
      <c r="AM20" s="79"/>
      <c r="AN20" s="81">
        <v>42745.051932870374</v>
      </c>
      <c r="AO20" s="84" t="s">
        <v>1404</v>
      </c>
      <c r="AP20" s="79" t="b">
        <v>1</v>
      </c>
      <c r="AQ20" s="79" t="b">
        <v>0</v>
      </c>
      <c r="AR20" s="79" t="b">
        <v>1</v>
      </c>
      <c r="AS20" s="79"/>
      <c r="AT20" s="79">
        <v>9</v>
      </c>
      <c r="AU20" s="79"/>
      <c r="AV20" s="79" t="b">
        <v>0</v>
      </c>
      <c r="AW20" s="79" t="s">
        <v>1570</v>
      </c>
      <c r="AX20" s="84" t="s">
        <v>1588</v>
      </c>
      <c r="AY20" s="79" t="s">
        <v>66</v>
      </c>
      <c r="AZ20" s="79" t="str">
        <f>REPLACE(INDEX(GroupVertices[Group],MATCH(Vertices[[#This Row],[Vertex]],GroupVertices[Vertex],0)),1,1,"")</f>
        <v>4</v>
      </c>
      <c r="BA20" s="48" t="s">
        <v>430</v>
      </c>
      <c r="BB20" s="48" t="s">
        <v>430</v>
      </c>
      <c r="BC20" s="48" t="s">
        <v>453</v>
      </c>
      <c r="BD20" s="48" t="s">
        <v>453</v>
      </c>
      <c r="BE20" s="48"/>
      <c r="BF20" s="48"/>
      <c r="BG20" s="130" t="s">
        <v>2132</v>
      </c>
      <c r="BH20" s="130" t="s">
        <v>2132</v>
      </c>
      <c r="BI20" s="130" t="s">
        <v>2201</v>
      </c>
      <c r="BJ20" s="130" t="s">
        <v>2201</v>
      </c>
      <c r="BK20" s="130">
        <v>0</v>
      </c>
      <c r="BL20" s="133">
        <v>0</v>
      </c>
      <c r="BM20" s="130">
        <v>0</v>
      </c>
      <c r="BN20" s="133">
        <v>0</v>
      </c>
      <c r="BO20" s="130">
        <v>0</v>
      </c>
      <c r="BP20" s="133">
        <v>0</v>
      </c>
      <c r="BQ20" s="130">
        <v>6</v>
      </c>
      <c r="BR20" s="133">
        <v>100</v>
      </c>
      <c r="BS20" s="130">
        <v>6</v>
      </c>
      <c r="BT20" s="2"/>
      <c r="BU20" s="3"/>
      <c r="BV20" s="3"/>
      <c r="BW20" s="3"/>
      <c r="BX20" s="3"/>
    </row>
    <row r="21" spans="1:76" ht="15">
      <c r="A21" s="65" t="s">
        <v>244</v>
      </c>
      <c r="B21" s="66"/>
      <c r="C21" s="66" t="s">
        <v>64</v>
      </c>
      <c r="D21" s="67">
        <v>170.68160729384948</v>
      </c>
      <c r="E21" s="69"/>
      <c r="F21" s="103" t="s">
        <v>496</v>
      </c>
      <c r="G21" s="66"/>
      <c r="H21" s="70" t="s">
        <v>244</v>
      </c>
      <c r="I21" s="71"/>
      <c r="J21" s="71"/>
      <c r="K21" s="70" t="s">
        <v>1706</v>
      </c>
      <c r="L21" s="74">
        <v>11.080316623899638</v>
      </c>
      <c r="M21" s="75"/>
      <c r="N21" s="75"/>
      <c r="O21" s="76"/>
      <c r="P21" s="77"/>
      <c r="Q21" s="77"/>
      <c r="R21" s="89"/>
      <c r="S21" s="48">
        <v>0</v>
      </c>
      <c r="T21" s="48">
        <v>7</v>
      </c>
      <c r="U21" s="49">
        <v>0</v>
      </c>
      <c r="V21" s="49">
        <v>0.003497</v>
      </c>
      <c r="W21" s="49">
        <v>0.013627</v>
      </c>
      <c r="X21" s="49">
        <v>1.177291</v>
      </c>
      <c r="Y21" s="49">
        <v>0.8095238095238095</v>
      </c>
      <c r="Z21" s="49">
        <v>0</v>
      </c>
      <c r="AA21" s="72">
        <v>21</v>
      </c>
      <c r="AB21" s="72"/>
      <c r="AC21" s="73"/>
      <c r="AD21" s="79" t="s">
        <v>1028</v>
      </c>
      <c r="AE21" s="79">
        <v>965</v>
      </c>
      <c r="AF21" s="79">
        <v>1424</v>
      </c>
      <c r="AG21" s="79">
        <v>6602</v>
      </c>
      <c r="AH21" s="79">
        <v>8846</v>
      </c>
      <c r="AI21" s="79"/>
      <c r="AJ21" s="79"/>
      <c r="AK21" s="79"/>
      <c r="AL21" s="79"/>
      <c r="AM21" s="79"/>
      <c r="AN21" s="81">
        <v>40709.3628125</v>
      </c>
      <c r="AO21" s="79"/>
      <c r="AP21" s="79" t="b">
        <v>1</v>
      </c>
      <c r="AQ21" s="79" t="b">
        <v>0</v>
      </c>
      <c r="AR21" s="79" t="b">
        <v>1</v>
      </c>
      <c r="AS21" s="79"/>
      <c r="AT21" s="79">
        <v>39</v>
      </c>
      <c r="AU21" s="84" t="s">
        <v>1495</v>
      </c>
      <c r="AV21" s="79" t="b">
        <v>0</v>
      </c>
      <c r="AW21" s="79" t="s">
        <v>1570</v>
      </c>
      <c r="AX21" s="84" t="s">
        <v>1589</v>
      </c>
      <c r="AY21" s="79" t="s">
        <v>66</v>
      </c>
      <c r="AZ21" s="79" t="str">
        <f>REPLACE(INDEX(GroupVertices[Group],MATCH(Vertices[[#This Row],[Vertex]],GroupVertices[Vertex],0)),1,1,"")</f>
        <v>4</v>
      </c>
      <c r="BA21" s="48" t="s">
        <v>430</v>
      </c>
      <c r="BB21" s="48" t="s">
        <v>430</v>
      </c>
      <c r="BC21" s="48" t="s">
        <v>453</v>
      </c>
      <c r="BD21" s="48" t="s">
        <v>453</v>
      </c>
      <c r="BE21" s="48"/>
      <c r="BF21" s="48"/>
      <c r="BG21" s="130" t="s">
        <v>2132</v>
      </c>
      <c r="BH21" s="130" t="s">
        <v>2132</v>
      </c>
      <c r="BI21" s="130" t="s">
        <v>2201</v>
      </c>
      <c r="BJ21" s="130" t="s">
        <v>2201</v>
      </c>
      <c r="BK21" s="130">
        <v>0</v>
      </c>
      <c r="BL21" s="133">
        <v>0</v>
      </c>
      <c r="BM21" s="130">
        <v>0</v>
      </c>
      <c r="BN21" s="133">
        <v>0</v>
      </c>
      <c r="BO21" s="130">
        <v>0</v>
      </c>
      <c r="BP21" s="133">
        <v>0</v>
      </c>
      <c r="BQ21" s="130">
        <v>6</v>
      </c>
      <c r="BR21" s="133">
        <v>100</v>
      </c>
      <c r="BS21" s="130">
        <v>6</v>
      </c>
      <c r="BT21" s="2"/>
      <c r="BU21" s="3"/>
      <c r="BV21" s="3"/>
      <c r="BW21" s="3"/>
      <c r="BX21" s="3"/>
    </row>
    <row r="22" spans="1:76" ht="15">
      <c r="A22" s="65" t="s">
        <v>245</v>
      </c>
      <c r="B22" s="66"/>
      <c r="C22" s="66" t="s">
        <v>64</v>
      </c>
      <c r="D22" s="67">
        <v>175.39518400058822</v>
      </c>
      <c r="E22" s="69"/>
      <c r="F22" s="103" t="s">
        <v>497</v>
      </c>
      <c r="G22" s="66"/>
      <c r="H22" s="70" t="s">
        <v>245</v>
      </c>
      <c r="I22" s="71"/>
      <c r="J22" s="71"/>
      <c r="K22" s="70" t="s">
        <v>1707</v>
      </c>
      <c r="L22" s="74">
        <v>16.553306132262463</v>
      </c>
      <c r="M22" s="75"/>
      <c r="N22" s="75"/>
      <c r="O22" s="76"/>
      <c r="P22" s="77"/>
      <c r="Q22" s="77"/>
      <c r="R22" s="89"/>
      <c r="S22" s="48">
        <v>0</v>
      </c>
      <c r="T22" s="48">
        <v>1</v>
      </c>
      <c r="U22" s="49">
        <v>0</v>
      </c>
      <c r="V22" s="49">
        <v>0.003367</v>
      </c>
      <c r="W22" s="49">
        <v>0.005015</v>
      </c>
      <c r="X22" s="49">
        <v>0.324291</v>
      </c>
      <c r="Y22" s="49">
        <v>0</v>
      </c>
      <c r="Z22" s="49">
        <v>0</v>
      </c>
      <c r="AA22" s="72">
        <v>22</v>
      </c>
      <c r="AB22" s="72"/>
      <c r="AC22" s="73"/>
      <c r="AD22" s="79" t="s">
        <v>1029</v>
      </c>
      <c r="AE22" s="79">
        <v>404</v>
      </c>
      <c r="AF22" s="79">
        <v>2189</v>
      </c>
      <c r="AG22" s="79">
        <v>2794</v>
      </c>
      <c r="AH22" s="79">
        <v>1020</v>
      </c>
      <c r="AI22" s="79"/>
      <c r="AJ22" s="79" t="s">
        <v>1148</v>
      </c>
      <c r="AK22" s="79" t="s">
        <v>1249</v>
      </c>
      <c r="AL22" s="84" t="s">
        <v>1310</v>
      </c>
      <c r="AM22" s="79"/>
      <c r="AN22" s="81">
        <v>40850.652592592596</v>
      </c>
      <c r="AO22" s="84" t="s">
        <v>1405</v>
      </c>
      <c r="AP22" s="79" t="b">
        <v>0</v>
      </c>
      <c r="AQ22" s="79" t="b">
        <v>0</v>
      </c>
      <c r="AR22" s="79" t="b">
        <v>1</v>
      </c>
      <c r="AS22" s="79"/>
      <c r="AT22" s="79">
        <v>57</v>
      </c>
      <c r="AU22" s="84" t="s">
        <v>1499</v>
      </c>
      <c r="AV22" s="79" t="b">
        <v>0</v>
      </c>
      <c r="AW22" s="79" t="s">
        <v>1570</v>
      </c>
      <c r="AX22" s="84" t="s">
        <v>1590</v>
      </c>
      <c r="AY22" s="79" t="s">
        <v>66</v>
      </c>
      <c r="AZ22" s="79" t="str">
        <f>REPLACE(INDEX(GroupVertices[Group],MATCH(Vertices[[#This Row],[Vertex]],GroupVertices[Vertex],0)),1,1,"")</f>
        <v>1</v>
      </c>
      <c r="BA22" s="48"/>
      <c r="BB22" s="48"/>
      <c r="BC22" s="48"/>
      <c r="BD22" s="48"/>
      <c r="BE22" s="48"/>
      <c r="BF22" s="48"/>
      <c r="BG22" s="130" t="s">
        <v>2138</v>
      </c>
      <c r="BH22" s="130" t="s">
        <v>2138</v>
      </c>
      <c r="BI22" s="130" t="s">
        <v>2207</v>
      </c>
      <c r="BJ22" s="130" t="s">
        <v>2207</v>
      </c>
      <c r="BK22" s="130">
        <v>0</v>
      </c>
      <c r="BL22" s="133">
        <v>0</v>
      </c>
      <c r="BM22" s="130">
        <v>0</v>
      </c>
      <c r="BN22" s="133">
        <v>0</v>
      </c>
      <c r="BO22" s="130">
        <v>0</v>
      </c>
      <c r="BP22" s="133">
        <v>0</v>
      </c>
      <c r="BQ22" s="130">
        <v>18</v>
      </c>
      <c r="BR22" s="133">
        <v>100</v>
      </c>
      <c r="BS22" s="130">
        <v>18</v>
      </c>
      <c r="BT22" s="2"/>
      <c r="BU22" s="3"/>
      <c r="BV22" s="3"/>
      <c r="BW22" s="3"/>
      <c r="BX22" s="3"/>
    </row>
    <row r="23" spans="1:76" ht="15">
      <c r="A23" s="65" t="s">
        <v>246</v>
      </c>
      <c r="B23" s="66"/>
      <c r="C23" s="66" t="s">
        <v>64</v>
      </c>
      <c r="D23" s="67">
        <v>208.50112863497665</v>
      </c>
      <c r="E23" s="69"/>
      <c r="F23" s="103" t="s">
        <v>498</v>
      </c>
      <c r="G23" s="66"/>
      <c r="H23" s="70" t="s">
        <v>246</v>
      </c>
      <c r="I23" s="71"/>
      <c r="J23" s="71"/>
      <c r="K23" s="70" t="s">
        <v>1708</v>
      </c>
      <c r="L23" s="74">
        <v>54.99300891452843</v>
      </c>
      <c r="M23" s="75"/>
      <c r="N23" s="75"/>
      <c r="O23" s="76"/>
      <c r="P23" s="77"/>
      <c r="Q23" s="77"/>
      <c r="R23" s="89"/>
      <c r="S23" s="48">
        <v>4</v>
      </c>
      <c r="T23" s="48">
        <v>26</v>
      </c>
      <c r="U23" s="49">
        <v>2324.848485</v>
      </c>
      <c r="V23" s="49">
        <v>0.003984</v>
      </c>
      <c r="W23" s="49">
        <v>0.024882</v>
      </c>
      <c r="X23" s="49">
        <v>4.480873</v>
      </c>
      <c r="Y23" s="49">
        <v>0.09829059829059829</v>
      </c>
      <c r="Z23" s="49">
        <v>0.1111111111111111</v>
      </c>
      <c r="AA23" s="72">
        <v>23</v>
      </c>
      <c r="AB23" s="72"/>
      <c r="AC23" s="73"/>
      <c r="AD23" s="79" t="s">
        <v>1030</v>
      </c>
      <c r="AE23" s="79">
        <v>4766</v>
      </c>
      <c r="AF23" s="79">
        <v>7562</v>
      </c>
      <c r="AG23" s="79">
        <v>17767</v>
      </c>
      <c r="AH23" s="79">
        <v>2888</v>
      </c>
      <c r="AI23" s="79"/>
      <c r="AJ23" s="79" t="s">
        <v>1149</v>
      </c>
      <c r="AK23" s="79" t="s">
        <v>1255</v>
      </c>
      <c r="AL23" s="84" t="s">
        <v>1311</v>
      </c>
      <c r="AM23" s="79"/>
      <c r="AN23" s="81">
        <v>41459.61203703703</v>
      </c>
      <c r="AO23" s="84" t="s">
        <v>1406</v>
      </c>
      <c r="AP23" s="79" t="b">
        <v>0</v>
      </c>
      <c r="AQ23" s="79" t="b">
        <v>0</v>
      </c>
      <c r="AR23" s="79" t="b">
        <v>0</v>
      </c>
      <c r="AS23" s="79"/>
      <c r="AT23" s="79">
        <v>134</v>
      </c>
      <c r="AU23" s="84" t="s">
        <v>1500</v>
      </c>
      <c r="AV23" s="79" t="b">
        <v>0</v>
      </c>
      <c r="AW23" s="79" t="s">
        <v>1570</v>
      </c>
      <c r="AX23" s="84" t="s">
        <v>1591</v>
      </c>
      <c r="AY23" s="79" t="s">
        <v>66</v>
      </c>
      <c r="AZ23" s="79" t="str">
        <f>REPLACE(INDEX(GroupVertices[Group],MATCH(Vertices[[#This Row],[Vertex]],GroupVertices[Vertex],0)),1,1,"")</f>
        <v>3</v>
      </c>
      <c r="BA23" s="48"/>
      <c r="BB23" s="48"/>
      <c r="BC23" s="48"/>
      <c r="BD23" s="48"/>
      <c r="BE23" s="48" t="s">
        <v>463</v>
      </c>
      <c r="BF23" s="48" t="s">
        <v>463</v>
      </c>
      <c r="BG23" s="130" t="s">
        <v>2139</v>
      </c>
      <c r="BH23" s="130" t="s">
        <v>2185</v>
      </c>
      <c r="BI23" s="130" t="s">
        <v>2208</v>
      </c>
      <c r="BJ23" s="130" t="s">
        <v>2208</v>
      </c>
      <c r="BK23" s="130">
        <v>3</v>
      </c>
      <c r="BL23" s="133">
        <v>4.477611940298507</v>
      </c>
      <c r="BM23" s="130">
        <v>0</v>
      </c>
      <c r="BN23" s="133">
        <v>0</v>
      </c>
      <c r="BO23" s="130">
        <v>0</v>
      </c>
      <c r="BP23" s="133">
        <v>0</v>
      </c>
      <c r="BQ23" s="130">
        <v>64</v>
      </c>
      <c r="BR23" s="133">
        <v>95.5223880597015</v>
      </c>
      <c r="BS23" s="130">
        <v>67</v>
      </c>
      <c r="BT23" s="2"/>
      <c r="BU23" s="3"/>
      <c r="BV23" s="3"/>
      <c r="BW23" s="3"/>
      <c r="BX23" s="3"/>
    </row>
    <row r="24" spans="1:76" ht="15">
      <c r="A24" s="65" t="s">
        <v>296</v>
      </c>
      <c r="B24" s="66"/>
      <c r="C24" s="66" t="s">
        <v>64</v>
      </c>
      <c r="D24" s="67">
        <v>242.36494246535054</v>
      </c>
      <c r="E24" s="69"/>
      <c r="F24" s="103" t="s">
        <v>1508</v>
      </c>
      <c r="G24" s="66"/>
      <c r="H24" s="70" t="s">
        <v>296</v>
      </c>
      <c r="I24" s="71"/>
      <c r="J24" s="71"/>
      <c r="K24" s="70" t="s">
        <v>1709</v>
      </c>
      <c r="L24" s="74">
        <v>94.31268255892333</v>
      </c>
      <c r="M24" s="75"/>
      <c r="N24" s="75"/>
      <c r="O24" s="76"/>
      <c r="P24" s="77"/>
      <c r="Q24" s="77"/>
      <c r="R24" s="89"/>
      <c r="S24" s="48">
        <v>1</v>
      </c>
      <c r="T24" s="48">
        <v>0</v>
      </c>
      <c r="U24" s="49">
        <v>0</v>
      </c>
      <c r="V24" s="49">
        <v>0.002674</v>
      </c>
      <c r="W24" s="49">
        <v>0.00201</v>
      </c>
      <c r="X24" s="49">
        <v>0.291064</v>
      </c>
      <c r="Y24" s="49">
        <v>0</v>
      </c>
      <c r="Z24" s="49">
        <v>0</v>
      </c>
      <c r="AA24" s="72">
        <v>24</v>
      </c>
      <c r="AB24" s="72"/>
      <c r="AC24" s="73"/>
      <c r="AD24" s="79" t="s">
        <v>1031</v>
      </c>
      <c r="AE24" s="79">
        <v>529</v>
      </c>
      <c r="AF24" s="79">
        <v>13058</v>
      </c>
      <c r="AG24" s="79">
        <v>9803</v>
      </c>
      <c r="AH24" s="79">
        <v>1322</v>
      </c>
      <c r="AI24" s="79"/>
      <c r="AJ24" s="79" t="s">
        <v>1150</v>
      </c>
      <c r="AK24" s="79" t="s">
        <v>1249</v>
      </c>
      <c r="AL24" s="84" t="s">
        <v>1312</v>
      </c>
      <c r="AM24" s="79"/>
      <c r="AN24" s="81">
        <v>40932.48542824074</v>
      </c>
      <c r="AO24" s="84" t="s">
        <v>1407</v>
      </c>
      <c r="AP24" s="79" t="b">
        <v>0</v>
      </c>
      <c r="AQ24" s="79" t="b">
        <v>0</v>
      </c>
      <c r="AR24" s="79" t="b">
        <v>0</v>
      </c>
      <c r="AS24" s="79"/>
      <c r="AT24" s="79">
        <v>118</v>
      </c>
      <c r="AU24" s="84" t="s">
        <v>1501</v>
      </c>
      <c r="AV24" s="79" t="b">
        <v>0</v>
      </c>
      <c r="AW24" s="79" t="s">
        <v>1570</v>
      </c>
      <c r="AX24" s="84" t="s">
        <v>1592</v>
      </c>
      <c r="AY24" s="79" t="s">
        <v>65</v>
      </c>
      <c r="AZ24" s="79"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5" t="s">
        <v>297</v>
      </c>
      <c r="B25" s="66"/>
      <c r="C25" s="66" t="s">
        <v>64</v>
      </c>
      <c r="D25" s="67">
        <v>180.01017609646703</v>
      </c>
      <c r="E25" s="69"/>
      <c r="F25" s="103" t="s">
        <v>1509</v>
      </c>
      <c r="G25" s="66"/>
      <c r="H25" s="70" t="s">
        <v>297</v>
      </c>
      <c r="I25" s="71"/>
      <c r="J25" s="71"/>
      <c r="K25" s="70" t="s">
        <v>1710</v>
      </c>
      <c r="L25" s="74">
        <v>21.911827886202015</v>
      </c>
      <c r="M25" s="75"/>
      <c r="N25" s="75"/>
      <c r="O25" s="76"/>
      <c r="P25" s="77"/>
      <c r="Q25" s="77"/>
      <c r="R25" s="89"/>
      <c r="S25" s="48">
        <v>1</v>
      </c>
      <c r="T25" s="48">
        <v>0</v>
      </c>
      <c r="U25" s="49">
        <v>0</v>
      </c>
      <c r="V25" s="49">
        <v>0.002674</v>
      </c>
      <c r="W25" s="49">
        <v>0.00201</v>
      </c>
      <c r="X25" s="49">
        <v>0.291064</v>
      </c>
      <c r="Y25" s="49">
        <v>0</v>
      </c>
      <c r="Z25" s="49">
        <v>0</v>
      </c>
      <c r="AA25" s="72">
        <v>25</v>
      </c>
      <c r="AB25" s="72"/>
      <c r="AC25" s="73"/>
      <c r="AD25" s="79" t="s">
        <v>1032</v>
      </c>
      <c r="AE25" s="79">
        <v>286</v>
      </c>
      <c r="AF25" s="79">
        <v>2938</v>
      </c>
      <c r="AG25" s="79">
        <v>3869</v>
      </c>
      <c r="AH25" s="79">
        <v>96</v>
      </c>
      <c r="AI25" s="79"/>
      <c r="AJ25" s="79" t="s">
        <v>1151</v>
      </c>
      <c r="AK25" s="79" t="s">
        <v>1256</v>
      </c>
      <c r="AL25" s="84" t="s">
        <v>1313</v>
      </c>
      <c r="AM25" s="79"/>
      <c r="AN25" s="81">
        <v>40768.32815972222</v>
      </c>
      <c r="AO25" s="84" t="s">
        <v>1408</v>
      </c>
      <c r="AP25" s="79" t="b">
        <v>0</v>
      </c>
      <c r="AQ25" s="79" t="b">
        <v>0</v>
      </c>
      <c r="AR25" s="79" t="b">
        <v>1</v>
      </c>
      <c r="AS25" s="79"/>
      <c r="AT25" s="79">
        <v>48</v>
      </c>
      <c r="AU25" s="84" t="s">
        <v>1502</v>
      </c>
      <c r="AV25" s="79" t="b">
        <v>0</v>
      </c>
      <c r="AW25" s="79" t="s">
        <v>1570</v>
      </c>
      <c r="AX25" s="84" t="s">
        <v>1593</v>
      </c>
      <c r="AY25" s="79" t="s">
        <v>65</v>
      </c>
      <c r="AZ25" s="79"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5" t="s">
        <v>298</v>
      </c>
      <c r="B26" s="66"/>
      <c r="C26" s="66" t="s">
        <v>64</v>
      </c>
      <c r="D26" s="67">
        <v>511.6796147200471</v>
      </c>
      <c r="E26" s="69"/>
      <c r="F26" s="103" t="s">
        <v>1510</v>
      </c>
      <c r="G26" s="66"/>
      <c r="H26" s="70" t="s">
        <v>298</v>
      </c>
      <c r="I26" s="71"/>
      <c r="J26" s="71"/>
      <c r="K26" s="70" t="s">
        <v>1711</v>
      </c>
      <c r="L26" s="74">
        <v>407.0171249393557</v>
      </c>
      <c r="M26" s="75"/>
      <c r="N26" s="75"/>
      <c r="O26" s="76"/>
      <c r="P26" s="77"/>
      <c r="Q26" s="77"/>
      <c r="R26" s="89"/>
      <c r="S26" s="48">
        <v>1</v>
      </c>
      <c r="T26" s="48">
        <v>0</v>
      </c>
      <c r="U26" s="49">
        <v>0</v>
      </c>
      <c r="V26" s="49">
        <v>0.002674</v>
      </c>
      <c r="W26" s="49">
        <v>0.00201</v>
      </c>
      <c r="X26" s="49">
        <v>0.291064</v>
      </c>
      <c r="Y26" s="49">
        <v>0</v>
      </c>
      <c r="Z26" s="49">
        <v>0</v>
      </c>
      <c r="AA26" s="72">
        <v>26</v>
      </c>
      <c r="AB26" s="72"/>
      <c r="AC26" s="73"/>
      <c r="AD26" s="79" t="s">
        <v>1033</v>
      </c>
      <c r="AE26" s="79">
        <v>1402</v>
      </c>
      <c r="AF26" s="79">
        <v>56767</v>
      </c>
      <c r="AG26" s="79">
        <v>35594</v>
      </c>
      <c r="AH26" s="79">
        <v>1111</v>
      </c>
      <c r="AI26" s="79"/>
      <c r="AJ26" s="79" t="s">
        <v>1152</v>
      </c>
      <c r="AK26" s="79" t="s">
        <v>1250</v>
      </c>
      <c r="AL26" s="84" t="s">
        <v>1314</v>
      </c>
      <c r="AM26" s="79"/>
      <c r="AN26" s="81">
        <v>40104.83122685185</v>
      </c>
      <c r="AO26" s="84" t="s">
        <v>1409</v>
      </c>
      <c r="AP26" s="79" t="b">
        <v>0</v>
      </c>
      <c r="AQ26" s="79" t="b">
        <v>0</v>
      </c>
      <c r="AR26" s="79" t="b">
        <v>1</v>
      </c>
      <c r="AS26" s="79"/>
      <c r="AT26" s="79">
        <v>303</v>
      </c>
      <c r="AU26" s="84" t="s">
        <v>1495</v>
      </c>
      <c r="AV26" s="79" t="b">
        <v>1</v>
      </c>
      <c r="AW26" s="79" t="s">
        <v>1570</v>
      </c>
      <c r="AX26" s="84" t="s">
        <v>1594</v>
      </c>
      <c r="AY26" s="79" t="s">
        <v>65</v>
      </c>
      <c r="AZ26" s="79"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5" t="s">
        <v>299</v>
      </c>
      <c r="B27" s="66"/>
      <c r="C27" s="66" t="s">
        <v>64</v>
      </c>
      <c r="D27" s="67">
        <v>164.73572295136208</v>
      </c>
      <c r="E27" s="69"/>
      <c r="F27" s="103" t="s">
        <v>1511</v>
      </c>
      <c r="G27" s="66"/>
      <c r="H27" s="70" t="s">
        <v>299</v>
      </c>
      <c r="I27" s="71"/>
      <c r="J27" s="71"/>
      <c r="K27" s="70" t="s">
        <v>1712</v>
      </c>
      <c r="L27" s="74">
        <v>4.176480185245876</v>
      </c>
      <c r="M27" s="75"/>
      <c r="N27" s="75"/>
      <c r="O27" s="76"/>
      <c r="P27" s="77"/>
      <c r="Q27" s="77"/>
      <c r="R27" s="89"/>
      <c r="S27" s="48">
        <v>1</v>
      </c>
      <c r="T27" s="48">
        <v>0</v>
      </c>
      <c r="U27" s="49">
        <v>0</v>
      </c>
      <c r="V27" s="49">
        <v>0.002674</v>
      </c>
      <c r="W27" s="49">
        <v>0.00201</v>
      </c>
      <c r="X27" s="49">
        <v>0.291064</v>
      </c>
      <c r="Y27" s="49">
        <v>0</v>
      </c>
      <c r="Z27" s="49">
        <v>0</v>
      </c>
      <c r="AA27" s="72">
        <v>27</v>
      </c>
      <c r="AB27" s="72"/>
      <c r="AC27" s="73"/>
      <c r="AD27" s="79" t="s">
        <v>1034</v>
      </c>
      <c r="AE27" s="79">
        <v>963</v>
      </c>
      <c r="AF27" s="79">
        <v>459</v>
      </c>
      <c r="AG27" s="79">
        <v>6607</v>
      </c>
      <c r="AH27" s="79">
        <v>12600</v>
      </c>
      <c r="AI27" s="79"/>
      <c r="AJ27" s="79" t="s">
        <v>1153</v>
      </c>
      <c r="AK27" s="79" t="s">
        <v>1252</v>
      </c>
      <c r="AL27" s="79"/>
      <c r="AM27" s="79"/>
      <c r="AN27" s="81">
        <v>42202.56459490741</v>
      </c>
      <c r="AO27" s="84" t="s">
        <v>1410</v>
      </c>
      <c r="AP27" s="79" t="b">
        <v>0</v>
      </c>
      <c r="AQ27" s="79" t="b">
        <v>0</v>
      </c>
      <c r="AR27" s="79" t="b">
        <v>0</v>
      </c>
      <c r="AS27" s="79"/>
      <c r="AT27" s="79">
        <v>5</v>
      </c>
      <c r="AU27" s="84" t="s">
        <v>1495</v>
      </c>
      <c r="AV27" s="79" t="b">
        <v>0</v>
      </c>
      <c r="AW27" s="79" t="s">
        <v>1570</v>
      </c>
      <c r="AX27" s="84" t="s">
        <v>1595</v>
      </c>
      <c r="AY27" s="79" t="s">
        <v>65</v>
      </c>
      <c r="AZ27" s="79"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5" t="s">
        <v>300</v>
      </c>
      <c r="B28" s="66"/>
      <c r="C28" s="66" t="s">
        <v>64</v>
      </c>
      <c r="D28" s="67">
        <v>164.50774603874856</v>
      </c>
      <c r="E28" s="69"/>
      <c r="F28" s="103" t="s">
        <v>1512</v>
      </c>
      <c r="G28" s="66"/>
      <c r="H28" s="70" t="s">
        <v>300</v>
      </c>
      <c r="I28" s="71"/>
      <c r="J28" s="71"/>
      <c r="K28" s="70" t="s">
        <v>1713</v>
      </c>
      <c r="L28" s="74">
        <v>3.9117735031420526</v>
      </c>
      <c r="M28" s="75"/>
      <c r="N28" s="75"/>
      <c r="O28" s="76"/>
      <c r="P28" s="77"/>
      <c r="Q28" s="77"/>
      <c r="R28" s="89"/>
      <c r="S28" s="48">
        <v>1</v>
      </c>
      <c r="T28" s="48">
        <v>0</v>
      </c>
      <c r="U28" s="49">
        <v>0</v>
      </c>
      <c r="V28" s="49">
        <v>0.002674</v>
      </c>
      <c r="W28" s="49">
        <v>0.00201</v>
      </c>
      <c r="X28" s="49">
        <v>0.291064</v>
      </c>
      <c r="Y28" s="49">
        <v>0</v>
      </c>
      <c r="Z28" s="49">
        <v>0</v>
      </c>
      <c r="AA28" s="72">
        <v>28</v>
      </c>
      <c r="AB28" s="72"/>
      <c r="AC28" s="73"/>
      <c r="AD28" s="79" t="s">
        <v>1035</v>
      </c>
      <c r="AE28" s="79">
        <v>1532</v>
      </c>
      <c r="AF28" s="79">
        <v>422</v>
      </c>
      <c r="AG28" s="79">
        <v>1340</v>
      </c>
      <c r="AH28" s="79">
        <v>221</v>
      </c>
      <c r="AI28" s="79"/>
      <c r="AJ28" s="79" t="s">
        <v>1154</v>
      </c>
      <c r="AK28" s="79" t="s">
        <v>1249</v>
      </c>
      <c r="AL28" s="84" t="s">
        <v>1315</v>
      </c>
      <c r="AM28" s="79"/>
      <c r="AN28" s="81">
        <v>42415.95680555556</v>
      </c>
      <c r="AO28" s="84" t="s">
        <v>1411</v>
      </c>
      <c r="AP28" s="79" t="b">
        <v>0</v>
      </c>
      <c r="AQ28" s="79" t="b">
        <v>0</v>
      </c>
      <c r="AR28" s="79" t="b">
        <v>0</v>
      </c>
      <c r="AS28" s="79"/>
      <c r="AT28" s="79">
        <v>3</v>
      </c>
      <c r="AU28" s="84" t="s">
        <v>1495</v>
      </c>
      <c r="AV28" s="79" t="b">
        <v>0</v>
      </c>
      <c r="AW28" s="79" t="s">
        <v>1570</v>
      </c>
      <c r="AX28" s="84" t="s">
        <v>1596</v>
      </c>
      <c r="AY28" s="79" t="s">
        <v>65</v>
      </c>
      <c r="AZ28" s="79"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5" t="s">
        <v>301</v>
      </c>
      <c r="B29" s="66"/>
      <c r="C29" s="66" t="s">
        <v>64</v>
      </c>
      <c r="D29" s="67">
        <v>167.163368993787</v>
      </c>
      <c r="E29" s="69"/>
      <c r="F29" s="103" t="s">
        <v>1513</v>
      </c>
      <c r="G29" s="66"/>
      <c r="H29" s="70" t="s">
        <v>301</v>
      </c>
      <c r="I29" s="71"/>
      <c r="J29" s="71"/>
      <c r="K29" s="70" t="s">
        <v>1714</v>
      </c>
      <c r="L29" s="74">
        <v>6.995248637919018</v>
      </c>
      <c r="M29" s="75"/>
      <c r="N29" s="75"/>
      <c r="O29" s="76"/>
      <c r="P29" s="77"/>
      <c r="Q29" s="77"/>
      <c r="R29" s="89"/>
      <c r="S29" s="48">
        <v>2</v>
      </c>
      <c r="T29" s="48">
        <v>0</v>
      </c>
      <c r="U29" s="49">
        <v>0</v>
      </c>
      <c r="V29" s="49">
        <v>0.002681</v>
      </c>
      <c r="W29" s="49">
        <v>0.002187</v>
      </c>
      <c r="X29" s="49">
        <v>0.506199</v>
      </c>
      <c r="Y29" s="49">
        <v>0.5</v>
      </c>
      <c r="Z29" s="49">
        <v>0</v>
      </c>
      <c r="AA29" s="72">
        <v>29</v>
      </c>
      <c r="AB29" s="72"/>
      <c r="AC29" s="73"/>
      <c r="AD29" s="79" t="s">
        <v>1036</v>
      </c>
      <c r="AE29" s="79">
        <v>1339</v>
      </c>
      <c r="AF29" s="79">
        <v>853</v>
      </c>
      <c r="AG29" s="79">
        <v>1031</v>
      </c>
      <c r="AH29" s="79">
        <v>1387</v>
      </c>
      <c r="AI29" s="79"/>
      <c r="AJ29" s="79" t="s">
        <v>1155</v>
      </c>
      <c r="AK29" s="79" t="s">
        <v>1249</v>
      </c>
      <c r="AL29" s="84" t="s">
        <v>1316</v>
      </c>
      <c r="AM29" s="79"/>
      <c r="AN29" s="81">
        <v>43423.85208333333</v>
      </c>
      <c r="AO29" s="84" t="s">
        <v>1412</v>
      </c>
      <c r="AP29" s="79" t="b">
        <v>1</v>
      </c>
      <c r="AQ29" s="79" t="b">
        <v>0</v>
      </c>
      <c r="AR29" s="79" t="b">
        <v>0</v>
      </c>
      <c r="AS29" s="79"/>
      <c r="AT29" s="79">
        <v>12</v>
      </c>
      <c r="AU29" s="79"/>
      <c r="AV29" s="79" t="b">
        <v>0</v>
      </c>
      <c r="AW29" s="79" t="s">
        <v>1570</v>
      </c>
      <c r="AX29" s="84" t="s">
        <v>1597</v>
      </c>
      <c r="AY29" s="79" t="s">
        <v>65</v>
      </c>
      <c r="AZ29" s="79"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5" t="s">
        <v>302</v>
      </c>
      <c r="B30" s="66"/>
      <c r="C30" s="66" t="s">
        <v>64</v>
      </c>
      <c r="D30" s="67">
        <v>164.6124921877872</v>
      </c>
      <c r="E30" s="69"/>
      <c r="F30" s="103" t="s">
        <v>1514</v>
      </c>
      <c r="G30" s="66"/>
      <c r="H30" s="70" t="s">
        <v>302</v>
      </c>
      <c r="I30" s="71"/>
      <c r="J30" s="71"/>
      <c r="K30" s="70" t="s">
        <v>1917</v>
      </c>
      <c r="L30" s="74">
        <v>4.0333954922167825</v>
      </c>
      <c r="M30" s="75"/>
      <c r="N30" s="75"/>
      <c r="O30" s="76"/>
      <c r="P30" s="77"/>
      <c r="Q30" s="77"/>
      <c r="R30" s="89"/>
      <c r="S30" s="48">
        <v>1</v>
      </c>
      <c r="T30" s="48">
        <v>1</v>
      </c>
      <c r="U30" s="49">
        <v>0</v>
      </c>
      <c r="V30" s="49">
        <v>0.002681</v>
      </c>
      <c r="W30" s="49">
        <v>0.002187</v>
      </c>
      <c r="X30" s="49">
        <v>0.506199</v>
      </c>
      <c r="Y30" s="49">
        <v>0.5</v>
      </c>
      <c r="Z30" s="49">
        <v>0</v>
      </c>
      <c r="AA30" s="72">
        <v>30</v>
      </c>
      <c r="AB30" s="72"/>
      <c r="AC30" s="73"/>
      <c r="AD30" s="79" t="s">
        <v>1037</v>
      </c>
      <c r="AE30" s="79">
        <v>441</v>
      </c>
      <c r="AF30" s="79">
        <v>439</v>
      </c>
      <c r="AG30" s="79">
        <v>304</v>
      </c>
      <c r="AH30" s="79">
        <v>845</v>
      </c>
      <c r="AI30" s="79"/>
      <c r="AJ30" s="79" t="s">
        <v>1156</v>
      </c>
      <c r="AK30" s="79" t="s">
        <v>1249</v>
      </c>
      <c r="AL30" s="79"/>
      <c r="AM30" s="79"/>
      <c r="AN30" s="81">
        <v>43496.698113425926</v>
      </c>
      <c r="AO30" s="84" t="s">
        <v>1413</v>
      </c>
      <c r="AP30" s="79" t="b">
        <v>0</v>
      </c>
      <c r="AQ30" s="79" t="b">
        <v>0</v>
      </c>
      <c r="AR30" s="79" t="b">
        <v>0</v>
      </c>
      <c r="AS30" s="79"/>
      <c r="AT30" s="79">
        <v>4</v>
      </c>
      <c r="AU30" s="84" t="s">
        <v>1495</v>
      </c>
      <c r="AV30" s="79" t="b">
        <v>0</v>
      </c>
      <c r="AW30" s="79" t="s">
        <v>1570</v>
      </c>
      <c r="AX30" s="84" t="s">
        <v>1598</v>
      </c>
      <c r="AY30" s="79" t="s">
        <v>66</v>
      </c>
      <c r="AZ30" s="79" t="str">
        <f>REPLACE(INDEX(GroupVertices[Group],MATCH(Vertices[[#This Row],[Vertex]],GroupVertices[Vertex],0)),1,1,"")</f>
        <v>3</v>
      </c>
      <c r="BA30" s="48"/>
      <c r="BB30" s="48"/>
      <c r="BC30" s="48"/>
      <c r="BD30" s="48"/>
      <c r="BE30" s="48" t="s">
        <v>1847</v>
      </c>
      <c r="BF30" s="48" t="s">
        <v>1847</v>
      </c>
      <c r="BG30" s="130" t="s">
        <v>2140</v>
      </c>
      <c r="BH30" s="130" t="s">
        <v>2140</v>
      </c>
      <c r="BI30" s="130" t="s">
        <v>2209</v>
      </c>
      <c r="BJ30" s="130" t="s">
        <v>2209</v>
      </c>
      <c r="BK30" s="130">
        <v>0</v>
      </c>
      <c r="BL30" s="133">
        <v>0</v>
      </c>
      <c r="BM30" s="130">
        <v>0</v>
      </c>
      <c r="BN30" s="133">
        <v>0</v>
      </c>
      <c r="BO30" s="130">
        <v>0</v>
      </c>
      <c r="BP30" s="133">
        <v>0</v>
      </c>
      <c r="BQ30" s="130">
        <v>36</v>
      </c>
      <c r="BR30" s="133">
        <v>100</v>
      </c>
      <c r="BS30" s="130">
        <v>36</v>
      </c>
      <c r="BT30" s="2"/>
      <c r="BU30" s="3"/>
      <c r="BV30" s="3"/>
      <c r="BW30" s="3"/>
      <c r="BX30" s="3"/>
    </row>
    <row r="31" spans="1:76" ht="15">
      <c r="A31" s="65" t="s">
        <v>247</v>
      </c>
      <c r="B31" s="66"/>
      <c r="C31" s="66" t="s">
        <v>64</v>
      </c>
      <c r="D31" s="67">
        <v>165.57985368184993</v>
      </c>
      <c r="E31" s="69"/>
      <c r="F31" s="103" t="s">
        <v>499</v>
      </c>
      <c r="G31" s="66"/>
      <c r="H31" s="70" t="s">
        <v>247</v>
      </c>
      <c r="I31" s="71"/>
      <c r="J31" s="71"/>
      <c r="K31" s="70" t="s">
        <v>1715</v>
      </c>
      <c r="L31" s="74">
        <v>5.156610332495166</v>
      </c>
      <c r="M31" s="75"/>
      <c r="N31" s="75"/>
      <c r="O31" s="76"/>
      <c r="P31" s="77"/>
      <c r="Q31" s="77"/>
      <c r="R31" s="89"/>
      <c r="S31" s="48">
        <v>0</v>
      </c>
      <c r="T31" s="48">
        <v>1</v>
      </c>
      <c r="U31" s="49">
        <v>0</v>
      </c>
      <c r="V31" s="49">
        <v>0.003367</v>
      </c>
      <c r="W31" s="49">
        <v>0.005015</v>
      </c>
      <c r="X31" s="49">
        <v>0.324291</v>
      </c>
      <c r="Y31" s="49">
        <v>0</v>
      </c>
      <c r="Z31" s="49">
        <v>0</v>
      </c>
      <c r="AA31" s="72">
        <v>31</v>
      </c>
      <c r="AB31" s="72"/>
      <c r="AC31" s="73"/>
      <c r="AD31" s="79" t="s">
        <v>1038</v>
      </c>
      <c r="AE31" s="79">
        <v>419</v>
      </c>
      <c r="AF31" s="79">
        <v>596</v>
      </c>
      <c r="AG31" s="79">
        <v>5171</v>
      </c>
      <c r="AH31" s="79">
        <v>10957</v>
      </c>
      <c r="AI31" s="79"/>
      <c r="AJ31" s="79" t="s">
        <v>1157</v>
      </c>
      <c r="AK31" s="79" t="s">
        <v>1257</v>
      </c>
      <c r="AL31" s="84" t="s">
        <v>1317</v>
      </c>
      <c r="AM31" s="79"/>
      <c r="AN31" s="81">
        <v>42594.816041666665</v>
      </c>
      <c r="AO31" s="84" t="s">
        <v>1414</v>
      </c>
      <c r="AP31" s="79" t="b">
        <v>0</v>
      </c>
      <c r="AQ31" s="79" t="b">
        <v>0</v>
      </c>
      <c r="AR31" s="79" t="b">
        <v>1</v>
      </c>
      <c r="AS31" s="79"/>
      <c r="AT31" s="79">
        <v>49</v>
      </c>
      <c r="AU31" s="84" t="s">
        <v>1495</v>
      </c>
      <c r="AV31" s="79" t="b">
        <v>0</v>
      </c>
      <c r="AW31" s="79" t="s">
        <v>1570</v>
      </c>
      <c r="AX31" s="84" t="s">
        <v>1599</v>
      </c>
      <c r="AY31" s="79" t="s">
        <v>66</v>
      </c>
      <c r="AZ31" s="79" t="str">
        <f>REPLACE(INDEX(GroupVertices[Group],MATCH(Vertices[[#This Row],[Vertex]],GroupVertices[Vertex],0)),1,1,"")</f>
        <v>1</v>
      </c>
      <c r="BA31" s="48"/>
      <c r="BB31" s="48"/>
      <c r="BC31" s="48"/>
      <c r="BD31" s="48"/>
      <c r="BE31" s="48" t="s">
        <v>463</v>
      </c>
      <c r="BF31" s="48" t="s">
        <v>463</v>
      </c>
      <c r="BG31" s="130" t="s">
        <v>2141</v>
      </c>
      <c r="BH31" s="130" t="s">
        <v>2141</v>
      </c>
      <c r="BI31" s="130" t="s">
        <v>2210</v>
      </c>
      <c r="BJ31" s="130" t="s">
        <v>2210</v>
      </c>
      <c r="BK31" s="130">
        <v>2</v>
      </c>
      <c r="BL31" s="133">
        <v>6.666666666666667</v>
      </c>
      <c r="BM31" s="130">
        <v>0</v>
      </c>
      <c r="BN31" s="133">
        <v>0</v>
      </c>
      <c r="BO31" s="130">
        <v>0</v>
      </c>
      <c r="BP31" s="133">
        <v>0</v>
      </c>
      <c r="BQ31" s="130">
        <v>28</v>
      </c>
      <c r="BR31" s="133">
        <v>93.33333333333333</v>
      </c>
      <c r="BS31" s="130">
        <v>30</v>
      </c>
      <c r="BT31" s="2"/>
      <c r="BU31" s="3"/>
      <c r="BV31" s="3"/>
      <c r="BW31" s="3"/>
      <c r="BX31" s="3"/>
    </row>
    <row r="32" spans="1:76" ht="15">
      <c r="A32" s="65" t="s">
        <v>248</v>
      </c>
      <c r="B32" s="66"/>
      <c r="C32" s="66" t="s">
        <v>64</v>
      </c>
      <c r="D32" s="67">
        <v>187.6073526708577</v>
      </c>
      <c r="E32" s="69"/>
      <c r="F32" s="103" t="s">
        <v>500</v>
      </c>
      <c r="G32" s="66"/>
      <c r="H32" s="70" t="s">
        <v>248</v>
      </c>
      <c r="I32" s="71"/>
      <c r="J32" s="71"/>
      <c r="K32" s="70" t="s">
        <v>1716</v>
      </c>
      <c r="L32" s="74">
        <v>30.73299921144563</v>
      </c>
      <c r="M32" s="75"/>
      <c r="N32" s="75"/>
      <c r="O32" s="76"/>
      <c r="P32" s="77"/>
      <c r="Q32" s="77"/>
      <c r="R32" s="89"/>
      <c r="S32" s="48">
        <v>0</v>
      </c>
      <c r="T32" s="48">
        <v>2</v>
      </c>
      <c r="U32" s="49">
        <v>0</v>
      </c>
      <c r="V32" s="49">
        <v>0.003378</v>
      </c>
      <c r="W32" s="49">
        <v>0.005456</v>
      </c>
      <c r="X32" s="49">
        <v>0.563985</v>
      </c>
      <c r="Y32" s="49">
        <v>1</v>
      </c>
      <c r="Z32" s="49">
        <v>0</v>
      </c>
      <c r="AA32" s="72">
        <v>32</v>
      </c>
      <c r="AB32" s="72"/>
      <c r="AC32" s="73"/>
      <c r="AD32" s="79" t="s">
        <v>1039</v>
      </c>
      <c r="AE32" s="79">
        <v>1079</v>
      </c>
      <c r="AF32" s="79">
        <v>4171</v>
      </c>
      <c r="AG32" s="79">
        <v>57650</v>
      </c>
      <c r="AH32" s="79">
        <v>68436</v>
      </c>
      <c r="AI32" s="79"/>
      <c r="AJ32" s="79" t="s">
        <v>1158</v>
      </c>
      <c r="AK32" s="79" t="s">
        <v>1258</v>
      </c>
      <c r="AL32" s="84" t="s">
        <v>1318</v>
      </c>
      <c r="AM32" s="79"/>
      <c r="AN32" s="81">
        <v>39896.8468287037</v>
      </c>
      <c r="AO32" s="84" t="s">
        <v>1415</v>
      </c>
      <c r="AP32" s="79" t="b">
        <v>1</v>
      </c>
      <c r="AQ32" s="79" t="b">
        <v>0</v>
      </c>
      <c r="AR32" s="79" t="b">
        <v>1</v>
      </c>
      <c r="AS32" s="79"/>
      <c r="AT32" s="79">
        <v>96</v>
      </c>
      <c r="AU32" s="84" t="s">
        <v>1495</v>
      </c>
      <c r="AV32" s="79" t="b">
        <v>0</v>
      </c>
      <c r="AW32" s="79" t="s">
        <v>1570</v>
      </c>
      <c r="AX32" s="84" t="s">
        <v>1600</v>
      </c>
      <c r="AY32" s="79" t="s">
        <v>66</v>
      </c>
      <c r="AZ32" s="79" t="str">
        <f>REPLACE(INDEX(GroupVertices[Group],MATCH(Vertices[[#This Row],[Vertex]],GroupVertices[Vertex],0)),1,1,"")</f>
        <v>1</v>
      </c>
      <c r="BA32" s="48"/>
      <c r="BB32" s="48"/>
      <c r="BC32" s="48"/>
      <c r="BD32" s="48"/>
      <c r="BE32" s="48"/>
      <c r="BF32" s="48"/>
      <c r="BG32" s="130" t="s">
        <v>2142</v>
      </c>
      <c r="BH32" s="130" t="s">
        <v>2142</v>
      </c>
      <c r="BI32" s="130" t="s">
        <v>2211</v>
      </c>
      <c r="BJ32" s="130" t="s">
        <v>2211</v>
      </c>
      <c r="BK32" s="130">
        <v>2</v>
      </c>
      <c r="BL32" s="133">
        <v>4.545454545454546</v>
      </c>
      <c r="BM32" s="130">
        <v>4</v>
      </c>
      <c r="BN32" s="133">
        <v>9.090909090909092</v>
      </c>
      <c r="BO32" s="130">
        <v>0</v>
      </c>
      <c r="BP32" s="133">
        <v>0</v>
      </c>
      <c r="BQ32" s="130">
        <v>38</v>
      </c>
      <c r="BR32" s="133">
        <v>86.36363636363636</v>
      </c>
      <c r="BS32" s="130">
        <v>44</v>
      </c>
      <c r="BT32" s="2"/>
      <c r="BU32" s="3"/>
      <c r="BV32" s="3"/>
      <c r="BW32" s="3"/>
      <c r="BX32" s="3"/>
    </row>
    <row r="33" spans="1:76" ht="15">
      <c r="A33" s="65" t="s">
        <v>287</v>
      </c>
      <c r="B33" s="66"/>
      <c r="C33" s="66" t="s">
        <v>64</v>
      </c>
      <c r="D33" s="67">
        <v>904.7734274475204</v>
      </c>
      <c r="E33" s="69"/>
      <c r="F33" s="103" t="s">
        <v>537</v>
      </c>
      <c r="G33" s="66"/>
      <c r="H33" s="70" t="s">
        <v>287</v>
      </c>
      <c r="I33" s="71"/>
      <c r="J33" s="71"/>
      <c r="K33" s="70" t="s">
        <v>1717</v>
      </c>
      <c r="L33" s="74">
        <v>863.4429872328611</v>
      </c>
      <c r="M33" s="75"/>
      <c r="N33" s="75"/>
      <c r="O33" s="76"/>
      <c r="P33" s="77"/>
      <c r="Q33" s="77"/>
      <c r="R33" s="89"/>
      <c r="S33" s="48">
        <v>2</v>
      </c>
      <c r="T33" s="48">
        <v>1</v>
      </c>
      <c r="U33" s="49">
        <v>0</v>
      </c>
      <c r="V33" s="49">
        <v>0.003378</v>
      </c>
      <c r="W33" s="49">
        <v>0.005456</v>
      </c>
      <c r="X33" s="49">
        <v>0.563985</v>
      </c>
      <c r="Y33" s="49">
        <v>0.5</v>
      </c>
      <c r="Z33" s="49">
        <v>0.5</v>
      </c>
      <c r="AA33" s="72">
        <v>33</v>
      </c>
      <c r="AB33" s="72"/>
      <c r="AC33" s="73"/>
      <c r="AD33" s="79" t="s">
        <v>1040</v>
      </c>
      <c r="AE33" s="79">
        <v>1298</v>
      </c>
      <c r="AF33" s="79">
        <v>120565</v>
      </c>
      <c r="AG33" s="79">
        <v>7252</v>
      </c>
      <c r="AH33" s="79">
        <v>6544</v>
      </c>
      <c r="AI33" s="79"/>
      <c r="AJ33" s="79" t="s">
        <v>1159</v>
      </c>
      <c r="AK33" s="79" t="s">
        <v>1259</v>
      </c>
      <c r="AL33" s="84" t="s">
        <v>1319</v>
      </c>
      <c r="AM33" s="79"/>
      <c r="AN33" s="81">
        <v>40620.66525462963</v>
      </c>
      <c r="AO33" s="84" t="s">
        <v>1416</v>
      </c>
      <c r="AP33" s="79" t="b">
        <v>0</v>
      </c>
      <c r="AQ33" s="79" t="b">
        <v>0</v>
      </c>
      <c r="AR33" s="79" t="b">
        <v>1</v>
      </c>
      <c r="AS33" s="79"/>
      <c r="AT33" s="79">
        <v>1612</v>
      </c>
      <c r="AU33" s="84" t="s">
        <v>1503</v>
      </c>
      <c r="AV33" s="79" t="b">
        <v>1</v>
      </c>
      <c r="AW33" s="79" t="s">
        <v>1570</v>
      </c>
      <c r="AX33" s="84" t="s">
        <v>1601</v>
      </c>
      <c r="AY33" s="79" t="s">
        <v>66</v>
      </c>
      <c r="AZ33" s="79" t="str">
        <f>REPLACE(INDEX(GroupVertices[Group],MATCH(Vertices[[#This Row],[Vertex]],GroupVertices[Vertex],0)),1,1,"")</f>
        <v>1</v>
      </c>
      <c r="BA33" s="48"/>
      <c r="BB33" s="48"/>
      <c r="BC33" s="48"/>
      <c r="BD33" s="48"/>
      <c r="BE33" s="48"/>
      <c r="BF33" s="48"/>
      <c r="BG33" s="130" t="s">
        <v>2143</v>
      </c>
      <c r="BH33" s="130" t="s">
        <v>2143</v>
      </c>
      <c r="BI33" s="130" t="s">
        <v>2212</v>
      </c>
      <c r="BJ33" s="130" t="s">
        <v>2212</v>
      </c>
      <c r="BK33" s="130">
        <v>0</v>
      </c>
      <c r="BL33" s="133">
        <v>0</v>
      </c>
      <c r="BM33" s="130">
        <v>1</v>
      </c>
      <c r="BN33" s="133">
        <v>3.3333333333333335</v>
      </c>
      <c r="BO33" s="130">
        <v>0</v>
      </c>
      <c r="BP33" s="133">
        <v>0</v>
      </c>
      <c r="BQ33" s="130">
        <v>29</v>
      </c>
      <c r="BR33" s="133">
        <v>96.66666666666667</v>
      </c>
      <c r="BS33" s="130">
        <v>30</v>
      </c>
      <c r="BT33" s="2"/>
      <c r="BU33" s="3"/>
      <c r="BV33" s="3"/>
      <c r="BW33" s="3"/>
      <c r="BX33" s="3"/>
    </row>
    <row r="34" spans="1:76" ht="15">
      <c r="A34" s="65" t="s">
        <v>249</v>
      </c>
      <c r="B34" s="66"/>
      <c r="C34" s="66" t="s">
        <v>64</v>
      </c>
      <c r="D34" s="67">
        <v>164.0148229844491</v>
      </c>
      <c r="E34" s="69"/>
      <c r="F34" s="103" t="s">
        <v>501</v>
      </c>
      <c r="G34" s="66"/>
      <c r="H34" s="70" t="s">
        <v>249</v>
      </c>
      <c r="I34" s="71"/>
      <c r="J34" s="71"/>
      <c r="K34" s="70" t="s">
        <v>1718</v>
      </c>
      <c r="L34" s="74">
        <v>3.339434731025679</v>
      </c>
      <c r="M34" s="75"/>
      <c r="N34" s="75"/>
      <c r="O34" s="76"/>
      <c r="P34" s="77"/>
      <c r="Q34" s="77"/>
      <c r="R34" s="89"/>
      <c r="S34" s="48">
        <v>0</v>
      </c>
      <c r="T34" s="48">
        <v>1</v>
      </c>
      <c r="U34" s="49">
        <v>0</v>
      </c>
      <c r="V34" s="49">
        <v>0.003367</v>
      </c>
      <c r="W34" s="49">
        <v>0.005015</v>
      </c>
      <c r="X34" s="49">
        <v>0.324291</v>
      </c>
      <c r="Y34" s="49">
        <v>0</v>
      </c>
      <c r="Z34" s="49">
        <v>0</v>
      </c>
      <c r="AA34" s="72">
        <v>34</v>
      </c>
      <c r="AB34" s="72"/>
      <c r="AC34" s="73"/>
      <c r="AD34" s="79" t="s">
        <v>1041</v>
      </c>
      <c r="AE34" s="79">
        <v>565</v>
      </c>
      <c r="AF34" s="79">
        <v>342</v>
      </c>
      <c r="AG34" s="79">
        <v>696</v>
      </c>
      <c r="AH34" s="79">
        <v>797</v>
      </c>
      <c r="AI34" s="79"/>
      <c r="AJ34" s="79" t="s">
        <v>1160</v>
      </c>
      <c r="AK34" s="79" t="s">
        <v>1249</v>
      </c>
      <c r="AL34" s="84" t="s">
        <v>1320</v>
      </c>
      <c r="AM34" s="79"/>
      <c r="AN34" s="81">
        <v>42536.41212962963</v>
      </c>
      <c r="AO34" s="84" t="s">
        <v>1417</v>
      </c>
      <c r="AP34" s="79" t="b">
        <v>0</v>
      </c>
      <c r="AQ34" s="79" t="b">
        <v>0</v>
      </c>
      <c r="AR34" s="79" t="b">
        <v>0</v>
      </c>
      <c r="AS34" s="79"/>
      <c r="AT34" s="79">
        <v>5</v>
      </c>
      <c r="AU34" s="84" t="s">
        <v>1495</v>
      </c>
      <c r="AV34" s="79" t="b">
        <v>0</v>
      </c>
      <c r="AW34" s="79" t="s">
        <v>1570</v>
      </c>
      <c r="AX34" s="84" t="s">
        <v>1602</v>
      </c>
      <c r="AY34" s="79" t="s">
        <v>66</v>
      </c>
      <c r="AZ34" s="79" t="str">
        <f>REPLACE(INDEX(GroupVertices[Group],MATCH(Vertices[[#This Row],[Vertex]],GroupVertices[Vertex],0)),1,1,"")</f>
        <v>1</v>
      </c>
      <c r="BA34" s="48"/>
      <c r="BB34" s="48"/>
      <c r="BC34" s="48"/>
      <c r="BD34" s="48"/>
      <c r="BE34" s="48" t="s">
        <v>463</v>
      </c>
      <c r="BF34" s="48" t="s">
        <v>463</v>
      </c>
      <c r="BG34" s="130" t="s">
        <v>2141</v>
      </c>
      <c r="BH34" s="130" t="s">
        <v>2141</v>
      </c>
      <c r="BI34" s="130" t="s">
        <v>2210</v>
      </c>
      <c r="BJ34" s="130" t="s">
        <v>2210</v>
      </c>
      <c r="BK34" s="130">
        <v>2</v>
      </c>
      <c r="BL34" s="133">
        <v>6.666666666666667</v>
      </c>
      <c r="BM34" s="130">
        <v>0</v>
      </c>
      <c r="BN34" s="133">
        <v>0</v>
      </c>
      <c r="BO34" s="130">
        <v>0</v>
      </c>
      <c r="BP34" s="133">
        <v>0</v>
      </c>
      <c r="BQ34" s="130">
        <v>28</v>
      </c>
      <c r="BR34" s="133">
        <v>93.33333333333333</v>
      </c>
      <c r="BS34" s="130">
        <v>30</v>
      </c>
      <c r="BT34" s="2"/>
      <c r="BU34" s="3"/>
      <c r="BV34" s="3"/>
      <c r="BW34" s="3"/>
      <c r="BX34" s="3"/>
    </row>
    <row r="35" spans="1:76" ht="15">
      <c r="A35" s="65" t="s">
        <v>250</v>
      </c>
      <c r="B35" s="66"/>
      <c r="C35" s="66" t="s">
        <v>64</v>
      </c>
      <c r="D35" s="67">
        <v>205.32177493474504</v>
      </c>
      <c r="E35" s="69"/>
      <c r="F35" s="103" t="s">
        <v>502</v>
      </c>
      <c r="G35" s="66"/>
      <c r="H35" s="70" t="s">
        <v>250</v>
      </c>
      <c r="I35" s="71"/>
      <c r="J35" s="71"/>
      <c r="K35" s="70" t="s">
        <v>1719</v>
      </c>
      <c r="L35" s="74">
        <v>51.30142383437782</v>
      </c>
      <c r="M35" s="75"/>
      <c r="N35" s="75"/>
      <c r="O35" s="76"/>
      <c r="P35" s="77"/>
      <c r="Q35" s="77"/>
      <c r="R35" s="89"/>
      <c r="S35" s="48">
        <v>0</v>
      </c>
      <c r="T35" s="48">
        <v>2</v>
      </c>
      <c r="U35" s="49">
        <v>0</v>
      </c>
      <c r="V35" s="49">
        <v>0.003378</v>
      </c>
      <c r="W35" s="49">
        <v>0.005619</v>
      </c>
      <c r="X35" s="49">
        <v>0.509109</v>
      </c>
      <c r="Y35" s="49">
        <v>1</v>
      </c>
      <c r="Z35" s="49">
        <v>0</v>
      </c>
      <c r="AA35" s="72">
        <v>35</v>
      </c>
      <c r="AB35" s="72"/>
      <c r="AC35" s="73"/>
      <c r="AD35" s="79" t="s">
        <v>1042</v>
      </c>
      <c r="AE35" s="79">
        <v>4998</v>
      </c>
      <c r="AF35" s="79">
        <v>7046</v>
      </c>
      <c r="AG35" s="79">
        <v>68232</v>
      </c>
      <c r="AH35" s="79">
        <v>15015</v>
      </c>
      <c r="AI35" s="79"/>
      <c r="AJ35" s="79" t="s">
        <v>1161</v>
      </c>
      <c r="AK35" s="79" t="s">
        <v>1249</v>
      </c>
      <c r="AL35" s="84" t="s">
        <v>1321</v>
      </c>
      <c r="AM35" s="79"/>
      <c r="AN35" s="81">
        <v>39522.91320601852</v>
      </c>
      <c r="AO35" s="84" t="s">
        <v>1418</v>
      </c>
      <c r="AP35" s="79" t="b">
        <v>0</v>
      </c>
      <c r="AQ35" s="79" t="b">
        <v>0</v>
      </c>
      <c r="AR35" s="79" t="b">
        <v>1</v>
      </c>
      <c r="AS35" s="79"/>
      <c r="AT35" s="79">
        <v>205</v>
      </c>
      <c r="AU35" s="84" t="s">
        <v>1495</v>
      </c>
      <c r="AV35" s="79" t="b">
        <v>0</v>
      </c>
      <c r="AW35" s="79" t="s">
        <v>1570</v>
      </c>
      <c r="AX35" s="84" t="s">
        <v>1603</v>
      </c>
      <c r="AY35" s="79" t="s">
        <v>66</v>
      </c>
      <c r="AZ35" s="79" t="str">
        <f>REPLACE(INDEX(GroupVertices[Group],MATCH(Vertices[[#This Row],[Vertex]],GroupVertices[Vertex],0)),1,1,"")</f>
        <v>1</v>
      </c>
      <c r="BA35" s="48"/>
      <c r="BB35" s="48"/>
      <c r="BC35" s="48"/>
      <c r="BD35" s="48"/>
      <c r="BE35" s="48" t="s">
        <v>463</v>
      </c>
      <c r="BF35" s="48" t="s">
        <v>463</v>
      </c>
      <c r="BG35" s="130" t="s">
        <v>2144</v>
      </c>
      <c r="BH35" s="130" t="s">
        <v>2186</v>
      </c>
      <c r="BI35" s="130" t="s">
        <v>2213</v>
      </c>
      <c r="BJ35" s="130" t="s">
        <v>2249</v>
      </c>
      <c r="BK35" s="130">
        <v>3</v>
      </c>
      <c r="BL35" s="133">
        <v>4.838709677419355</v>
      </c>
      <c r="BM35" s="130">
        <v>1</v>
      </c>
      <c r="BN35" s="133">
        <v>1.6129032258064515</v>
      </c>
      <c r="BO35" s="130">
        <v>0</v>
      </c>
      <c r="BP35" s="133">
        <v>0</v>
      </c>
      <c r="BQ35" s="130">
        <v>58</v>
      </c>
      <c r="BR35" s="133">
        <v>93.54838709677419</v>
      </c>
      <c r="BS35" s="130">
        <v>62</v>
      </c>
      <c r="BT35" s="2"/>
      <c r="BU35" s="3"/>
      <c r="BV35" s="3"/>
      <c r="BW35" s="3"/>
      <c r="BX35" s="3"/>
    </row>
    <row r="36" spans="1:76" ht="15">
      <c r="A36" s="65" t="s">
        <v>288</v>
      </c>
      <c r="B36" s="66"/>
      <c r="C36" s="66" t="s">
        <v>64</v>
      </c>
      <c r="D36" s="67">
        <v>162.80099996323665</v>
      </c>
      <c r="E36" s="69"/>
      <c r="F36" s="103" t="s">
        <v>538</v>
      </c>
      <c r="G36" s="66"/>
      <c r="H36" s="70" t="s">
        <v>288</v>
      </c>
      <c r="I36" s="71"/>
      <c r="J36" s="71"/>
      <c r="K36" s="70" t="s">
        <v>1918</v>
      </c>
      <c r="L36" s="74">
        <v>1.9300505046891079</v>
      </c>
      <c r="M36" s="75"/>
      <c r="N36" s="75"/>
      <c r="O36" s="76"/>
      <c r="P36" s="77"/>
      <c r="Q36" s="77"/>
      <c r="R36" s="89"/>
      <c r="S36" s="48">
        <v>4</v>
      </c>
      <c r="T36" s="48">
        <v>1</v>
      </c>
      <c r="U36" s="49">
        <v>2.5</v>
      </c>
      <c r="V36" s="49">
        <v>0.003401</v>
      </c>
      <c r="W36" s="49">
        <v>0.007479</v>
      </c>
      <c r="X36" s="49">
        <v>0.86973</v>
      </c>
      <c r="Y36" s="49">
        <v>0.3333333333333333</v>
      </c>
      <c r="Z36" s="49">
        <v>0.25</v>
      </c>
      <c r="AA36" s="72">
        <v>36</v>
      </c>
      <c r="AB36" s="72"/>
      <c r="AC36" s="73"/>
      <c r="AD36" s="79" t="s">
        <v>1043</v>
      </c>
      <c r="AE36" s="79">
        <v>302</v>
      </c>
      <c r="AF36" s="79">
        <v>145</v>
      </c>
      <c r="AG36" s="79">
        <v>406</v>
      </c>
      <c r="AH36" s="79">
        <v>107</v>
      </c>
      <c r="AI36" s="79"/>
      <c r="AJ36" s="79" t="s">
        <v>1162</v>
      </c>
      <c r="AK36" s="79" t="s">
        <v>1249</v>
      </c>
      <c r="AL36" s="84" t="s">
        <v>1322</v>
      </c>
      <c r="AM36" s="79"/>
      <c r="AN36" s="81">
        <v>43355.57335648148</v>
      </c>
      <c r="AO36" s="84" t="s">
        <v>1419</v>
      </c>
      <c r="AP36" s="79" t="b">
        <v>1</v>
      </c>
      <c r="AQ36" s="79" t="b">
        <v>0</v>
      </c>
      <c r="AR36" s="79" t="b">
        <v>0</v>
      </c>
      <c r="AS36" s="79"/>
      <c r="AT36" s="79">
        <v>8</v>
      </c>
      <c r="AU36" s="79"/>
      <c r="AV36" s="79" t="b">
        <v>0</v>
      </c>
      <c r="AW36" s="79" t="s">
        <v>1570</v>
      </c>
      <c r="AX36" s="84" t="s">
        <v>1604</v>
      </c>
      <c r="AY36" s="79" t="s">
        <v>65</v>
      </c>
      <c r="AZ36" s="79" t="str">
        <f>REPLACE(INDEX(GroupVertices[Group],MATCH(Vertices[[#This Row],[Vertex]],GroupVertices[Vertex],0)),1,1,"")</f>
        <v>1</v>
      </c>
      <c r="BA36" s="48"/>
      <c r="BB36" s="48"/>
      <c r="BC36" s="48"/>
      <c r="BD36" s="48"/>
      <c r="BE36" s="48"/>
      <c r="BF36" s="48"/>
      <c r="BG36" s="130" t="s">
        <v>2145</v>
      </c>
      <c r="BH36" s="130" t="s">
        <v>2145</v>
      </c>
      <c r="BI36" s="130" t="s">
        <v>2214</v>
      </c>
      <c r="BJ36" s="130" t="s">
        <v>2214</v>
      </c>
      <c r="BK36" s="130">
        <v>1</v>
      </c>
      <c r="BL36" s="133">
        <v>3.125</v>
      </c>
      <c r="BM36" s="130">
        <v>1</v>
      </c>
      <c r="BN36" s="133">
        <v>3.125</v>
      </c>
      <c r="BO36" s="130">
        <v>0</v>
      </c>
      <c r="BP36" s="133">
        <v>0</v>
      </c>
      <c r="BQ36" s="130">
        <v>30</v>
      </c>
      <c r="BR36" s="133">
        <v>93.75</v>
      </c>
      <c r="BS36" s="130">
        <v>32</v>
      </c>
      <c r="BT36" s="2"/>
      <c r="BU36" s="3"/>
      <c r="BV36" s="3"/>
      <c r="BW36" s="3"/>
      <c r="BX36" s="3"/>
    </row>
    <row r="37" spans="1:76" ht="15">
      <c r="A37" s="65" t="s">
        <v>251</v>
      </c>
      <c r="B37" s="66"/>
      <c r="C37" s="66" t="s">
        <v>64</v>
      </c>
      <c r="D37" s="67">
        <v>162.50524613065696</v>
      </c>
      <c r="E37" s="69"/>
      <c r="F37" s="103" t="s">
        <v>503</v>
      </c>
      <c r="G37" s="66"/>
      <c r="H37" s="70" t="s">
        <v>251</v>
      </c>
      <c r="I37" s="71"/>
      <c r="J37" s="71"/>
      <c r="K37" s="70" t="s">
        <v>1720</v>
      </c>
      <c r="L37" s="74">
        <v>1.5866472414192834</v>
      </c>
      <c r="M37" s="75"/>
      <c r="N37" s="75"/>
      <c r="O37" s="76"/>
      <c r="P37" s="77"/>
      <c r="Q37" s="77"/>
      <c r="R37" s="89"/>
      <c r="S37" s="48">
        <v>0</v>
      </c>
      <c r="T37" s="48">
        <v>4</v>
      </c>
      <c r="U37" s="49">
        <v>2</v>
      </c>
      <c r="V37" s="49">
        <v>0.003401</v>
      </c>
      <c r="W37" s="49">
        <v>0.006754</v>
      </c>
      <c r="X37" s="49">
        <v>0.879345</v>
      </c>
      <c r="Y37" s="49">
        <v>0.3333333333333333</v>
      </c>
      <c r="Z37" s="49">
        <v>0</v>
      </c>
      <c r="AA37" s="72">
        <v>37</v>
      </c>
      <c r="AB37" s="72"/>
      <c r="AC37" s="73"/>
      <c r="AD37" s="79" t="s">
        <v>1044</v>
      </c>
      <c r="AE37" s="79">
        <v>108</v>
      </c>
      <c r="AF37" s="79">
        <v>97</v>
      </c>
      <c r="AG37" s="79">
        <v>1324</v>
      </c>
      <c r="AH37" s="79">
        <v>630</v>
      </c>
      <c r="AI37" s="79"/>
      <c r="AJ37" s="79" t="s">
        <v>1163</v>
      </c>
      <c r="AK37" s="79" t="s">
        <v>1249</v>
      </c>
      <c r="AL37" s="79"/>
      <c r="AM37" s="79"/>
      <c r="AN37" s="81">
        <v>43234.84658564815</v>
      </c>
      <c r="AO37" s="84" t="s">
        <v>1420</v>
      </c>
      <c r="AP37" s="79" t="b">
        <v>1</v>
      </c>
      <c r="AQ37" s="79" t="b">
        <v>0</v>
      </c>
      <c r="AR37" s="79" t="b">
        <v>0</v>
      </c>
      <c r="AS37" s="79"/>
      <c r="AT37" s="79">
        <v>2</v>
      </c>
      <c r="AU37" s="79"/>
      <c r="AV37" s="79" t="b">
        <v>0</v>
      </c>
      <c r="AW37" s="79" t="s">
        <v>1570</v>
      </c>
      <c r="AX37" s="84" t="s">
        <v>1605</v>
      </c>
      <c r="AY37" s="79" t="s">
        <v>66</v>
      </c>
      <c r="AZ37" s="79" t="str">
        <f>REPLACE(INDEX(GroupVertices[Group],MATCH(Vertices[[#This Row],[Vertex]],GroupVertices[Vertex],0)),1,1,"")</f>
        <v>1</v>
      </c>
      <c r="BA37" s="48"/>
      <c r="BB37" s="48"/>
      <c r="BC37" s="48"/>
      <c r="BD37" s="48"/>
      <c r="BE37" s="48" t="s">
        <v>464</v>
      </c>
      <c r="BF37" s="48" t="s">
        <v>464</v>
      </c>
      <c r="BG37" s="130" t="s">
        <v>2146</v>
      </c>
      <c r="BH37" s="130" t="s">
        <v>2146</v>
      </c>
      <c r="BI37" s="130" t="s">
        <v>2203</v>
      </c>
      <c r="BJ37" s="130" t="s">
        <v>2203</v>
      </c>
      <c r="BK37" s="130">
        <v>6</v>
      </c>
      <c r="BL37" s="133">
        <v>8</v>
      </c>
      <c r="BM37" s="130">
        <v>0</v>
      </c>
      <c r="BN37" s="133">
        <v>0</v>
      </c>
      <c r="BO37" s="130">
        <v>0</v>
      </c>
      <c r="BP37" s="133">
        <v>0</v>
      </c>
      <c r="BQ37" s="130">
        <v>69</v>
      </c>
      <c r="BR37" s="133">
        <v>92</v>
      </c>
      <c r="BS37" s="130">
        <v>75</v>
      </c>
      <c r="BT37" s="2"/>
      <c r="BU37" s="3"/>
      <c r="BV37" s="3"/>
      <c r="BW37" s="3"/>
      <c r="BX37" s="3"/>
    </row>
    <row r="38" spans="1:76" ht="15">
      <c r="A38" s="65" t="s">
        <v>303</v>
      </c>
      <c r="B38" s="66"/>
      <c r="C38" s="66" t="s">
        <v>64</v>
      </c>
      <c r="D38" s="67">
        <v>638.0281166133598</v>
      </c>
      <c r="E38" s="69"/>
      <c r="F38" s="103" t="s">
        <v>1515</v>
      </c>
      <c r="G38" s="66"/>
      <c r="H38" s="70" t="s">
        <v>303</v>
      </c>
      <c r="I38" s="71"/>
      <c r="J38" s="71"/>
      <c r="K38" s="70" t="s">
        <v>1721</v>
      </c>
      <c r="L38" s="74">
        <v>553.7218607020853</v>
      </c>
      <c r="M38" s="75"/>
      <c r="N38" s="75"/>
      <c r="O38" s="76"/>
      <c r="P38" s="77"/>
      <c r="Q38" s="77"/>
      <c r="R38" s="89"/>
      <c r="S38" s="48">
        <v>3</v>
      </c>
      <c r="T38" s="48">
        <v>0</v>
      </c>
      <c r="U38" s="49">
        <v>0.5</v>
      </c>
      <c r="V38" s="49">
        <v>0.00339</v>
      </c>
      <c r="W38" s="49">
        <v>0.007025</v>
      </c>
      <c r="X38" s="49">
        <v>0.653358</v>
      </c>
      <c r="Y38" s="49">
        <v>0.5</v>
      </c>
      <c r="Z38" s="49">
        <v>0</v>
      </c>
      <c r="AA38" s="72">
        <v>38</v>
      </c>
      <c r="AB38" s="72"/>
      <c r="AC38" s="73"/>
      <c r="AD38" s="79" t="s">
        <v>1045</v>
      </c>
      <c r="AE38" s="79">
        <v>758</v>
      </c>
      <c r="AF38" s="79">
        <v>77273</v>
      </c>
      <c r="AG38" s="79">
        <v>5149</v>
      </c>
      <c r="AH38" s="79">
        <v>420</v>
      </c>
      <c r="AI38" s="79"/>
      <c r="AJ38" s="79" t="s">
        <v>1164</v>
      </c>
      <c r="AK38" s="79"/>
      <c r="AL38" s="84" t="s">
        <v>1323</v>
      </c>
      <c r="AM38" s="79"/>
      <c r="AN38" s="81">
        <v>40353.600798611114</v>
      </c>
      <c r="AO38" s="84" t="s">
        <v>1421</v>
      </c>
      <c r="AP38" s="79" t="b">
        <v>0</v>
      </c>
      <c r="AQ38" s="79" t="b">
        <v>0</v>
      </c>
      <c r="AR38" s="79" t="b">
        <v>0</v>
      </c>
      <c r="AS38" s="79"/>
      <c r="AT38" s="79">
        <v>167</v>
      </c>
      <c r="AU38" s="84" t="s">
        <v>1495</v>
      </c>
      <c r="AV38" s="79" t="b">
        <v>1</v>
      </c>
      <c r="AW38" s="79" t="s">
        <v>1570</v>
      </c>
      <c r="AX38" s="84" t="s">
        <v>1606</v>
      </c>
      <c r="AY38" s="79" t="s">
        <v>65</v>
      </c>
      <c r="AZ38" s="79"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5" t="s">
        <v>304</v>
      </c>
      <c r="B39" s="66"/>
      <c r="C39" s="66" t="s">
        <v>64</v>
      </c>
      <c r="D39" s="67">
        <v>1000</v>
      </c>
      <c r="E39" s="69"/>
      <c r="F39" s="103" t="s">
        <v>1516</v>
      </c>
      <c r="G39" s="66"/>
      <c r="H39" s="70" t="s">
        <v>304</v>
      </c>
      <c r="I39" s="71"/>
      <c r="J39" s="71"/>
      <c r="K39" s="70" t="s">
        <v>1722</v>
      </c>
      <c r="L39" s="74">
        <v>9999</v>
      </c>
      <c r="M39" s="75"/>
      <c r="N39" s="75"/>
      <c r="O39" s="76"/>
      <c r="P39" s="77"/>
      <c r="Q39" s="77"/>
      <c r="R39" s="89"/>
      <c r="S39" s="48">
        <v>3</v>
      </c>
      <c r="T39" s="48">
        <v>0</v>
      </c>
      <c r="U39" s="49">
        <v>0.5</v>
      </c>
      <c r="V39" s="49">
        <v>0.00339</v>
      </c>
      <c r="W39" s="49">
        <v>0.007025</v>
      </c>
      <c r="X39" s="49">
        <v>0.653358</v>
      </c>
      <c r="Y39" s="49">
        <v>0.5</v>
      </c>
      <c r="Z39" s="49">
        <v>0</v>
      </c>
      <c r="AA39" s="72">
        <v>39</v>
      </c>
      <c r="AB39" s="72"/>
      <c r="AC39" s="73"/>
      <c r="AD39" s="79" t="s">
        <v>1046</v>
      </c>
      <c r="AE39" s="79">
        <v>1134</v>
      </c>
      <c r="AF39" s="79">
        <v>1397509</v>
      </c>
      <c r="AG39" s="79">
        <v>48554</v>
      </c>
      <c r="AH39" s="79">
        <v>27150</v>
      </c>
      <c r="AI39" s="79"/>
      <c r="AJ39" s="79" t="s">
        <v>1165</v>
      </c>
      <c r="AK39" s="79"/>
      <c r="AL39" s="84" t="s">
        <v>1324</v>
      </c>
      <c r="AM39" s="79"/>
      <c r="AN39" s="81">
        <v>41192.52310185185</v>
      </c>
      <c r="AO39" s="84" t="s">
        <v>1422</v>
      </c>
      <c r="AP39" s="79" t="b">
        <v>0</v>
      </c>
      <c r="AQ39" s="79" t="b">
        <v>0</v>
      </c>
      <c r="AR39" s="79" t="b">
        <v>1</v>
      </c>
      <c r="AS39" s="79"/>
      <c r="AT39" s="79">
        <v>3311</v>
      </c>
      <c r="AU39" s="84" t="s">
        <v>1495</v>
      </c>
      <c r="AV39" s="79" t="b">
        <v>1</v>
      </c>
      <c r="AW39" s="79" t="s">
        <v>1570</v>
      </c>
      <c r="AX39" s="84" t="s">
        <v>1607</v>
      </c>
      <c r="AY39" s="79" t="s">
        <v>65</v>
      </c>
      <c r="AZ39" s="79"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5" t="s">
        <v>252</v>
      </c>
      <c r="B40" s="66"/>
      <c r="C40" s="66" t="s">
        <v>64</v>
      </c>
      <c r="D40" s="67">
        <v>162.45595382522703</v>
      </c>
      <c r="E40" s="69"/>
      <c r="F40" s="103" t="s">
        <v>504</v>
      </c>
      <c r="G40" s="66"/>
      <c r="H40" s="70" t="s">
        <v>252</v>
      </c>
      <c r="I40" s="71"/>
      <c r="J40" s="71"/>
      <c r="K40" s="70" t="s">
        <v>1723</v>
      </c>
      <c r="L40" s="74">
        <v>1.529413364207646</v>
      </c>
      <c r="M40" s="75"/>
      <c r="N40" s="75"/>
      <c r="O40" s="76"/>
      <c r="P40" s="77"/>
      <c r="Q40" s="77"/>
      <c r="R40" s="89"/>
      <c r="S40" s="48">
        <v>0</v>
      </c>
      <c r="T40" s="48">
        <v>1</v>
      </c>
      <c r="U40" s="49">
        <v>0</v>
      </c>
      <c r="V40" s="49">
        <v>0.003367</v>
      </c>
      <c r="W40" s="49">
        <v>0.005015</v>
      </c>
      <c r="X40" s="49">
        <v>0.324291</v>
      </c>
      <c r="Y40" s="49">
        <v>0</v>
      </c>
      <c r="Z40" s="49">
        <v>0</v>
      </c>
      <c r="AA40" s="72">
        <v>40</v>
      </c>
      <c r="AB40" s="72"/>
      <c r="AC40" s="73"/>
      <c r="AD40" s="79" t="s">
        <v>1047</v>
      </c>
      <c r="AE40" s="79">
        <v>245</v>
      </c>
      <c r="AF40" s="79">
        <v>89</v>
      </c>
      <c r="AG40" s="79">
        <v>132</v>
      </c>
      <c r="AH40" s="79">
        <v>188</v>
      </c>
      <c r="AI40" s="79"/>
      <c r="AJ40" s="79" t="s">
        <v>1166</v>
      </c>
      <c r="AK40" s="79" t="s">
        <v>1260</v>
      </c>
      <c r="AL40" s="84" t="s">
        <v>1325</v>
      </c>
      <c r="AM40" s="79"/>
      <c r="AN40" s="81">
        <v>42968.872719907406</v>
      </c>
      <c r="AO40" s="79"/>
      <c r="AP40" s="79" t="b">
        <v>1</v>
      </c>
      <c r="AQ40" s="79" t="b">
        <v>0</v>
      </c>
      <c r="AR40" s="79" t="b">
        <v>0</v>
      </c>
      <c r="AS40" s="79"/>
      <c r="AT40" s="79">
        <v>0</v>
      </c>
      <c r="AU40" s="79"/>
      <c r="AV40" s="79" t="b">
        <v>0</v>
      </c>
      <c r="AW40" s="79" t="s">
        <v>1570</v>
      </c>
      <c r="AX40" s="84" t="s">
        <v>1608</v>
      </c>
      <c r="AY40" s="79" t="s">
        <v>66</v>
      </c>
      <c r="AZ40" s="79" t="str">
        <f>REPLACE(INDEX(GroupVertices[Group],MATCH(Vertices[[#This Row],[Vertex]],GroupVertices[Vertex],0)),1,1,"")</f>
        <v>1</v>
      </c>
      <c r="BA40" s="48"/>
      <c r="BB40" s="48"/>
      <c r="BC40" s="48"/>
      <c r="BD40" s="48"/>
      <c r="BE40" s="48" t="s">
        <v>465</v>
      </c>
      <c r="BF40" s="48" t="s">
        <v>465</v>
      </c>
      <c r="BG40" s="130" t="s">
        <v>2147</v>
      </c>
      <c r="BH40" s="130" t="s">
        <v>2147</v>
      </c>
      <c r="BI40" s="130" t="s">
        <v>2215</v>
      </c>
      <c r="BJ40" s="130" t="s">
        <v>2215</v>
      </c>
      <c r="BK40" s="130">
        <v>0</v>
      </c>
      <c r="BL40" s="133">
        <v>0</v>
      </c>
      <c r="BM40" s="130">
        <v>1</v>
      </c>
      <c r="BN40" s="133">
        <v>7.142857142857143</v>
      </c>
      <c r="BO40" s="130">
        <v>0</v>
      </c>
      <c r="BP40" s="133">
        <v>0</v>
      </c>
      <c r="BQ40" s="130">
        <v>13</v>
      </c>
      <c r="BR40" s="133">
        <v>92.85714285714286</v>
      </c>
      <c r="BS40" s="130">
        <v>14</v>
      </c>
      <c r="BT40" s="2"/>
      <c r="BU40" s="3"/>
      <c r="BV40" s="3"/>
      <c r="BW40" s="3"/>
      <c r="BX40" s="3"/>
    </row>
    <row r="41" spans="1:76" ht="15">
      <c r="A41" s="65" t="s">
        <v>253</v>
      </c>
      <c r="B41" s="66"/>
      <c r="C41" s="66" t="s">
        <v>64</v>
      </c>
      <c r="D41" s="67">
        <v>164.45229219513988</v>
      </c>
      <c r="E41" s="69"/>
      <c r="F41" s="103" t="s">
        <v>505</v>
      </c>
      <c r="G41" s="66"/>
      <c r="H41" s="70" t="s">
        <v>253</v>
      </c>
      <c r="I41" s="71"/>
      <c r="J41" s="71"/>
      <c r="K41" s="70" t="s">
        <v>1724</v>
      </c>
      <c r="L41" s="74">
        <v>3.847385391278961</v>
      </c>
      <c r="M41" s="75"/>
      <c r="N41" s="75"/>
      <c r="O41" s="76"/>
      <c r="P41" s="77"/>
      <c r="Q41" s="77"/>
      <c r="R41" s="89"/>
      <c r="S41" s="48">
        <v>1</v>
      </c>
      <c r="T41" s="48">
        <v>7</v>
      </c>
      <c r="U41" s="49">
        <v>196.80303</v>
      </c>
      <c r="V41" s="49">
        <v>0.003497</v>
      </c>
      <c r="W41" s="49">
        <v>0.011291</v>
      </c>
      <c r="X41" s="49">
        <v>1.283989</v>
      </c>
      <c r="Y41" s="49">
        <v>0.47619047619047616</v>
      </c>
      <c r="Z41" s="49">
        <v>0.14285714285714285</v>
      </c>
      <c r="AA41" s="72">
        <v>41</v>
      </c>
      <c r="AB41" s="72"/>
      <c r="AC41" s="73"/>
      <c r="AD41" s="79" t="s">
        <v>1048</v>
      </c>
      <c r="AE41" s="79">
        <v>533</v>
      </c>
      <c r="AF41" s="79">
        <v>413</v>
      </c>
      <c r="AG41" s="79">
        <v>3028</v>
      </c>
      <c r="AH41" s="79">
        <v>5667</v>
      </c>
      <c r="AI41" s="79"/>
      <c r="AJ41" s="79" t="s">
        <v>1167</v>
      </c>
      <c r="AK41" s="79" t="s">
        <v>1261</v>
      </c>
      <c r="AL41" s="84" t="s">
        <v>1326</v>
      </c>
      <c r="AM41" s="79"/>
      <c r="AN41" s="81">
        <v>43048.62085648148</v>
      </c>
      <c r="AO41" s="84" t="s">
        <v>1423</v>
      </c>
      <c r="AP41" s="79" t="b">
        <v>0</v>
      </c>
      <c r="AQ41" s="79" t="b">
        <v>0</v>
      </c>
      <c r="AR41" s="79" t="b">
        <v>1</v>
      </c>
      <c r="AS41" s="79"/>
      <c r="AT41" s="79">
        <v>4</v>
      </c>
      <c r="AU41" s="84" t="s">
        <v>1495</v>
      </c>
      <c r="AV41" s="79" t="b">
        <v>0</v>
      </c>
      <c r="AW41" s="79" t="s">
        <v>1570</v>
      </c>
      <c r="AX41" s="84" t="s">
        <v>1609</v>
      </c>
      <c r="AY41" s="79" t="s">
        <v>66</v>
      </c>
      <c r="AZ41" s="79" t="str">
        <f>REPLACE(INDEX(GroupVertices[Group],MATCH(Vertices[[#This Row],[Vertex]],GroupVertices[Vertex],0)),1,1,"")</f>
        <v>4</v>
      </c>
      <c r="BA41" s="48"/>
      <c r="BB41" s="48"/>
      <c r="BC41" s="48"/>
      <c r="BD41" s="48"/>
      <c r="BE41" s="48"/>
      <c r="BF41" s="48"/>
      <c r="BG41" s="130" t="s">
        <v>2148</v>
      </c>
      <c r="BH41" s="130" t="s">
        <v>2148</v>
      </c>
      <c r="BI41" s="130" t="s">
        <v>2216</v>
      </c>
      <c r="BJ41" s="130" t="s">
        <v>2216</v>
      </c>
      <c r="BK41" s="130">
        <v>0</v>
      </c>
      <c r="BL41" s="133">
        <v>0</v>
      </c>
      <c r="BM41" s="130">
        <v>0</v>
      </c>
      <c r="BN41" s="133">
        <v>0</v>
      </c>
      <c r="BO41" s="130">
        <v>0</v>
      </c>
      <c r="BP41" s="133">
        <v>0</v>
      </c>
      <c r="BQ41" s="130">
        <v>8</v>
      </c>
      <c r="BR41" s="133">
        <v>100</v>
      </c>
      <c r="BS41" s="130">
        <v>8</v>
      </c>
      <c r="BT41" s="2"/>
      <c r="BU41" s="3"/>
      <c r="BV41" s="3"/>
      <c r="BW41" s="3"/>
      <c r="BX41" s="3"/>
    </row>
    <row r="42" spans="1:76" ht="15">
      <c r="A42" s="65" t="s">
        <v>305</v>
      </c>
      <c r="B42" s="66"/>
      <c r="C42" s="66" t="s">
        <v>64</v>
      </c>
      <c r="D42" s="67">
        <v>162.4128230579758</v>
      </c>
      <c r="E42" s="69"/>
      <c r="F42" s="103" t="s">
        <v>1517</v>
      </c>
      <c r="G42" s="66"/>
      <c r="H42" s="70" t="s">
        <v>305</v>
      </c>
      <c r="I42" s="71"/>
      <c r="J42" s="71"/>
      <c r="K42" s="70" t="s">
        <v>1725</v>
      </c>
      <c r="L42" s="74">
        <v>1.4793337216474634</v>
      </c>
      <c r="M42" s="75"/>
      <c r="N42" s="75"/>
      <c r="O42" s="76"/>
      <c r="P42" s="77"/>
      <c r="Q42" s="77"/>
      <c r="R42" s="89"/>
      <c r="S42" s="48">
        <v>2</v>
      </c>
      <c r="T42" s="48">
        <v>0</v>
      </c>
      <c r="U42" s="49">
        <v>0</v>
      </c>
      <c r="V42" s="49">
        <v>0.002513</v>
      </c>
      <c r="W42" s="49">
        <v>0.002516</v>
      </c>
      <c r="X42" s="49">
        <v>0.451305</v>
      </c>
      <c r="Y42" s="49">
        <v>1</v>
      </c>
      <c r="Z42" s="49">
        <v>0</v>
      </c>
      <c r="AA42" s="72">
        <v>42</v>
      </c>
      <c r="AB42" s="72"/>
      <c r="AC42" s="73"/>
      <c r="AD42" s="79" t="s">
        <v>1049</v>
      </c>
      <c r="AE42" s="79">
        <v>155</v>
      </c>
      <c r="AF42" s="79">
        <v>82</v>
      </c>
      <c r="AG42" s="79">
        <v>348</v>
      </c>
      <c r="AH42" s="79">
        <v>377</v>
      </c>
      <c r="AI42" s="79"/>
      <c r="AJ42" s="79" t="s">
        <v>1168</v>
      </c>
      <c r="AK42" s="79" t="s">
        <v>1249</v>
      </c>
      <c r="AL42" s="84" t="s">
        <v>1327</v>
      </c>
      <c r="AM42" s="79"/>
      <c r="AN42" s="81">
        <v>40756.55708333333</v>
      </c>
      <c r="AO42" s="84" t="s">
        <v>1424</v>
      </c>
      <c r="AP42" s="79" t="b">
        <v>1</v>
      </c>
      <c r="AQ42" s="79" t="b">
        <v>0</v>
      </c>
      <c r="AR42" s="79" t="b">
        <v>0</v>
      </c>
      <c r="AS42" s="79"/>
      <c r="AT42" s="79">
        <v>1</v>
      </c>
      <c r="AU42" s="84" t="s">
        <v>1495</v>
      </c>
      <c r="AV42" s="79" t="b">
        <v>0</v>
      </c>
      <c r="AW42" s="79" t="s">
        <v>1570</v>
      </c>
      <c r="AX42" s="84" t="s">
        <v>1610</v>
      </c>
      <c r="AY42" s="79" t="s">
        <v>65</v>
      </c>
      <c r="AZ42" s="79"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5" t="s">
        <v>306</v>
      </c>
      <c r="B43" s="66"/>
      <c r="C43" s="66" t="s">
        <v>64</v>
      </c>
      <c r="D43" s="67">
        <v>164.6802691077534</v>
      </c>
      <c r="E43" s="69"/>
      <c r="F43" s="103" t="s">
        <v>1518</v>
      </c>
      <c r="G43" s="66"/>
      <c r="H43" s="70" t="s">
        <v>306</v>
      </c>
      <c r="I43" s="71"/>
      <c r="J43" s="71"/>
      <c r="K43" s="70" t="s">
        <v>1726</v>
      </c>
      <c r="L43" s="74">
        <v>4.112092073382784</v>
      </c>
      <c r="M43" s="75"/>
      <c r="N43" s="75"/>
      <c r="O43" s="76"/>
      <c r="P43" s="77"/>
      <c r="Q43" s="77"/>
      <c r="R43" s="89"/>
      <c r="S43" s="48">
        <v>2</v>
      </c>
      <c r="T43" s="48">
        <v>0</v>
      </c>
      <c r="U43" s="49">
        <v>0</v>
      </c>
      <c r="V43" s="49">
        <v>0.002513</v>
      </c>
      <c r="W43" s="49">
        <v>0.002516</v>
      </c>
      <c r="X43" s="49">
        <v>0.451305</v>
      </c>
      <c r="Y43" s="49">
        <v>1</v>
      </c>
      <c r="Z43" s="49">
        <v>0</v>
      </c>
      <c r="AA43" s="72">
        <v>43</v>
      </c>
      <c r="AB43" s="72"/>
      <c r="AC43" s="73"/>
      <c r="AD43" s="79" t="s">
        <v>1050</v>
      </c>
      <c r="AE43" s="79">
        <v>175</v>
      </c>
      <c r="AF43" s="79">
        <v>450</v>
      </c>
      <c r="AG43" s="79">
        <v>743</v>
      </c>
      <c r="AH43" s="79">
        <v>312</v>
      </c>
      <c r="AI43" s="79"/>
      <c r="AJ43" s="79" t="s">
        <v>1169</v>
      </c>
      <c r="AK43" s="79" t="s">
        <v>1249</v>
      </c>
      <c r="AL43" s="84" t="s">
        <v>1307</v>
      </c>
      <c r="AM43" s="79"/>
      <c r="AN43" s="81">
        <v>42297.54783564815</v>
      </c>
      <c r="AO43" s="79"/>
      <c r="AP43" s="79" t="b">
        <v>0</v>
      </c>
      <c r="AQ43" s="79" t="b">
        <v>0</v>
      </c>
      <c r="AR43" s="79" t="b">
        <v>0</v>
      </c>
      <c r="AS43" s="79"/>
      <c r="AT43" s="79">
        <v>25</v>
      </c>
      <c r="AU43" s="84" t="s">
        <v>1495</v>
      </c>
      <c r="AV43" s="79" t="b">
        <v>0</v>
      </c>
      <c r="AW43" s="79" t="s">
        <v>1570</v>
      </c>
      <c r="AX43" s="84" t="s">
        <v>1611</v>
      </c>
      <c r="AY43" s="79" t="s">
        <v>65</v>
      </c>
      <c r="AZ43" s="79"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5" t="s">
        <v>255</v>
      </c>
      <c r="B44" s="66"/>
      <c r="C44" s="66" t="s">
        <v>64</v>
      </c>
      <c r="D44" s="67">
        <v>171.03897650821662</v>
      </c>
      <c r="E44" s="69"/>
      <c r="F44" s="103" t="s">
        <v>506</v>
      </c>
      <c r="G44" s="66"/>
      <c r="H44" s="70" t="s">
        <v>255</v>
      </c>
      <c r="I44" s="71"/>
      <c r="J44" s="71"/>
      <c r="K44" s="70" t="s">
        <v>1727</v>
      </c>
      <c r="L44" s="74">
        <v>11.49526223368401</v>
      </c>
      <c r="M44" s="75"/>
      <c r="N44" s="75"/>
      <c r="O44" s="76"/>
      <c r="P44" s="77"/>
      <c r="Q44" s="77"/>
      <c r="R44" s="89"/>
      <c r="S44" s="48">
        <v>0</v>
      </c>
      <c r="T44" s="48">
        <v>3</v>
      </c>
      <c r="U44" s="49">
        <v>0</v>
      </c>
      <c r="V44" s="49">
        <v>0.00339</v>
      </c>
      <c r="W44" s="49">
        <v>0.006654</v>
      </c>
      <c r="X44" s="49">
        <v>0.663425</v>
      </c>
      <c r="Y44" s="49">
        <v>0.8333333333333334</v>
      </c>
      <c r="Z44" s="49">
        <v>0</v>
      </c>
      <c r="AA44" s="72">
        <v>44</v>
      </c>
      <c r="AB44" s="72"/>
      <c r="AC44" s="73"/>
      <c r="AD44" s="79" t="s">
        <v>1051</v>
      </c>
      <c r="AE44" s="79">
        <v>1198</v>
      </c>
      <c r="AF44" s="79">
        <v>1482</v>
      </c>
      <c r="AG44" s="79">
        <v>15723</v>
      </c>
      <c r="AH44" s="79">
        <v>2843</v>
      </c>
      <c r="AI44" s="79"/>
      <c r="AJ44" s="79" t="s">
        <v>1170</v>
      </c>
      <c r="AK44" s="79" t="s">
        <v>1256</v>
      </c>
      <c r="AL44" s="84" t="s">
        <v>1328</v>
      </c>
      <c r="AM44" s="79"/>
      <c r="AN44" s="81">
        <v>40368.397997685184</v>
      </c>
      <c r="AO44" s="84" t="s">
        <v>1425</v>
      </c>
      <c r="AP44" s="79" t="b">
        <v>1</v>
      </c>
      <c r="AQ44" s="79" t="b">
        <v>0</v>
      </c>
      <c r="AR44" s="79" t="b">
        <v>1</v>
      </c>
      <c r="AS44" s="79"/>
      <c r="AT44" s="79">
        <v>93</v>
      </c>
      <c r="AU44" s="84" t="s">
        <v>1495</v>
      </c>
      <c r="AV44" s="79" t="b">
        <v>0</v>
      </c>
      <c r="AW44" s="79" t="s">
        <v>1570</v>
      </c>
      <c r="AX44" s="84" t="s">
        <v>1612</v>
      </c>
      <c r="AY44" s="79" t="s">
        <v>66</v>
      </c>
      <c r="AZ44" s="79" t="str">
        <f>REPLACE(INDEX(GroupVertices[Group],MATCH(Vertices[[#This Row],[Vertex]],GroupVertices[Vertex],0)),1,1,"")</f>
        <v>1</v>
      </c>
      <c r="BA44" s="48"/>
      <c r="BB44" s="48"/>
      <c r="BC44" s="48"/>
      <c r="BD44" s="48"/>
      <c r="BE44" s="48"/>
      <c r="BF44" s="48"/>
      <c r="BG44" s="130" t="s">
        <v>2149</v>
      </c>
      <c r="BH44" s="130" t="s">
        <v>2149</v>
      </c>
      <c r="BI44" s="130" t="s">
        <v>2217</v>
      </c>
      <c r="BJ44" s="130" t="s">
        <v>2217</v>
      </c>
      <c r="BK44" s="130">
        <v>1</v>
      </c>
      <c r="BL44" s="133">
        <v>2.5</v>
      </c>
      <c r="BM44" s="130">
        <v>0</v>
      </c>
      <c r="BN44" s="133">
        <v>0</v>
      </c>
      <c r="BO44" s="130">
        <v>0</v>
      </c>
      <c r="BP44" s="133">
        <v>0</v>
      </c>
      <c r="BQ44" s="130">
        <v>39</v>
      </c>
      <c r="BR44" s="133">
        <v>97.5</v>
      </c>
      <c r="BS44" s="130">
        <v>40</v>
      </c>
      <c r="BT44" s="2"/>
      <c r="BU44" s="3"/>
      <c r="BV44" s="3"/>
      <c r="BW44" s="3"/>
      <c r="BX44" s="3"/>
    </row>
    <row r="45" spans="1:76" ht="15">
      <c r="A45" s="65" t="s">
        <v>294</v>
      </c>
      <c r="B45" s="66"/>
      <c r="C45" s="66" t="s">
        <v>64</v>
      </c>
      <c r="D45" s="67">
        <v>162.12323076357487</v>
      </c>
      <c r="E45" s="69"/>
      <c r="F45" s="103" t="s">
        <v>1519</v>
      </c>
      <c r="G45" s="66"/>
      <c r="H45" s="70" t="s">
        <v>294</v>
      </c>
      <c r="I45" s="71"/>
      <c r="J45" s="71"/>
      <c r="K45" s="70" t="s">
        <v>1728</v>
      </c>
      <c r="L45" s="74">
        <v>1.1430846930290934</v>
      </c>
      <c r="M45" s="75"/>
      <c r="N45" s="75"/>
      <c r="O45" s="76"/>
      <c r="P45" s="77"/>
      <c r="Q45" s="77"/>
      <c r="R45" s="89"/>
      <c r="S45" s="48">
        <v>6</v>
      </c>
      <c r="T45" s="48">
        <v>2</v>
      </c>
      <c r="U45" s="49">
        <v>12</v>
      </c>
      <c r="V45" s="49">
        <v>0.003472</v>
      </c>
      <c r="W45" s="49">
        <v>0.009663</v>
      </c>
      <c r="X45" s="49">
        <v>1.390991</v>
      </c>
      <c r="Y45" s="49">
        <v>0.2857142857142857</v>
      </c>
      <c r="Z45" s="49">
        <v>0.14285714285714285</v>
      </c>
      <c r="AA45" s="72">
        <v>45</v>
      </c>
      <c r="AB45" s="72"/>
      <c r="AC45" s="73"/>
      <c r="AD45" s="79" t="s">
        <v>1052</v>
      </c>
      <c r="AE45" s="79">
        <v>233</v>
      </c>
      <c r="AF45" s="79">
        <v>35</v>
      </c>
      <c r="AG45" s="79">
        <v>29</v>
      </c>
      <c r="AH45" s="79">
        <v>33</v>
      </c>
      <c r="AI45" s="79"/>
      <c r="AJ45" s="79" t="s">
        <v>1171</v>
      </c>
      <c r="AK45" s="79" t="s">
        <v>1249</v>
      </c>
      <c r="AL45" s="79"/>
      <c r="AM45" s="79"/>
      <c r="AN45" s="81">
        <v>43476.387604166666</v>
      </c>
      <c r="AO45" s="84" t="s">
        <v>1426</v>
      </c>
      <c r="AP45" s="79" t="b">
        <v>0</v>
      </c>
      <c r="AQ45" s="79" t="b">
        <v>0</v>
      </c>
      <c r="AR45" s="79" t="b">
        <v>0</v>
      </c>
      <c r="AS45" s="79"/>
      <c r="AT45" s="79">
        <v>0</v>
      </c>
      <c r="AU45" s="84" t="s">
        <v>1495</v>
      </c>
      <c r="AV45" s="79" t="b">
        <v>0</v>
      </c>
      <c r="AW45" s="79" t="s">
        <v>1570</v>
      </c>
      <c r="AX45" s="84" t="s">
        <v>1613</v>
      </c>
      <c r="AY45" s="79" t="s">
        <v>66</v>
      </c>
      <c r="AZ45" s="79" t="str">
        <f>REPLACE(INDEX(GroupVertices[Group],MATCH(Vertices[[#This Row],[Vertex]],GroupVertices[Vertex],0)),1,1,"")</f>
        <v>1</v>
      </c>
      <c r="BA45" s="48" t="s">
        <v>449</v>
      </c>
      <c r="BB45" s="48" t="s">
        <v>449</v>
      </c>
      <c r="BC45" s="48" t="s">
        <v>460</v>
      </c>
      <c r="BD45" s="48" t="s">
        <v>460</v>
      </c>
      <c r="BE45" s="48"/>
      <c r="BF45" s="48"/>
      <c r="BG45" s="130" t="s">
        <v>2150</v>
      </c>
      <c r="BH45" s="130" t="s">
        <v>2150</v>
      </c>
      <c r="BI45" s="130" t="s">
        <v>2218</v>
      </c>
      <c r="BJ45" s="130" t="s">
        <v>2218</v>
      </c>
      <c r="BK45" s="130">
        <v>1</v>
      </c>
      <c r="BL45" s="133">
        <v>2.5</v>
      </c>
      <c r="BM45" s="130">
        <v>0</v>
      </c>
      <c r="BN45" s="133">
        <v>0</v>
      </c>
      <c r="BO45" s="130">
        <v>0</v>
      </c>
      <c r="BP45" s="133">
        <v>0</v>
      </c>
      <c r="BQ45" s="130">
        <v>39</v>
      </c>
      <c r="BR45" s="133">
        <v>97.5</v>
      </c>
      <c r="BS45" s="130">
        <v>40</v>
      </c>
      <c r="BT45" s="2"/>
      <c r="BU45" s="3"/>
      <c r="BV45" s="3"/>
      <c r="BW45" s="3"/>
      <c r="BX45" s="3"/>
    </row>
    <row r="46" spans="1:76" ht="15">
      <c r="A46" s="65" t="s">
        <v>293</v>
      </c>
      <c r="B46" s="66"/>
      <c r="C46" s="66" t="s">
        <v>64</v>
      </c>
      <c r="D46" s="67">
        <v>165.2348075438403</v>
      </c>
      <c r="E46" s="69"/>
      <c r="F46" s="103" t="s">
        <v>543</v>
      </c>
      <c r="G46" s="66"/>
      <c r="H46" s="70" t="s">
        <v>293</v>
      </c>
      <c r="I46" s="71"/>
      <c r="J46" s="71"/>
      <c r="K46" s="70" t="s">
        <v>1919</v>
      </c>
      <c r="L46" s="74">
        <v>4.7559731920137045</v>
      </c>
      <c r="M46" s="75"/>
      <c r="N46" s="75"/>
      <c r="O46" s="76"/>
      <c r="P46" s="77"/>
      <c r="Q46" s="77"/>
      <c r="R46" s="89"/>
      <c r="S46" s="48">
        <v>7</v>
      </c>
      <c r="T46" s="48">
        <v>3</v>
      </c>
      <c r="U46" s="49">
        <v>28.066667</v>
      </c>
      <c r="V46" s="49">
        <v>0.003497</v>
      </c>
      <c r="W46" s="49">
        <v>0.010617</v>
      </c>
      <c r="X46" s="49">
        <v>1.802409</v>
      </c>
      <c r="Y46" s="49">
        <v>0.2222222222222222</v>
      </c>
      <c r="Z46" s="49">
        <v>0.1111111111111111</v>
      </c>
      <c r="AA46" s="72">
        <v>46</v>
      </c>
      <c r="AB46" s="72"/>
      <c r="AC46" s="73"/>
      <c r="AD46" s="79" t="s">
        <v>1053</v>
      </c>
      <c r="AE46" s="79">
        <v>430</v>
      </c>
      <c r="AF46" s="79">
        <v>540</v>
      </c>
      <c r="AG46" s="79">
        <v>3158</v>
      </c>
      <c r="AH46" s="79">
        <v>1054</v>
      </c>
      <c r="AI46" s="79"/>
      <c r="AJ46" s="79" t="s">
        <v>1172</v>
      </c>
      <c r="AK46" s="79" t="s">
        <v>1262</v>
      </c>
      <c r="AL46" s="79"/>
      <c r="AM46" s="79"/>
      <c r="AN46" s="81">
        <v>39859.51658564815</v>
      </c>
      <c r="AO46" s="84" t="s">
        <v>1427</v>
      </c>
      <c r="AP46" s="79" t="b">
        <v>0</v>
      </c>
      <c r="AQ46" s="79" t="b">
        <v>0</v>
      </c>
      <c r="AR46" s="79" t="b">
        <v>0</v>
      </c>
      <c r="AS46" s="79"/>
      <c r="AT46" s="79">
        <v>31</v>
      </c>
      <c r="AU46" s="84" t="s">
        <v>1495</v>
      </c>
      <c r="AV46" s="79" t="b">
        <v>0</v>
      </c>
      <c r="AW46" s="79" t="s">
        <v>1570</v>
      </c>
      <c r="AX46" s="84" t="s">
        <v>1614</v>
      </c>
      <c r="AY46" s="79" t="s">
        <v>65</v>
      </c>
      <c r="AZ46" s="79" t="str">
        <f>REPLACE(INDEX(GroupVertices[Group],MATCH(Vertices[[#This Row],[Vertex]],GroupVertices[Vertex],0)),1,1,"")</f>
        <v>1</v>
      </c>
      <c r="BA46" s="48"/>
      <c r="BB46" s="48"/>
      <c r="BC46" s="48"/>
      <c r="BD46" s="48"/>
      <c r="BE46" s="48"/>
      <c r="BF46" s="48"/>
      <c r="BG46" s="130" t="s">
        <v>2151</v>
      </c>
      <c r="BH46" s="130" t="s">
        <v>2187</v>
      </c>
      <c r="BI46" s="130" t="s">
        <v>2219</v>
      </c>
      <c r="BJ46" s="130" t="s">
        <v>2219</v>
      </c>
      <c r="BK46" s="130">
        <v>2</v>
      </c>
      <c r="BL46" s="133">
        <v>2.5</v>
      </c>
      <c r="BM46" s="130">
        <v>0</v>
      </c>
      <c r="BN46" s="133">
        <v>0</v>
      </c>
      <c r="BO46" s="130">
        <v>0</v>
      </c>
      <c r="BP46" s="133">
        <v>0</v>
      </c>
      <c r="BQ46" s="130">
        <v>78</v>
      </c>
      <c r="BR46" s="133">
        <v>97.5</v>
      </c>
      <c r="BS46" s="130">
        <v>80</v>
      </c>
      <c r="BT46" s="2"/>
      <c r="BU46" s="3"/>
      <c r="BV46" s="3"/>
      <c r="BW46" s="3"/>
      <c r="BX46" s="3"/>
    </row>
    <row r="47" spans="1:76" ht="15">
      <c r="A47" s="65" t="s">
        <v>256</v>
      </c>
      <c r="B47" s="66"/>
      <c r="C47" s="66" t="s">
        <v>64</v>
      </c>
      <c r="D47" s="67">
        <v>163.17685379214</v>
      </c>
      <c r="E47" s="69"/>
      <c r="F47" s="103" t="s">
        <v>507</v>
      </c>
      <c r="G47" s="66"/>
      <c r="H47" s="70" t="s">
        <v>256</v>
      </c>
      <c r="I47" s="71"/>
      <c r="J47" s="71"/>
      <c r="K47" s="70" t="s">
        <v>1729</v>
      </c>
      <c r="L47" s="74">
        <v>2.366458818427843</v>
      </c>
      <c r="M47" s="75"/>
      <c r="N47" s="75"/>
      <c r="O47" s="76"/>
      <c r="P47" s="77"/>
      <c r="Q47" s="77"/>
      <c r="R47" s="89"/>
      <c r="S47" s="48">
        <v>0</v>
      </c>
      <c r="T47" s="48">
        <v>1</v>
      </c>
      <c r="U47" s="49">
        <v>0</v>
      </c>
      <c r="V47" s="49">
        <v>0.003367</v>
      </c>
      <c r="W47" s="49">
        <v>0.005015</v>
      </c>
      <c r="X47" s="49">
        <v>0.324291</v>
      </c>
      <c r="Y47" s="49">
        <v>0</v>
      </c>
      <c r="Z47" s="49">
        <v>0</v>
      </c>
      <c r="AA47" s="72">
        <v>47</v>
      </c>
      <c r="AB47" s="72"/>
      <c r="AC47" s="73"/>
      <c r="AD47" s="79" t="s">
        <v>1054</v>
      </c>
      <c r="AE47" s="79">
        <v>121</v>
      </c>
      <c r="AF47" s="79">
        <v>206</v>
      </c>
      <c r="AG47" s="79">
        <v>384</v>
      </c>
      <c r="AH47" s="79">
        <v>193</v>
      </c>
      <c r="AI47" s="79"/>
      <c r="AJ47" s="79" t="s">
        <v>1173</v>
      </c>
      <c r="AK47" s="79" t="s">
        <v>1249</v>
      </c>
      <c r="AL47" s="84" t="s">
        <v>1329</v>
      </c>
      <c r="AM47" s="79"/>
      <c r="AN47" s="81">
        <v>43301.460277777776</v>
      </c>
      <c r="AO47" s="84" t="s">
        <v>1428</v>
      </c>
      <c r="AP47" s="79" t="b">
        <v>1</v>
      </c>
      <c r="AQ47" s="79" t="b">
        <v>0</v>
      </c>
      <c r="AR47" s="79" t="b">
        <v>0</v>
      </c>
      <c r="AS47" s="79"/>
      <c r="AT47" s="79">
        <v>1</v>
      </c>
      <c r="AU47" s="79"/>
      <c r="AV47" s="79" t="b">
        <v>0</v>
      </c>
      <c r="AW47" s="79" t="s">
        <v>1570</v>
      </c>
      <c r="AX47" s="84" t="s">
        <v>1615</v>
      </c>
      <c r="AY47" s="79" t="s">
        <v>66</v>
      </c>
      <c r="AZ47" s="79" t="str">
        <f>REPLACE(INDEX(GroupVertices[Group],MATCH(Vertices[[#This Row],[Vertex]],GroupVertices[Vertex],0)),1,1,"")</f>
        <v>1</v>
      </c>
      <c r="BA47" s="48"/>
      <c r="BB47" s="48"/>
      <c r="BC47" s="48"/>
      <c r="BD47" s="48"/>
      <c r="BE47" s="48"/>
      <c r="BF47" s="48"/>
      <c r="BG47" s="130" t="s">
        <v>2152</v>
      </c>
      <c r="BH47" s="130" t="s">
        <v>2152</v>
      </c>
      <c r="BI47" s="130" t="s">
        <v>2220</v>
      </c>
      <c r="BJ47" s="130" t="s">
        <v>2220</v>
      </c>
      <c r="BK47" s="130">
        <v>0</v>
      </c>
      <c r="BL47" s="133">
        <v>0</v>
      </c>
      <c r="BM47" s="130">
        <v>0</v>
      </c>
      <c r="BN47" s="133">
        <v>0</v>
      </c>
      <c r="BO47" s="130">
        <v>0</v>
      </c>
      <c r="BP47" s="133">
        <v>0</v>
      </c>
      <c r="BQ47" s="130">
        <v>9</v>
      </c>
      <c r="BR47" s="133">
        <v>100</v>
      </c>
      <c r="BS47" s="130">
        <v>9</v>
      </c>
      <c r="BT47" s="2"/>
      <c r="BU47" s="3"/>
      <c r="BV47" s="3"/>
      <c r="BW47" s="3"/>
      <c r="BX47" s="3"/>
    </row>
    <row r="48" spans="1:76" ht="15">
      <c r="A48" s="65" t="s">
        <v>257</v>
      </c>
      <c r="B48" s="66"/>
      <c r="C48" s="66" t="s">
        <v>64</v>
      </c>
      <c r="D48" s="67">
        <v>162.4128230579758</v>
      </c>
      <c r="E48" s="69"/>
      <c r="F48" s="103" t="s">
        <v>508</v>
      </c>
      <c r="G48" s="66"/>
      <c r="H48" s="70" t="s">
        <v>257</v>
      </c>
      <c r="I48" s="71"/>
      <c r="J48" s="71"/>
      <c r="K48" s="70" t="s">
        <v>1920</v>
      </c>
      <c r="L48" s="74">
        <v>1.4793337216474634</v>
      </c>
      <c r="M48" s="75"/>
      <c r="N48" s="75"/>
      <c r="O48" s="76"/>
      <c r="P48" s="77"/>
      <c r="Q48" s="77"/>
      <c r="R48" s="89"/>
      <c r="S48" s="48">
        <v>1</v>
      </c>
      <c r="T48" s="48">
        <v>1</v>
      </c>
      <c r="U48" s="49">
        <v>0</v>
      </c>
      <c r="V48" s="49">
        <v>0.003367</v>
      </c>
      <c r="W48" s="49">
        <v>0.005015</v>
      </c>
      <c r="X48" s="49">
        <v>0.324291</v>
      </c>
      <c r="Y48" s="49">
        <v>0</v>
      </c>
      <c r="Z48" s="49">
        <v>1</v>
      </c>
      <c r="AA48" s="72">
        <v>48</v>
      </c>
      <c r="AB48" s="72"/>
      <c r="AC48" s="73"/>
      <c r="AD48" s="79" t="s">
        <v>1055</v>
      </c>
      <c r="AE48" s="79">
        <v>55</v>
      </c>
      <c r="AF48" s="79">
        <v>82</v>
      </c>
      <c r="AG48" s="79">
        <v>59</v>
      </c>
      <c r="AH48" s="79">
        <v>67</v>
      </c>
      <c r="AI48" s="79"/>
      <c r="AJ48" s="79" t="s">
        <v>1174</v>
      </c>
      <c r="AK48" s="79"/>
      <c r="AL48" s="79"/>
      <c r="AM48" s="79"/>
      <c r="AN48" s="81">
        <v>43691.22008101852</v>
      </c>
      <c r="AO48" s="79"/>
      <c r="AP48" s="79" t="b">
        <v>1</v>
      </c>
      <c r="AQ48" s="79" t="b">
        <v>0</v>
      </c>
      <c r="AR48" s="79" t="b">
        <v>0</v>
      </c>
      <c r="AS48" s="79"/>
      <c r="AT48" s="79">
        <v>0</v>
      </c>
      <c r="AU48" s="79"/>
      <c r="AV48" s="79" t="b">
        <v>0</v>
      </c>
      <c r="AW48" s="79" t="s">
        <v>1570</v>
      </c>
      <c r="AX48" s="84" t="s">
        <v>1616</v>
      </c>
      <c r="AY48" s="79" t="s">
        <v>65</v>
      </c>
      <c r="AZ48" s="79" t="str">
        <f>REPLACE(INDEX(GroupVertices[Group],MATCH(Vertices[[#This Row],[Vertex]],GroupVertices[Vertex],0)),1,1,"")</f>
        <v>1</v>
      </c>
      <c r="BA48" s="48"/>
      <c r="BB48" s="48"/>
      <c r="BC48" s="48"/>
      <c r="BD48" s="48"/>
      <c r="BE48" s="48"/>
      <c r="BF48" s="48"/>
      <c r="BG48" s="130" t="s">
        <v>2153</v>
      </c>
      <c r="BH48" s="130" t="s">
        <v>2153</v>
      </c>
      <c r="BI48" s="130" t="s">
        <v>2221</v>
      </c>
      <c r="BJ48" s="130" t="s">
        <v>2221</v>
      </c>
      <c r="BK48" s="130">
        <v>2</v>
      </c>
      <c r="BL48" s="133">
        <v>18.181818181818183</v>
      </c>
      <c r="BM48" s="130">
        <v>0</v>
      </c>
      <c r="BN48" s="133">
        <v>0</v>
      </c>
      <c r="BO48" s="130">
        <v>0</v>
      </c>
      <c r="BP48" s="133">
        <v>0</v>
      </c>
      <c r="BQ48" s="130">
        <v>9</v>
      </c>
      <c r="BR48" s="133">
        <v>81.81818181818181</v>
      </c>
      <c r="BS48" s="130">
        <v>11</v>
      </c>
      <c r="BT48" s="2"/>
      <c r="BU48" s="3"/>
      <c r="BV48" s="3"/>
      <c r="BW48" s="3"/>
      <c r="BX48" s="3"/>
    </row>
    <row r="49" spans="1:76" ht="15">
      <c r="A49" s="65" t="s">
        <v>258</v>
      </c>
      <c r="B49" s="66"/>
      <c r="C49" s="66" t="s">
        <v>64</v>
      </c>
      <c r="D49" s="67">
        <v>163.19533840667623</v>
      </c>
      <c r="E49" s="69"/>
      <c r="F49" s="103" t="s">
        <v>1520</v>
      </c>
      <c r="G49" s="66"/>
      <c r="H49" s="70" t="s">
        <v>258</v>
      </c>
      <c r="I49" s="71"/>
      <c r="J49" s="71"/>
      <c r="K49" s="70" t="s">
        <v>1730</v>
      </c>
      <c r="L49" s="74">
        <v>2.3879215223822072</v>
      </c>
      <c r="M49" s="75"/>
      <c r="N49" s="75"/>
      <c r="O49" s="76"/>
      <c r="P49" s="77"/>
      <c r="Q49" s="77"/>
      <c r="R49" s="89"/>
      <c r="S49" s="48">
        <v>4</v>
      </c>
      <c r="T49" s="48">
        <v>17</v>
      </c>
      <c r="U49" s="49">
        <v>529.454545</v>
      </c>
      <c r="V49" s="49">
        <v>0.003846</v>
      </c>
      <c r="W49" s="49">
        <v>0.021849</v>
      </c>
      <c r="X49" s="49">
        <v>2.514478</v>
      </c>
      <c r="Y49" s="49">
        <v>0.21241830065359477</v>
      </c>
      <c r="Z49" s="49">
        <v>0.16666666666666666</v>
      </c>
      <c r="AA49" s="72">
        <v>49</v>
      </c>
      <c r="AB49" s="72"/>
      <c r="AC49" s="73"/>
      <c r="AD49" s="79" t="s">
        <v>1056</v>
      </c>
      <c r="AE49" s="79">
        <v>270</v>
      </c>
      <c r="AF49" s="79">
        <v>209</v>
      </c>
      <c r="AG49" s="79">
        <v>2071</v>
      </c>
      <c r="AH49" s="79">
        <v>2226</v>
      </c>
      <c r="AI49" s="79"/>
      <c r="AJ49" s="79" t="s">
        <v>1175</v>
      </c>
      <c r="AK49" s="79" t="s">
        <v>1252</v>
      </c>
      <c r="AL49" s="79"/>
      <c r="AM49" s="79"/>
      <c r="AN49" s="81">
        <v>43565.86079861111</v>
      </c>
      <c r="AO49" s="84" t="s">
        <v>1429</v>
      </c>
      <c r="AP49" s="79" t="b">
        <v>1</v>
      </c>
      <c r="AQ49" s="79" t="b">
        <v>0</v>
      </c>
      <c r="AR49" s="79" t="b">
        <v>0</v>
      </c>
      <c r="AS49" s="79"/>
      <c r="AT49" s="79">
        <v>5</v>
      </c>
      <c r="AU49" s="79"/>
      <c r="AV49" s="79" t="b">
        <v>0</v>
      </c>
      <c r="AW49" s="79" t="s">
        <v>1570</v>
      </c>
      <c r="AX49" s="84" t="s">
        <v>1617</v>
      </c>
      <c r="AY49" s="79" t="s">
        <v>66</v>
      </c>
      <c r="AZ49" s="79" t="str">
        <f>REPLACE(INDEX(GroupVertices[Group],MATCH(Vertices[[#This Row],[Vertex]],GroupVertices[Vertex],0)),1,1,"")</f>
        <v>3</v>
      </c>
      <c r="BA49" s="48"/>
      <c r="BB49" s="48"/>
      <c r="BC49" s="48"/>
      <c r="BD49" s="48"/>
      <c r="BE49" s="48"/>
      <c r="BF49" s="48"/>
      <c r="BG49" s="130" t="s">
        <v>2154</v>
      </c>
      <c r="BH49" s="130" t="s">
        <v>2154</v>
      </c>
      <c r="BI49" s="130" t="s">
        <v>2222</v>
      </c>
      <c r="BJ49" s="130" t="s">
        <v>2222</v>
      </c>
      <c r="BK49" s="130">
        <v>1</v>
      </c>
      <c r="BL49" s="133">
        <v>2.7777777777777777</v>
      </c>
      <c r="BM49" s="130">
        <v>1</v>
      </c>
      <c r="BN49" s="133">
        <v>2.7777777777777777</v>
      </c>
      <c r="BO49" s="130">
        <v>0</v>
      </c>
      <c r="BP49" s="133">
        <v>0</v>
      </c>
      <c r="BQ49" s="130">
        <v>34</v>
      </c>
      <c r="BR49" s="133">
        <v>94.44444444444444</v>
      </c>
      <c r="BS49" s="130">
        <v>36</v>
      </c>
      <c r="BT49" s="2"/>
      <c r="BU49" s="3"/>
      <c r="BV49" s="3"/>
      <c r="BW49" s="3"/>
      <c r="BX49" s="3"/>
    </row>
    <row r="50" spans="1:76" ht="15">
      <c r="A50" s="65" t="s">
        <v>307</v>
      </c>
      <c r="B50" s="66"/>
      <c r="C50" s="66" t="s">
        <v>64</v>
      </c>
      <c r="D50" s="67">
        <v>163.0104922613139</v>
      </c>
      <c r="E50" s="69"/>
      <c r="F50" s="103" t="s">
        <v>1521</v>
      </c>
      <c r="G50" s="66"/>
      <c r="H50" s="70" t="s">
        <v>307</v>
      </c>
      <c r="I50" s="71"/>
      <c r="J50" s="71"/>
      <c r="K50" s="70" t="s">
        <v>1731</v>
      </c>
      <c r="L50" s="74">
        <v>2.1732944828385667</v>
      </c>
      <c r="M50" s="75"/>
      <c r="N50" s="75"/>
      <c r="O50" s="76"/>
      <c r="P50" s="77"/>
      <c r="Q50" s="77"/>
      <c r="R50" s="89"/>
      <c r="S50" s="48">
        <v>5</v>
      </c>
      <c r="T50" s="48">
        <v>0</v>
      </c>
      <c r="U50" s="49">
        <v>0</v>
      </c>
      <c r="V50" s="49">
        <v>0.002703</v>
      </c>
      <c r="W50" s="49">
        <v>0.009072</v>
      </c>
      <c r="X50" s="49">
        <v>0.766021</v>
      </c>
      <c r="Y50" s="49">
        <v>0.8</v>
      </c>
      <c r="Z50" s="49">
        <v>0</v>
      </c>
      <c r="AA50" s="72">
        <v>50</v>
      </c>
      <c r="AB50" s="72"/>
      <c r="AC50" s="73"/>
      <c r="AD50" s="79" t="s">
        <v>1057</v>
      </c>
      <c r="AE50" s="79">
        <v>444</v>
      </c>
      <c r="AF50" s="79">
        <v>179</v>
      </c>
      <c r="AG50" s="79">
        <v>968</v>
      </c>
      <c r="AH50" s="79">
        <v>486</v>
      </c>
      <c r="AI50" s="79"/>
      <c r="AJ50" s="79" t="s">
        <v>1176</v>
      </c>
      <c r="AK50" s="79" t="s">
        <v>1263</v>
      </c>
      <c r="AL50" s="84" t="s">
        <v>1330</v>
      </c>
      <c r="AM50" s="79"/>
      <c r="AN50" s="81">
        <v>43434.63104166667</v>
      </c>
      <c r="AO50" s="84" t="s">
        <v>1430</v>
      </c>
      <c r="AP50" s="79" t="b">
        <v>0</v>
      </c>
      <c r="AQ50" s="79" t="b">
        <v>0</v>
      </c>
      <c r="AR50" s="79" t="b">
        <v>0</v>
      </c>
      <c r="AS50" s="79"/>
      <c r="AT50" s="79">
        <v>2</v>
      </c>
      <c r="AU50" s="84" t="s">
        <v>1495</v>
      </c>
      <c r="AV50" s="79" t="b">
        <v>0</v>
      </c>
      <c r="AW50" s="79" t="s">
        <v>1570</v>
      </c>
      <c r="AX50" s="84" t="s">
        <v>1618</v>
      </c>
      <c r="AY50" s="79" t="s">
        <v>65</v>
      </c>
      <c r="AZ50" s="79"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5" t="s">
        <v>308</v>
      </c>
      <c r="B51" s="66"/>
      <c r="C51" s="66" t="s">
        <v>64</v>
      </c>
      <c r="D51" s="67">
        <v>162.3142384471159</v>
      </c>
      <c r="E51" s="69"/>
      <c r="F51" s="103" t="s">
        <v>1522</v>
      </c>
      <c r="G51" s="66"/>
      <c r="H51" s="70" t="s">
        <v>308</v>
      </c>
      <c r="I51" s="71"/>
      <c r="J51" s="71"/>
      <c r="K51" s="70" t="s">
        <v>1732</v>
      </c>
      <c r="L51" s="74">
        <v>1.3648659672241885</v>
      </c>
      <c r="M51" s="75"/>
      <c r="N51" s="75"/>
      <c r="O51" s="76"/>
      <c r="P51" s="77"/>
      <c r="Q51" s="77"/>
      <c r="R51" s="89"/>
      <c r="S51" s="48">
        <v>5</v>
      </c>
      <c r="T51" s="48">
        <v>0</v>
      </c>
      <c r="U51" s="49">
        <v>0</v>
      </c>
      <c r="V51" s="49">
        <v>0.002703</v>
      </c>
      <c r="W51" s="49">
        <v>0.009072</v>
      </c>
      <c r="X51" s="49">
        <v>0.766021</v>
      </c>
      <c r="Y51" s="49">
        <v>0.8</v>
      </c>
      <c r="Z51" s="49">
        <v>0</v>
      </c>
      <c r="AA51" s="72">
        <v>51</v>
      </c>
      <c r="AB51" s="72"/>
      <c r="AC51" s="73"/>
      <c r="AD51" s="79" t="s">
        <v>1058</v>
      </c>
      <c r="AE51" s="79">
        <v>59</v>
      </c>
      <c r="AF51" s="79">
        <v>66</v>
      </c>
      <c r="AG51" s="79">
        <v>295</v>
      </c>
      <c r="AH51" s="79">
        <v>202</v>
      </c>
      <c r="AI51" s="79"/>
      <c r="AJ51" s="79" t="s">
        <v>1177</v>
      </c>
      <c r="AK51" s="79" t="s">
        <v>1253</v>
      </c>
      <c r="AL51" s="84" t="s">
        <v>1331</v>
      </c>
      <c r="AM51" s="79"/>
      <c r="AN51" s="81">
        <v>43435.01972222222</v>
      </c>
      <c r="AO51" s="84" t="s">
        <v>1431</v>
      </c>
      <c r="AP51" s="79" t="b">
        <v>1</v>
      </c>
      <c r="AQ51" s="79" t="b">
        <v>0</v>
      </c>
      <c r="AR51" s="79" t="b">
        <v>0</v>
      </c>
      <c r="AS51" s="79"/>
      <c r="AT51" s="79">
        <v>4</v>
      </c>
      <c r="AU51" s="79"/>
      <c r="AV51" s="79" t="b">
        <v>0</v>
      </c>
      <c r="AW51" s="79" t="s">
        <v>1570</v>
      </c>
      <c r="AX51" s="84" t="s">
        <v>1619</v>
      </c>
      <c r="AY51" s="79" t="s">
        <v>65</v>
      </c>
      <c r="AZ51" s="79" t="str">
        <f>REPLACE(INDEX(GroupVertices[Group],MATCH(Vertices[[#This Row],[Vertex]],GroupVertices[Vertex],0)),1,1,"")</f>
        <v>3</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5" t="s">
        <v>309</v>
      </c>
      <c r="B52" s="66"/>
      <c r="C52" s="66" t="s">
        <v>64</v>
      </c>
      <c r="D52" s="67">
        <v>162.43130767251205</v>
      </c>
      <c r="E52" s="69"/>
      <c r="F52" s="103" t="s">
        <v>1523</v>
      </c>
      <c r="G52" s="66"/>
      <c r="H52" s="70" t="s">
        <v>309</v>
      </c>
      <c r="I52" s="71"/>
      <c r="J52" s="71"/>
      <c r="K52" s="70" t="s">
        <v>1733</v>
      </c>
      <c r="L52" s="74">
        <v>1.5007964256018274</v>
      </c>
      <c r="M52" s="75"/>
      <c r="N52" s="75"/>
      <c r="O52" s="76"/>
      <c r="P52" s="77"/>
      <c r="Q52" s="77"/>
      <c r="R52" s="89"/>
      <c r="S52" s="48">
        <v>5</v>
      </c>
      <c r="T52" s="48">
        <v>0</v>
      </c>
      <c r="U52" s="49">
        <v>0</v>
      </c>
      <c r="V52" s="49">
        <v>0.002703</v>
      </c>
      <c r="W52" s="49">
        <v>0.009072</v>
      </c>
      <c r="X52" s="49">
        <v>0.766021</v>
      </c>
      <c r="Y52" s="49">
        <v>0.8</v>
      </c>
      <c r="Z52" s="49">
        <v>0</v>
      </c>
      <c r="AA52" s="72">
        <v>52</v>
      </c>
      <c r="AB52" s="72"/>
      <c r="AC52" s="73"/>
      <c r="AD52" s="79" t="s">
        <v>1059</v>
      </c>
      <c r="AE52" s="79">
        <v>79</v>
      </c>
      <c r="AF52" s="79">
        <v>85</v>
      </c>
      <c r="AG52" s="79">
        <v>337</v>
      </c>
      <c r="AH52" s="79">
        <v>282</v>
      </c>
      <c r="AI52" s="79"/>
      <c r="AJ52" s="79" t="s">
        <v>1178</v>
      </c>
      <c r="AK52" s="79" t="s">
        <v>1249</v>
      </c>
      <c r="AL52" s="79"/>
      <c r="AM52" s="79"/>
      <c r="AN52" s="81">
        <v>43455.51012731482</v>
      </c>
      <c r="AO52" s="84" t="s">
        <v>1432</v>
      </c>
      <c r="AP52" s="79" t="b">
        <v>0</v>
      </c>
      <c r="AQ52" s="79" t="b">
        <v>0</v>
      </c>
      <c r="AR52" s="79" t="b">
        <v>0</v>
      </c>
      <c r="AS52" s="79"/>
      <c r="AT52" s="79">
        <v>4</v>
      </c>
      <c r="AU52" s="84" t="s">
        <v>1495</v>
      </c>
      <c r="AV52" s="79" t="b">
        <v>0</v>
      </c>
      <c r="AW52" s="79" t="s">
        <v>1570</v>
      </c>
      <c r="AX52" s="84" t="s">
        <v>1620</v>
      </c>
      <c r="AY52" s="79" t="s">
        <v>65</v>
      </c>
      <c r="AZ52" s="79" t="str">
        <f>REPLACE(INDEX(GroupVertices[Group],MATCH(Vertices[[#This Row],[Vertex]],GroupVertices[Vertex],0)),1,1,"")</f>
        <v>3</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5" t="s">
        <v>260</v>
      </c>
      <c r="B53" s="66"/>
      <c r="C53" s="66" t="s">
        <v>64</v>
      </c>
      <c r="D53" s="67">
        <v>163.49725377743465</v>
      </c>
      <c r="E53" s="69"/>
      <c r="F53" s="103" t="s">
        <v>510</v>
      </c>
      <c r="G53" s="66"/>
      <c r="H53" s="70" t="s">
        <v>260</v>
      </c>
      <c r="I53" s="71"/>
      <c r="J53" s="71"/>
      <c r="K53" s="70" t="s">
        <v>1734</v>
      </c>
      <c r="L53" s="74">
        <v>2.738479020303486</v>
      </c>
      <c r="M53" s="75"/>
      <c r="N53" s="75"/>
      <c r="O53" s="76"/>
      <c r="P53" s="77"/>
      <c r="Q53" s="77"/>
      <c r="R53" s="89"/>
      <c r="S53" s="48">
        <v>4</v>
      </c>
      <c r="T53" s="48">
        <v>17</v>
      </c>
      <c r="U53" s="49">
        <v>529.454545</v>
      </c>
      <c r="V53" s="49">
        <v>0.003846</v>
      </c>
      <c r="W53" s="49">
        <v>0.021849</v>
      </c>
      <c r="X53" s="49">
        <v>2.514478</v>
      </c>
      <c r="Y53" s="49">
        <v>0.21241830065359477</v>
      </c>
      <c r="Z53" s="49">
        <v>0.16666666666666666</v>
      </c>
      <c r="AA53" s="72">
        <v>53</v>
      </c>
      <c r="AB53" s="72"/>
      <c r="AC53" s="73"/>
      <c r="AD53" s="79" t="s">
        <v>1060</v>
      </c>
      <c r="AE53" s="79">
        <v>128</v>
      </c>
      <c r="AF53" s="79">
        <v>258</v>
      </c>
      <c r="AG53" s="79">
        <v>1233</v>
      </c>
      <c r="AH53" s="79">
        <v>5907</v>
      </c>
      <c r="AI53" s="79"/>
      <c r="AJ53" s="79" t="s">
        <v>1179</v>
      </c>
      <c r="AK53" s="79" t="s">
        <v>1264</v>
      </c>
      <c r="AL53" s="84" t="s">
        <v>1332</v>
      </c>
      <c r="AM53" s="79"/>
      <c r="AN53" s="81">
        <v>43457.633472222224</v>
      </c>
      <c r="AO53" s="84" t="s">
        <v>1433</v>
      </c>
      <c r="AP53" s="79" t="b">
        <v>0</v>
      </c>
      <c r="AQ53" s="79" t="b">
        <v>0</v>
      </c>
      <c r="AR53" s="79" t="b">
        <v>0</v>
      </c>
      <c r="AS53" s="79"/>
      <c r="AT53" s="79">
        <v>3</v>
      </c>
      <c r="AU53" s="84" t="s">
        <v>1495</v>
      </c>
      <c r="AV53" s="79" t="b">
        <v>0</v>
      </c>
      <c r="AW53" s="79" t="s">
        <v>1570</v>
      </c>
      <c r="AX53" s="84" t="s">
        <v>1621</v>
      </c>
      <c r="AY53" s="79" t="s">
        <v>66</v>
      </c>
      <c r="AZ53" s="79" t="str">
        <f>REPLACE(INDEX(GroupVertices[Group],MATCH(Vertices[[#This Row],[Vertex]],GroupVertices[Vertex],0)),1,1,"")</f>
        <v>3</v>
      </c>
      <c r="BA53" s="48"/>
      <c r="BB53" s="48"/>
      <c r="BC53" s="48"/>
      <c r="BD53" s="48"/>
      <c r="BE53" s="48"/>
      <c r="BF53" s="48"/>
      <c r="BG53" s="130" t="s">
        <v>2155</v>
      </c>
      <c r="BH53" s="130" t="s">
        <v>2155</v>
      </c>
      <c r="BI53" s="130" t="s">
        <v>2223</v>
      </c>
      <c r="BJ53" s="130" t="s">
        <v>2223</v>
      </c>
      <c r="BK53" s="130">
        <v>0</v>
      </c>
      <c r="BL53" s="133">
        <v>0</v>
      </c>
      <c r="BM53" s="130">
        <v>0</v>
      </c>
      <c r="BN53" s="133">
        <v>0</v>
      </c>
      <c r="BO53" s="130">
        <v>0</v>
      </c>
      <c r="BP53" s="133">
        <v>0</v>
      </c>
      <c r="BQ53" s="130">
        <v>21</v>
      </c>
      <c r="BR53" s="133">
        <v>100</v>
      </c>
      <c r="BS53" s="130">
        <v>21</v>
      </c>
      <c r="BT53" s="2"/>
      <c r="BU53" s="3"/>
      <c r="BV53" s="3"/>
      <c r="BW53" s="3"/>
      <c r="BX53" s="3"/>
    </row>
    <row r="54" spans="1:76" ht="15">
      <c r="A54" s="65" t="s">
        <v>310</v>
      </c>
      <c r="B54" s="66"/>
      <c r="C54" s="66" t="s">
        <v>64</v>
      </c>
      <c r="D54" s="67">
        <v>162.12323076357487</v>
      </c>
      <c r="E54" s="69"/>
      <c r="F54" s="103" t="s">
        <v>1524</v>
      </c>
      <c r="G54" s="66"/>
      <c r="H54" s="70" t="s">
        <v>310</v>
      </c>
      <c r="I54" s="71"/>
      <c r="J54" s="71"/>
      <c r="K54" s="70" t="s">
        <v>1735</v>
      </c>
      <c r="L54" s="74">
        <v>1.1430846930290934</v>
      </c>
      <c r="M54" s="75"/>
      <c r="N54" s="75"/>
      <c r="O54" s="76"/>
      <c r="P54" s="77"/>
      <c r="Q54" s="77"/>
      <c r="R54" s="89"/>
      <c r="S54" s="48">
        <v>5</v>
      </c>
      <c r="T54" s="48">
        <v>0</v>
      </c>
      <c r="U54" s="49">
        <v>0</v>
      </c>
      <c r="V54" s="49">
        <v>0.002703</v>
      </c>
      <c r="W54" s="49">
        <v>0.009072</v>
      </c>
      <c r="X54" s="49">
        <v>0.766021</v>
      </c>
      <c r="Y54" s="49">
        <v>0.8</v>
      </c>
      <c r="Z54" s="49">
        <v>0</v>
      </c>
      <c r="AA54" s="72">
        <v>54</v>
      </c>
      <c r="AB54" s="72"/>
      <c r="AC54" s="73"/>
      <c r="AD54" s="79" t="s">
        <v>310</v>
      </c>
      <c r="AE54" s="79">
        <v>49</v>
      </c>
      <c r="AF54" s="79">
        <v>35</v>
      </c>
      <c r="AG54" s="79">
        <v>88</v>
      </c>
      <c r="AH54" s="79">
        <v>82</v>
      </c>
      <c r="AI54" s="79"/>
      <c r="AJ54" s="79" t="s">
        <v>1180</v>
      </c>
      <c r="AK54" s="79"/>
      <c r="AL54" s="79"/>
      <c r="AM54" s="79"/>
      <c r="AN54" s="81">
        <v>43483.50204861111</v>
      </c>
      <c r="AO54" s="84" t="s">
        <v>1434</v>
      </c>
      <c r="AP54" s="79" t="b">
        <v>1</v>
      </c>
      <c r="AQ54" s="79" t="b">
        <v>0</v>
      </c>
      <c r="AR54" s="79" t="b">
        <v>0</v>
      </c>
      <c r="AS54" s="79"/>
      <c r="AT54" s="79">
        <v>3</v>
      </c>
      <c r="AU54" s="79"/>
      <c r="AV54" s="79" t="b">
        <v>0</v>
      </c>
      <c r="AW54" s="79" t="s">
        <v>1570</v>
      </c>
      <c r="AX54" s="84" t="s">
        <v>1622</v>
      </c>
      <c r="AY54" s="79" t="s">
        <v>65</v>
      </c>
      <c r="AZ54" s="79"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5" t="s">
        <v>311</v>
      </c>
      <c r="B55" s="66"/>
      <c r="C55" s="66" t="s">
        <v>64</v>
      </c>
      <c r="D55" s="67">
        <v>162.2834307562222</v>
      </c>
      <c r="E55" s="69"/>
      <c r="F55" s="103" t="s">
        <v>1525</v>
      </c>
      <c r="G55" s="66"/>
      <c r="H55" s="70" t="s">
        <v>311</v>
      </c>
      <c r="I55" s="71"/>
      <c r="J55" s="71"/>
      <c r="K55" s="70" t="s">
        <v>1736</v>
      </c>
      <c r="L55" s="74">
        <v>1.329094793966915</v>
      </c>
      <c r="M55" s="75"/>
      <c r="N55" s="75"/>
      <c r="O55" s="76"/>
      <c r="P55" s="77"/>
      <c r="Q55" s="77"/>
      <c r="R55" s="89"/>
      <c r="S55" s="48">
        <v>5</v>
      </c>
      <c r="T55" s="48">
        <v>0</v>
      </c>
      <c r="U55" s="49">
        <v>0</v>
      </c>
      <c r="V55" s="49">
        <v>0.002703</v>
      </c>
      <c r="W55" s="49">
        <v>0.009072</v>
      </c>
      <c r="X55" s="49">
        <v>0.766021</v>
      </c>
      <c r="Y55" s="49">
        <v>0.8</v>
      </c>
      <c r="Z55" s="49">
        <v>0</v>
      </c>
      <c r="AA55" s="72">
        <v>55</v>
      </c>
      <c r="AB55" s="72"/>
      <c r="AC55" s="73"/>
      <c r="AD55" s="79" t="s">
        <v>1061</v>
      </c>
      <c r="AE55" s="79">
        <v>55</v>
      </c>
      <c r="AF55" s="79">
        <v>61</v>
      </c>
      <c r="AG55" s="79">
        <v>142</v>
      </c>
      <c r="AH55" s="79">
        <v>908</v>
      </c>
      <c r="AI55" s="79"/>
      <c r="AJ55" s="79" t="s">
        <v>1181</v>
      </c>
      <c r="AK55" s="79" t="s">
        <v>1249</v>
      </c>
      <c r="AL55" s="79"/>
      <c r="AM55" s="79"/>
      <c r="AN55" s="81">
        <v>43483.6727662037</v>
      </c>
      <c r="AO55" s="84" t="s">
        <v>1435</v>
      </c>
      <c r="AP55" s="79" t="b">
        <v>1</v>
      </c>
      <c r="AQ55" s="79" t="b">
        <v>0</v>
      </c>
      <c r="AR55" s="79" t="b">
        <v>0</v>
      </c>
      <c r="AS55" s="79"/>
      <c r="AT55" s="79">
        <v>2</v>
      </c>
      <c r="AU55" s="79"/>
      <c r="AV55" s="79" t="b">
        <v>0</v>
      </c>
      <c r="AW55" s="79" t="s">
        <v>1570</v>
      </c>
      <c r="AX55" s="84" t="s">
        <v>1623</v>
      </c>
      <c r="AY55" s="79" t="s">
        <v>65</v>
      </c>
      <c r="AZ55" s="79" t="str">
        <f>REPLACE(INDEX(GroupVertices[Group],MATCH(Vertices[[#This Row],[Vertex]],GroupVertices[Vertex],0)),1,1,"")</f>
        <v>3</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5" t="s">
        <v>312</v>
      </c>
      <c r="B56" s="66"/>
      <c r="C56" s="66" t="s">
        <v>64</v>
      </c>
      <c r="D56" s="67">
        <v>162.19716922171978</v>
      </c>
      <c r="E56" s="69"/>
      <c r="F56" s="103" t="s">
        <v>1526</v>
      </c>
      <c r="G56" s="66"/>
      <c r="H56" s="70" t="s">
        <v>312</v>
      </c>
      <c r="I56" s="71"/>
      <c r="J56" s="71"/>
      <c r="K56" s="70" t="s">
        <v>1737</v>
      </c>
      <c r="L56" s="74">
        <v>1.2289355088465497</v>
      </c>
      <c r="M56" s="75"/>
      <c r="N56" s="75"/>
      <c r="O56" s="76"/>
      <c r="P56" s="77"/>
      <c r="Q56" s="77"/>
      <c r="R56" s="89"/>
      <c r="S56" s="48">
        <v>5</v>
      </c>
      <c r="T56" s="48">
        <v>0</v>
      </c>
      <c r="U56" s="49">
        <v>0</v>
      </c>
      <c r="V56" s="49">
        <v>0.002703</v>
      </c>
      <c r="W56" s="49">
        <v>0.009072</v>
      </c>
      <c r="X56" s="49">
        <v>0.766021</v>
      </c>
      <c r="Y56" s="49">
        <v>0.8</v>
      </c>
      <c r="Z56" s="49">
        <v>0</v>
      </c>
      <c r="AA56" s="72">
        <v>56</v>
      </c>
      <c r="AB56" s="72"/>
      <c r="AC56" s="73"/>
      <c r="AD56" s="79" t="s">
        <v>1062</v>
      </c>
      <c r="AE56" s="79">
        <v>86</v>
      </c>
      <c r="AF56" s="79">
        <v>47</v>
      </c>
      <c r="AG56" s="79">
        <v>46</v>
      </c>
      <c r="AH56" s="79">
        <v>74</v>
      </c>
      <c r="AI56" s="79"/>
      <c r="AJ56" s="79" t="s">
        <v>1182</v>
      </c>
      <c r="AK56" s="79" t="s">
        <v>1249</v>
      </c>
      <c r="AL56" s="84" t="s">
        <v>1333</v>
      </c>
      <c r="AM56" s="79"/>
      <c r="AN56" s="81">
        <v>43486.70707175926</v>
      </c>
      <c r="AO56" s="79"/>
      <c r="AP56" s="79" t="b">
        <v>0</v>
      </c>
      <c r="AQ56" s="79" t="b">
        <v>0</v>
      </c>
      <c r="AR56" s="79" t="b">
        <v>1</v>
      </c>
      <c r="AS56" s="79"/>
      <c r="AT56" s="79">
        <v>1</v>
      </c>
      <c r="AU56" s="84" t="s">
        <v>1495</v>
      </c>
      <c r="AV56" s="79" t="b">
        <v>0</v>
      </c>
      <c r="AW56" s="79" t="s">
        <v>1570</v>
      </c>
      <c r="AX56" s="84" t="s">
        <v>1624</v>
      </c>
      <c r="AY56" s="79" t="s">
        <v>65</v>
      </c>
      <c r="AZ56" s="79"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5" t="s">
        <v>313</v>
      </c>
      <c r="B57" s="66"/>
      <c r="C57" s="66" t="s">
        <v>64</v>
      </c>
      <c r="D57" s="67">
        <v>162.12323076357487</v>
      </c>
      <c r="E57" s="69"/>
      <c r="F57" s="103" t="s">
        <v>1527</v>
      </c>
      <c r="G57" s="66"/>
      <c r="H57" s="70" t="s">
        <v>313</v>
      </c>
      <c r="I57" s="71"/>
      <c r="J57" s="71"/>
      <c r="K57" s="70" t="s">
        <v>1738</v>
      </c>
      <c r="L57" s="74">
        <v>1.1430846930290934</v>
      </c>
      <c r="M57" s="75"/>
      <c r="N57" s="75"/>
      <c r="O57" s="76"/>
      <c r="P57" s="77"/>
      <c r="Q57" s="77"/>
      <c r="R57" s="89"/>
      <c r="S57" s="48">
        <v>5</v>
      </c>
      <c r="T57" s="48">
        <v>0</v>
      </c>
      <c r="U57" s="49">
        <v>0</v>
      </c>
      <c r="V57" s="49">
        <v>0.002703</v>
      </c>
      <c r="W57" s="49">
        <v>0.009072</v>
      </c>
      <c r="X57" s="49">
        <v>0.766021</v>
      </c>
      <c r="Y57" s="49">
        <v>0.8</v>
      </c>
      <c r="Z57" s="49">
        <v>0</v>
      </c>
      <c r="AA57" s="72">
        <v>57</v>
      </c>
      <c r="AB57" s="72"/>
      <c r="AC57" s="73"/>
      <c r="AD57" s="79" t="s">
        <v>1063</v>
      </c>
      <c r="AE57" s="79">
        <v>53</v>
      </c>
      <c r="AF57" s="79">
        <v>35</v>
      </c>
      <c r="AG57" s="79">
        <v>27</v>
      </c>
      <c r="AH57" s="79">
        <v>12</v>
      </c>
      <c r="AI57" s="79"/>
      <c r="AJ57" s="79" t="s">
        <v>1183</v>
      </c>
      <c r="AK57" s="79"/>
      <c r="AL57" s="84" t="s">
        <v>1334</v>
      </c>
      <c r="AM57" s="79"/>
      <c r="AN57" s="81">
        <v>43486.900821759256</v>
      </c>
      <c r="AO57" s="79"/>
      <c r="AP57" s="79" t="b">
        <v>1</v>
      </c>
      <c r="AQ57" s="79" t="b">
        <v>0</v>
      </c>
      <c r="AR57" s="79" t="b">
        <v>0</v>
      </c>
      <c r="AS57" s="79"/>
      <c r="AT57" s="79">
        <v>1</v>
      </c>
      <c r="AU57" s="79"/>
      <c r="AV57" s="79" t="b">
        <v>0</v>
      </c>
      <c r="AW57" s="79" t="s">
        <v>1570</v>
      </c>
      <c r="AX57" s="84" t="s">
        <v>1625</v>
      </c>
      <c r="AY57" s="79" t="s">
        <v>65</v>
      </c>
      <c r="AZ57" s="79" t="str">
        <f>REPLACE(INDEX(GroupVertices[Group],MATCH(Vertices[[#This Row],[Vertex]],GroupVertices[Vertex],0)),1,1,"")</f>
        <v>3</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5" t="s">
        <v>314</v>
      </c>
      <c r="B58" s="66"/>
      <c r="C58" s="66" t="s">
        <v>64</v>
      </c>
      <c r="D58" s="67">
        <v>162.20333075989853</v>
      </c>
      <c r="E58" s="69"/>
      <c r="F58" s="103" t="s">
        <v>1528</v>
      </c>
      <c r="G58" s="66"/>
      <c r="H58" s="70" t="s">
        <v>314</v>
      </c>
      <c r="I58" s="71"/>
      <c r="J58" s="71"/>
      <c r="K58" s="70" t="s">
        <v>1739</v>
      </c>
      <c r="L58" s="74">
        <v>1.2360897434980043</v>
      </c>
      <c r="M58" s="75"/>
      <c r="N58" s="75"/>
      <c r="O58" s="76"/>
      <c r="P58" s="77"/>
      <c r="Q58" s="77"/>
      <c r="R58" s="89"/>
      <c r="S58" s="48">
        <v>5</v>
      </c>
      <c r="T58" s="48">
        <v>0</v>
      </c>
      <c r="U58" s="49">
        <v>0</v>
      </c>
      <c r="V58" s="49">
        <v>0.002703</v>
      </c>
      <c r="W58" s="49">
        <v>0.009072</v>
      </c>
      <c r="X58" s="49">
        <v>0.766021</v>
      </c>
      <c r="Y58" s="49">
        <v>0.8</v>
      </c>
      <c r="Z58" s="49">
        <v>0</v>
      </c>
      <c r="AA58" s="72">
        <v>58</v>
      </c>
      <c r="AB58" s="72"/>
      <c r="AC58" s="73"/>
      <c r="AD58" s="79" t="s">
        <v>1064</v>
      </c>
      <c r="AE58" s="79">
        <v>73</v>
      </c>
      <c r="AF58" s="79">
        <v>48</v>
      </c>
      <c r="AG58" s="79">
        <v>135</v>
      </c>
      <c r="AH58" s="79">
        <v>16</v>
      </c>
      <c r="AI58" s="79"/>
      <c r="AJ58" s="79" t="s">
        <v>1184</v>
      </c>
      <c r="AK58" s="79"/>
      <c r="AL58" s="84" t="s">
        <v>1335</v>
      </c>
      <c r="AM58" s="79"/>
      <c r="AN58" s="81">
        <v>43489.32210648148</v>
      </c>
      <c r="AO58" s="84" t="s">
        <v>1436</v>
      </c>
      <c r="AP58" s="79" t="b">
        <v>1</v>
      </c>
      <c r="AQ58" s="79" t="b">
        <v>0</v>
      </c>
      <c r="AR58" s="79" t="b">
        <v>0</v>
      </c>
      <c r="AS58" s="79"/>
      <c r="AT58" s="79">
        <v>1</v>
      </c>
      <c r="AU58" s="79"/>
      <c r="AV58" s="79" t="b">
        <v>0</v>
      </c>
      <c r="AW58" s="79" t="s">
        <v>1570</v>
      </c>
      <c r="AX58" s="84" t="s">
        <v>1626</v>
      </c>
      <c r="AY58" s="79" t="s">
        <v>65</v>
      </c>
      <c r="AZ58" s="79" t="str">
        <f>REPLACE(INDEX(GroupVertices[Group],MATCH(Vertices[[#This Row],[Vertex]],GroupVertices[Vertex],0)),1,1,"")</f>
        <v>3</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5" t="s">
        <v>315</v>
      </c>
      <c r="B59" s="66"/>
      <c r="C59" s="66" t="s">
        <v>64</v>
      </c>
      <c r="D59" s="67">
        <v>162.0123230763575</v>
      </c>
      <c r="E59" s="69"/>
      <c r="F59" s="103" t="s">
        <v>1529</v>
      </c>
      <c r="G59" s="66"/>
      <c r="H59" s="70" t="s">
        <v>315</v>
      </c>
      <c r="I59" s="71"/>
      <c r="J59" s="71"/>
      <c r="K59" s="70" t="s">
        <v>1740</v>
      </c>
      <c r="L59" s="74">
        <v>1.0143084693029094</v>
      </c>
      <c r="M59" s="75"/>
      <c r="N59" s="75"/>
      <c r="O59" s="76"/>
      <c r="P59" s="77"/>
      <c r="Q59" s="77"/>
      <c r="R59" s="89"/>
      <c r="S59" s="48">
        <v>5</v>
      </c>
      <c r="T59" s="48">
        <v>0</v>
      </c>
      <c r="U59" s="49">
        <v>0</v>
      </c>
      <c r="V59" s="49">
        <v>0.002703</v>
      </c>
      <c r="W59" s="49">
        <v>0.009072</v>
      </c>
      <c r="X59" s="49">
        <v>0.766021</v>
      </c>
      <c r="Y59" s="49">
        <v>0.8</v>
      </c>
      <c r="Z59" s="49">
        <v>0</v>
      </c>
      <c r="AA59" s="72">
        <v>59</v>
      </c>
      <c r="AB59" s="72"/>
      <c r="AC59" s="73"/>
      <c r="AD59" s="79" t="s">
        <v>1065</v>
      </c>
      <c r="AE59" s="79">
        <v>28</v>
      </c>
      <c r="AF59" s="79">
        <v>17</v>
      </c>
      <c r="AG59" s="79">
        <v>31</v>
      </c>
      <c r="AH59" s="79">
        <v>34</v>
      </c>
      <c r="AI59" s="79"/>
      <c r="AJ59" s="79" t="s">
        <v>1185</v>
      </c>
      <c r="AK59" s="79"/>
      <c r="AL59" s="79"/>
      <c r="AM59" s="79"/>
      <c r="AN59" s="81">
        <v>43494.5109375</v>
      </c>
      <c r="AO59" s="79"/>
      <c r="AP59" s="79" t="b">
        <v>1</v>
      </c>
      <c r="AQ59" s="79" t="b">
        <v>0</v>
      </c>
      <c r="AR59" s="79" t="b">
        <v>0</v>
      </c>
      <c r="AS59" s="79"/>
      <c r="AT59" s="79">
        <v>2</v>
      </c>
      <c r="AU59" s="79"/>
      <c r="AV59" s="79" t="b">
        <v>0</v>
      </c>
      <c r="AW59" s="79" t="s">
        <v>1570</v>
      </c>
      <c r="AX59" s="84" t="s">
        <v>1627</v>
      </c>
      <c r="AY59" s="79" t="s">
        <v>65</v>
      </c>
      <c r="AZ59" s="79" t="str">
        <f>REPLACE(INDEX(GroupVertices[Group],MATCH(Vertices[[#This Row],[Vertex]],GroupVertices[Vertex],0)),1,1,"")</f>
        <v>3</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5" t="s">
        <v>259</v>
      </c>
      <c r="B60" s="66"/>
      <c r="C60" s="66" t="s">
        <v>64</v>
      </c>
      <c r="D60" s="67">
        <v>163.9408845263042</v>
      </c>
      <c r="E60" s="69"/>
      <c r="F60" s="103" t="s">
        <v>509</v>
      </c>
      <c r="G60" s="66"/>
      <c r="H60" s="70" t="s">
        <v>259</v>
      </c>
      <c r="I60" s="71"/>
      <c r="J60" s="71"/>
      <c r="K60" s="70" t="s">
        <v>1741</v>
      </c>
      <c r="L60" s="74">
        <v>3.253583915208223</v>
      </c>
      <c r="M60" s="75"/>
      <c r="N60" s="75"/>
      <c r="O60" s="76"/>
      <c r="P60" s="77"/>
      <c r="Q60" s="77"/>
      <c r="R60" s="89"/>
      <c r="S60" s="48">
        <v>4</v>
      </c>
      <c r="T60" s="48">
        <v>17</v>
      </c>
      <c r="U60" s="49">
        <v>529.454545</v>
      </c>
      <c r="V60" s="49">
        <v>0.003846</v>
      </c>
      <c r="W60" s="49">
        <v>0.021849</v>
      </c>
      <c r="X60" s="49">
        <v>2.514478</v>
      </c>
      <c r="Y60" s="49">
        <v>0.21241830065359477</v>
      </c>
      <c r="Z60" s="49">
        <v>0.16666666666666666</v>
      </c>
      <c r="AA60" s="72">
        <v>60</v>
      </c>
      <c r="AB60" s="72"/>
      <c r="AC60" s="73"/>
      <c r="AD60" s="79" t="s">
        <v>1066</v>
      </c>
      <c r="AE60" s="79">
        <v>682</v>
      </c>
      <c r="AF60" s="79">
        <v>330</v>
      </c>
      <c r="AG60" s="79">
        <v>503</v>
      </c>
      <c r="AH60" s="79">
        <v>2389</v>
      </c>
      <c r="AI60" s="79"/>
      <c r="AJ60" s="79" t="s">
        <v>1186</v>
      </c>
      <c r="AK60" s="79" t="s">
        <v>1249</v>
      </c>
      <c r="AL60" s="84" t="s">
        <v>1336</v>
      </c>
      <c r="AM60" s="79"/>
      <c r="AN60" s="81">
        <v>43498.838796296295</v>
      </c>
      <c r="AO60" s="84" t="s">
        <v>1437</v>
      </c>
      <c r="AP60" s="79" t="b">
        <v>1</v>
      </c>
      <c r="AQ60" s="79" t="b">
        <v>0</v>
      </c>
      <c r="AR60" s="79" t="b">
        <v>1</v>
      </c>
      <c r="AS60" s="79"/>
      <c r="AT60" s="79">
        <v>4</v>
      </c>
      <c r="AU60" s="79"/>
      <c r="AV60" s="79" t="b">
        <v>0</v>
      </c>
      <c r="AW60" s="79" t="s">
        <v>1570</v>
      </c>
      <c r="AX60" s="84" t="s">
        <v>1628</v>
      </c>
      <c r="AY60" s="79" t="s">
        <v>66</v>
      </c>
      <c r="AZ60" s="79" t="str">
        <f>REPLACE(INDEX(GroupVertices[Group],MATCH(Vertices[[#This Row],[Vertex]],GroupVertices[Vertex],0)),1,1,"")</f>
        <v>3</v>
      </c>
      <c r="BA60" s="48"/>
      <c r="BB60" s="48"/>
      <c r="BC60" s="48"/>
      <c r="BD60" s="48"/>
      <c r="BE60" s="48" t="s">
        <v>463</v>
      </c>
      <c r="BF60" s="48" t="s">
        <v>463</v>
      </c>
      <c r="BG60" s="130" t="s">
        <v>2156</v>
      </c>
      <c r="BH60" s="130" t="s">
        <v>2156</v>
      </c>
      <c r="BI60" s="130" t="s">
        <v>2224</v>
      </c>
      <c r="BJ60" s="130" t="s">
        <v>2224</v>
      </c>
      <c r="BK60" s="130">
        <v>0</v>
      </c>
      <c r="BL60" s="133">
        <v>0</v>
      </c>
      <c r="BM60" s="130">
        <v>0</v>
      </c>
      <c r="BN60" s="133">
        <v>0</v>
      </c>
      <c r="BO60" s="130">
        <v>0</v>
      </c>
      <c r="BP60" s="133">
        <v>0</v>
      </c>
      <c r="BQ60" s="130">
        <v>23</v>
      </c>
      <c r="BR60" s="133">
        <v>100</v>
      </c>
      <c r="BS60" s="130">
        <v>23</v>
      </c>
      <c r="BT60" s="2"/>
      <c r="BU60" s="3"/>
      <c r="BV60" s="3"/>
      <c r="BW60" s="3"/>
      <c r="BX60" s="3"/>
    </row>
    <row r="61" spans="1:76" ht="15">
      <c r="A61" s="65" t="s">
        <v>316</v>
      </c>
      <c r="B61" s="66"/>
      <c r="C61" s="66" t="s">
        <v>64</v>
      </c>
      <c r="D61" s="67">
        <v>163.43563839564723</v>
      </c>
      <c r="E61" s="69"/>
      <c r="F61" s="103" t="s">
        <v>1530</v>
      </c>
      <c r="G61" s="66"/>
      <c r="H61" s="70" t="s">
        <v>316</v>
      </c>
      <c r="I61" s="71"/>
      <c r="J61" s="71"/>
      <c r="K61" s="70" t="s">
        <v>1742</v>
      </c>
      <c r="L61" s="74">
        <v>2.6669366737889395</v>
      </c>
      <c r="M61" s="75"/>
      <c r="N61" s="75"/>
      <c r="O61" s="76"/>
      <c r="P61" s="77"/>
      <c r="Q61" s="77"/>
      <c r="R61" s="89"/>
      <c r="S61" s="48">
        <v>5</v>
      </c>
      <c r="T61" s="48">
        <v>0</v>
      </c>
      <c r="U61" s="49">
        <v>0</v>
      </c>
      <c r="V61" s="49">
        <v>0.002703</v>
      </c>
      <c r="W61" s="49">
        <v>0.009072</v>
      </c>
      <c r="X61" s="49">
        <v>0.766021</v>
      </c>
      <c r="Y61" s="49">
        <v>0.8</v>
      </c>
      <c r="Z61" s="49">
        <v>0</v>
      </c>
      <c r="AA61" s="72">
        <v>61</v>
      </c>
      <c r="AB61" s="72"/>
      <c r="AC61" s="73"/>
      <c r="AD61" s="79" t="s">
        <v>1067</v>
      </c>
      <c r="AE61" s="79">
        <v>369</v>
      </c>
      <c r="AF61" s="79">
        <v>248</v>
      </c>
      <c r="AG61" s="79">
        <v>151</v>
      </c>
      <c r="AH61" s="79">
        <v>259</v>
      </c>
      <c r="AI61" s="79"/>
      <c r="AJ61" s="79" t="s">
        <v>1187</v>
      </c>
      <c r="AK61" s="79" t="s">
        <v>1249</v>
      </c>
      <c r="AL61" s="84" t="s">
        <v>1337</v>
      </c>
      <c r="AM61" s="79"/>
      <c r="AN61" s="81">
        <v>43524.48842592593</v>
      </c>
      <c r="AO61" s="84" t="s">
        <v>1438</v>
      </c>
      <c r="AP61" s="79" t="b">
        <v>0</v>
      </c>
      <c r="AQ61" s="79" t="b">
        <v>0</v>
      </c>
      <c r="AR61" s="79" t="b">
        <v>0</v>
      </c>
      <c r="AS61" s="79"/>
      <c r="AT61" s="79">
        <v>7</v>
      </c>
      <c r="AU61" s="84" t="s">
        <v>1495</v>
      </c>
      <c r="AV61" s="79" t="b">
        <v>0</v>
      </c>
      <c r="AW61" s="79" t="s">
        <v>1570</v>
      </c>
      <c r="AX61" s="84" t="s">
        <v>1629</v>
      </c>
      <c r="AY61" s="79" t="s">
        <v>65</v>
      </c>
      <c r="AZ61" s="79"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5" t="s">
        <v>317</v>
      </c>
      <c r="B62" s="66"/>
      <c r="C62" s="66" t="s">
        <v>64</v>
      </c>
      <c r="D62" s="67">
        <v>163.81149222455056</v>
      </c>
      <c r="E62" s="69"/>
      <c r="F62" s="103" t="s">
        <v>1531</v>
      </c>
      <c r="G62" s="66"/>
      <c r="H62" s="70" t="s">
        <v>317</v>
      </c>
      <c r="I62" s="71"/>
      <c r="J62" s="71"/>
      <c r="K62" s="70" t="s">
        <v>1743</v>
      </c>
      <c r="L62" s="74">
        <v>3.1033449875276746</v>
      </c>
      <c r="M62" s="75"/>
      <c r="N62" s="75"/>
      <c r="O62" s="76"/>
      <c r="P62" s="77"/>
      <c r="Q62" s="77"/>
      <c r="R62" s="89"/>
      <c r="S62" s="48">
        <v>5</v>
      </c>
      <c r="T62" s="48">
        <v>0</v>
      </c>
      <c r="U62" s="49">
        <v>0</v>
      </c>
      <c r="V62" s="49">
        <v>0.002703</v>
      </c>
      <c r="W62" s="49">
        <v>0.009072</v>
      </c>
      <c r="X62" s="49">
        <v>0.766021</v>
      </c>
      <c r="Y62" s="49">
        <v>0.8</v>
      </c>
      <c r="Z62" s="49">
        <v>0</v>
      </c>
      <c r="AA62" s="72">
        <v>62</v>
      </c>
      <c r="AB62" s="72"/>
      <c r="AC62" s="73"/>
      <c r="AD62" s="79" t="s">
        <v>1068</v>
      </c>
      <c r="AE62" s="79">
        <v>1877</v>
      </c>
      <c r="AF62" s="79">
        <v>309</v>
      </c>
      <c r="AG62" s="79">
        <v>2518</v>
      </c>
      <c r="AH62" s="79">
        <v>11507</v>
      </c>
      <c r="AI62" s="79"/>
      <c r="AJ62" s="79" t="s">
        <v>1188</v>
      </c>
      <c r="AK62" s="79" t="s">
        <v>1265</v>
      </c>
      <c r="AL62" s="84" t="s">
        <v>1338</v>
      </c>
      <c r="AM62" s="79"/>
      <c r="AN62" s="81">
        <v>43530.48991898148</v>
      </c>
      <c r="AO62" s="84" t="s">
        <v>1439</v>
      </c>
      <c r="AP62" s="79" t="b">
        <v>1</v>
      </c>
      <c r="AQ62" s="79" t="b">
        <v>0</v>
      </c>
      <c r="AR62" s="79" t="b">
        <v>1</v>
      </c>
      <c r="AS62" s="79"/>
      <c r="AT62" s="79">
        <v>8</v>
      </c>
      <c r="AU62" s="79"/>
      <c r="AV62" s="79" t="b">
        <v>0</v>
      </c>
      <c r="AW62" s="79" t="s">
        <v>1570</v>
      </c>
      <c r="AX62" s="84" t="s">
        <v>1630</v>
      </c>
      <c r="AY62" s="79" t="s">
        <v>65</v>
      </c>
      <c r="AZ62" s="79"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5" t="s">
        <v>318</v>
      </c>
      <c r="B63" s="66"/>
      <c r="C63" s="66" t="s">
        <v>64</v>
      </c>
      <c r="D63" s="67">
        <v>162.0739384581449</v>
      </c>
      <c r="E63" s="69"/>
      <c r="F63" s="103" t="s">
        <v>1532</v>
      </c>
      <c r="G63" s="66"/>
      <c r="H63" s="70" t="s">
        <v>318</v>
      </c>
      <c r="I63" s="71"/>
      <c r="J63" s="71"/>
      <c r="K63" s="70" t="s">
        <v>1744</v>
      </c>
      <c r="L63" s="74">
        <v>1.085850815817456</v>
      </c>
      <c r="M63" s="75"/>
      <c r="N63" s="75"/>
      <c r="O63" s="76"/>
      <c r="P63" s="77"/>
      <c r="Q63" s="77"/>
      <c r="R63" s="89"/>
      <c r="S63" s="48">
        <v>5</v>
      </c>
      <c r="T63" s="48">
        <v>0</v>
      </c>
      <c r="U63" s="49">
        <v>0</v>
      </c>
      <c r="V63" s="49">
        <v>0.002703</v>
      </c>
      <c r="W63" s="49">
        <v>0.009072</v>
      </c>
      <c r="X63" s="49">
        <v>0.766021</v>
      </c>
      <c r="Y63" s="49">
        <v>0.8</v>
      </c>
      <c r="Z63" s="49">
        <v>0</v>
      </c>
      <c r="AA63" s="72">
        <v>63</v>
      </c>
      <c r="AB63" s="72"/>
      <c r="AC63" s="73"/>
      <c r="AD63" s="79" t="s">
        <v>1069</v>
      </c>
      <c r="AE63" s="79">
        <v>37</v>
      </c>
      <c r="AF63" s="79">
        <v>27</v>
      </c>
      <c r="AG63" s="79">
        <v>125</v>
      </c>
      <c r="AH63" s="79">
        <v>122</v>
      </c>
      <c r="AI63" s="79"/>
      <c r="AJ63" s="79" t="s">
        <v>1189</v>
      </c>
      <c r="AK63" s="79"/>
      <c r="AL63" s="79"/>
      <c r="AM63" s="79"/>
      <c r="AN63" s="81">
        <v>43535.76833333333</v>
      </c>
      <c r="AO63" s="84" t="s">
        <v>1440</v>
      </c>
      <c r="AP63" s="79" t="b">
        <v>1</v>
      </c>
      <c r="AQ63" s="79" t="b">
        <v>0</v>
      </c>
      <c r="AR63" s="79" t="b">
        <v>0</v>
      </c>
      <c r="AS63" s="79"/>
      <c r="AT63" s="79">
        <v>3</v>
      </c>
      <c r="AU63" s="79"/>
      <c r="AV63" s="79" t="b">
        <v>0</v>
      </c>
      <c r="AW63" s="79" t="s">
        <v>1570</v>
      </c>
      <c r="AX63" s="84" t="s">
        <v>1631</v>
      </c>
      <c r="AY63" s="79" t="s">
        <v>65</v>
      </c>
      <c r="AZ63" s="79" t="str">
        <f>REPLACE(INDEX(GroupVertices[Group],MATCH(Vertices[[#This Row],[Vertex]],GroupVertices[Vertex],0)),1,1,"")</f>
        <v>3</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5" t="s">
        <v>319</v>
      </c>
      <c r="B64" s="66"/>
      <c r="C64" s="66" t="s">
        <v>64</v>
      </c>
      <c r="D64" s="67">
        <v>162</v>
      </c>
      <c r="E64" s="69"/>
      <c r="F64" s="103" t="s">
        <v>1533</v>
      </c>
      <c r="G64" s="66"/>
      <c r="H64" s="70" t="s">
        <v>319</v>
      </c>
      <c r="I64" s="71"/>
      <c r="J64" s="71"/>
      <c r="K64" s="70" t="s">
        <v>1745</v>
      </c>
      <c r="L64" s="74">
        <v>1</v>
      </c>
      <c r="M64" s="75"/>
      <c r="N64" s="75"/>
      <c r="O64" s="76"/>
      <c r="P64" s="77"/>
      <c r="Q64" s="77"/>
      <c r="R64" s="89"/>
      <c r="S64" s="48">
        <v>5</v>
      </c>
      <c r="T64" s="48">
        <v>0</v>
      </c>
      <c r="U64" s="49">
        <v>0</v>
      </c>
      <c r="V64" s="49">
        <v>0.002703</v>
      </c>
      <c r="W64" s="49">
        <v>0.009072</v>
      </c>
      <c r="X64" s="49">
        <v>0.766021</v>
      </c>
      <c r="Y64" s="49">
        <v>0.8</v>
      </c>
      <c r="Z64" s="49">
        <v>0</v>
      </c>
      <c r="AA64" s="72">
        <v>64</v>
      </c>
      <c r="AB64" s="72"/>
      <c r="AC64" s="73"/>
      <c r="AD64" s="79" t="s">
        <v>1070</v>
      </c>
      <c r="AE64" s="79">
        <v>66</v>
      </c>
      <c r="AF64" s="79">
        <v>15</v>
      </c>
      <c r="AG64" s="79">
        <v>20</v>
      </c>
      <c r="AH64" s="79">
        <v>22</v>
      </c>
      <c r="AI64" s="79"/>
      <c r="AJ64" s="79" t="s">
        <v>1190</v>
      </c>
      <c r="AK64" s="79" t="s">
        <v>1249</v>
      </c>
      <c r="AL64" s="84" t="s">
        <v>1339</v>
      </c>
      <c r="AM64" s="79"/>
      <c r="AN64" s="81">
        <v>43629.59688657407</v>
      </c>
      <c r="AO64" s="84" t="s">
        <v>1441</v>
      </c>
      <c r="AP64" s="79" t="b">
        <v>0</v>
      </c>
      <c r="AQ64" s="79" t="b">
        <v>0</v>
      </c>
      <c r="AR64" s="79" t="b">
        <v>0</v>
      </c>
      <c r="AS64" s="79"/>
      <c r="AT64" s="79">
        <v>2</v>
      </c>
      <c r="AU64" s="84" t="s">
        <v>1495</v>
      </c>
      <c r="AV64" s="79" t="b">
        <v>0</v>
      </c>
      <c r="AW64" s="79" t="s">
        <v>1570</v>
      </c>
      <c r="AX64" s="84" t="s">
        <v>1632</v>
      </c>
      <c r="AY64" s="79" t="s">
        <v>65</v>
      </c>
      <c r="AZ64" s="79" t="str">
        <f>REPLACE(INDEX(GroupVertices[Group],MATCH(Vertices[[#This Row],[Vertex]],GroupVertices[Vertex],0)),1,1,"")</f>
        <v>3</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5" t="s">
        <v>261</v>
      </c>
      <c r="B65" s="66"/>
      <c r="C65" s="66" t="s">
        <v>64</v>
      </c>
      <c r="D65" s="67">
        <v>163.95320760266168</v>
      </c>
      <c r="E65" s="69"/>
      <c r="F65" s="103" t="s">
        <v>511</v>
      </c>
      <c r="G65" s="66"/>
      <c r="H65" s="70" t="s">
        <v>261</v>
      </c>
      <c r="I65" s="71"/>
      <c r="J65" s="71"/>
      <c r="K65" s="70" t="s">
        <v>1746</v>
      </c>
      <c r="L65" s="74">
        <v>3.267892384511132</v>
      </c>
      <c r="M65" s="75"/>
      <c r="N65" s="75"/>
      <c r="O65" s="76"/>
      <c r="P65" s="77"/>
      <c r="Q65" s="77"/>
      <c r="R65" s="89"/>
      <c r="S65" s="48">
        <v>0</v>
      </c>
      <c r="T65" s="48">
        <v>18</v>
      </c>
      <c r="U65" s="49">
        <v>529.454545</v>
      </c>
      <c r="V65" s="49">
        <v>0.003846</v>
      </c>
      <c r="W65" s="49">
        <v>0.021849</v>
      </c>
      <c r="X65" s="49">
        <v>2.514478</v>
      </c>
      <c r="Y65" s="49">
        <v>0.2222222222222222</v>
      </c>
      <c r="Z65" s="49">
        <v>0</v>
      </c>
      <c r="AA65" s="72">
        <v>65</v>
      </c>
      <c r="AB65" s="72"/>
      <c r="AC65" s="73"/>
      <c r="AD65" s="79" t="s">
        <v>1071</v>
      </c>
      <c r="AE65" s="79">
        <v>332</v>
      </c>
      <c r="AF65" s="79">
        <v>332</v>
      </c>
      <c r="AG65" s="79">
        <v>1608</v>
      </c>
      <c r="AH65" s="79">
        <v>160</v>
      </c>
      <c r="AI65" s="79"/>
      <c r="AJ65" s="79" t="s">
        <v>1191</v>
      </c>
      <c r="AK65" s="79" t="s">
        <v>1266</v>
      </c>
      <c r="AL65" s="79"/>
      <c r="AM65" s="79"/>
      <c r="AN65" s="81">
        <v>43561.84241898148</v>
      </c>
      <c r="AO65" s="84" t="s">
        <v>1442</v>
      </c>
      <c r="AP65" s="79" t="b">
        <v>0</v>
      </c>
      <c r="AQ65" s="79" t="b">
        <v>0</v>
      </c>
      <c r="AR65" s="79" t="b">
        <v>0</v>
      </c>
      <c r="AS65" s="79"/>
      <c r="AT65" s="79">
        <v>1</v>
      </c>
      <c r="AU65" s="84" t="s">
        <v>1495</v>
      </c>
      <c r="AV65" s="79" t="b">
        <v>0</v>
      </c>
      <c r="AW65" s="79" t="s">
        <v>1570</v>
      </c>
      <c r="AX65" s="84" t="s">
        <v>1633</v>
      </c>
      <c r="AY65" s="79" t="s">
        <v>66</v>
      </c>
      <c r="AZ65" s="79" t="str">
        <f>REPLACE(INDEX(GroupVertices[Group],MATCH(Vertices[[#This Row],[Vertex]],GroupVertices[Vertex],0)),1,1,"")</f>
        <v>3</v>
      </c>
      <c r="BA65" s="48"/>
      <c r="BB65" s="48"/>
      <c r="BC65" s="48"/>
      <c r="BD65" s="48"/>
      <c r="BE65" s="48"/>
      <c r="BF65" s="48"/>
      <c r="BG65" s="130" t="s">
        <v>2154</v>
      </c>
      <c r="BH65" s="130" t="s">
        <v>2154</v>
      </c>
      <c r="BI65" s="130" t="s">
        <v>2222</v>
      </c>
      <c r="BJ65" s="130" t="s">
        <v>2222</v>
      </c>
      <c r="BK65" s="130">
        <v>1</v>
      </c>
      <c r="BL65" s="133">
        <v>2.7777777777777777</v>
      </c>
      <c r="BM65" s="130">
        <v>1</v>
      </c>
      <c r="BN65" s="133">
        <v>2.7777777777777777</v>
      </c>
      <c r="BO65" s="130">
        <v>0</v>
      </c>
      <c r="BP65" s="133">
        <v>0</v>
      </c>
      <c r="BQ65" s="130">
        <v>34</v>
      </c>
      <c r="BR65" s="133">
        <v>94.44444444444444</v>
      </c>
      <c r="BS65" s="130">
        <v>36</v>
      </c>
      <c r="BT65" s="2"/>
      <c r="BU65" s="3"/>
      <c r="BV65" s="3"/>
      <c r="BW65" s="3"/>
      <c r="BX65" s="3"/>
    </row>
    <row r="66" spans="1:76" ht="15">
      <c r="A66" s="65" t="s">
        <v>320</v>
      </c>
      <c r="B66" s="66"/>
      <c r="C66" s="66" t="s">
        <v>64</v>
      </c>
      <c r="D66" s="67">
        <v>662.6804308665122</v>
      </c>
      <c r="E66" s="69"/>
      <c r="F66" s="103" t="s">
        <v>1534</v>
      </c>
      <c r="G66" s="66"/>
      <c r="H66" s="70" t="s">
        <v>320</v>
      </c>
      <c r="I66" s="71"/>
      <c r="J66" s="71"/>
      <c r="K66" s="70" t="s">
        <v>1747</v>
      </c>
      <c r="L66" s="74">
        <v>582.3459535425554</v>
      </c>
      <c r="M66" s="75"/>
      <c r="N66" s="75"/>
      <c r="O66" s="76"/>
      <c r="P66" s="77"/>
      <c r="Q66" s="77"/>
      <c r="R66" s="89"/>
      <c r="S66" s="48">
        <v>3</v>
      </c>
      <c r="T66" s="48">
        <v>0</v>
      </c>
      <c r="U66" s="49">
        <v>9.047619</v>
      </c>
      <c r="V66" s="49">
        <v>0.003636</v>
      </c>
      <c r="W66" s="49">
        <v>0.00785</v>
      </c>
      <c r="X66" s="49">
        <v>0.646309</v>
      </c>
      <c r="Y66" s="49">
        <v>0.5</v>
      </c>
      <c r="Z66" s="49">
        <v>0</v>
      </c>
      <c r="AA66" s="72">
        <v>66</v>
      </c>
      <c r="AB66" s="72"/>
      <c r="AC66" s="73"/>
      <c r="AD66" s="79" t="s">
        <v>1072</v>
      </c>
      <c r="AE66" s="79">
        <v>2960</v>
      </c>
      <c r="AF66" s="79">
        <v>81274</v>
      </c>
      <c r="AG66" s="79">
        <v>79890</v>
      </c>
      <c r="AH66" s="79">
        <v>190</v>
      </c>
      <c r="AI66" s="79"/>
      <c r="AJ66" s="79" t="s">
        <v>1192</v>
      </c>
      <c r="AK66" s="79" t="s">
        <v>1249</v>
      </c>
      <c r="AL66" s="84" t="s">
        <v>1340</v>
      </c>
      <c r="AM66" s="79"/>
      <c r="AN66" s="81">
        <v>39858.59752314815</v>
      </c>
      <c r="AO66" s="84" t="s">
        <v>1443</v>
      </c>
      <c r="AP66" s="79" t="b">
        <v>0</v>
      </c>
      <c r="AQ66" s="79" t="b">
        <v>0</v>
      </c>
      <c r="AR66" s="79" t="b">
        <v>1</v>
      </c>
      <c r="AS66" s="79"/>
      <c r="AT66" s="79">
        <v>461</v>
      </c>
      <c r="AU66" s="84" t="s">
        <v>1495</v>
      </c>
      <c r="AV66" s="79" t="b">
        <v>0</v>
      </c>
      <c r="AW66" s="79" t="s">
        <v>1570</v>
      </c>
      <c r="AX66" s="84" t="s">
        <v>1634</v>
      </c>
      <c r="AY66" s="79" t="s">
        <v>65</v>
      </c>
      <c r="AZ66" s="79"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5" t="s">
        <v>262</v>
      </c>
      <c r="B67" s="66"/>
      <c r="C67" s="66" t="s">
        <v>64</v>
      </c>
      <c r="D67" s="67">
        <v>165.22248446748281</v>
      </c>
      <c r="E67" s="69"/>
      <c r="F67" s="103" t="s">
        <v>512</v>
      </c>
      <c r="G67" s="66"/>
      <c r="H67" s="70" t="s">
        <v>262</v>
      </c>
      <c r="I67" s="71"/>
      <c r="J67" s="71"/>
      <c r="K67" s="70" t="s">
        <v>1748</v>
      </c>
      <c r="L67" s="74">
        <v>4.741664722710795</v>
      </c>
      <c r="M67" s="75"/>
      <c r="N67" s="75"/>
      <c r="O67" s="76"/>
      <c r="P67" s="77"/>
      <c r="Q67" s="77"/>
      <c r="R67" s="89"/>
      <c r="S67" s="48">
        <v>0</v>
      </c>
      <c r="T67" s="48">
        <v>2</v>
      </c>
      <c r="U67" s="49">
        <v>0</v>
      </c>
      <c r="V67" s="49">
        <v>0.003378</v>
      </c>
      <c r="W67" s="49">
        <v>0.005594</v>
      </c>
      <c r="X67" s="49">
        <v>0.526538</v>
      </c>
      <c r="Y67" s="49">
        <v>0.5</v>
      </c>
      <c r="Z67" s="49">
        <v>0</v>
      </c>
      <c r="AA67" s="72">
        <v>67</v>
      </c>
      <c r="AB67" s="72"/>
      <c r="AC67" s="73"/>
      <c r="AD67" s="79" t="s">
        <v>1073</v>
      </c>
      <c r="AE67" s="79">
        <v>513</v>
      </c>
      <c r="AF67" s="79">
        <v>538</v>
      </c>
      <c r="AG67" s="79">
        <v>7126</v>
      </c>
      <c r="AH67" s="79">
        <v>4030</v>
      </c>
      <c r="AI67" s="79"/>
      <c r="AJ67" s="79" t="s">
        <v>1193</v>
      </c>
      <c r="AK67" s="79" t="s">
        <v>1252</v>
      </c>
      <c r="AL67" s="79"/>
      <c r="AM67" s="79"/>
      <c r="AN67" s="81">
        <v>40984.885196759256</v>
      </c>
      <c r="AO67" s="84" t="s">
        <v>1444</v>
      </c>
      <c r="AP67" s="79" t="b">
        <v>1</v>
      </c>
      <c r="AQ67" s="79" t="b">
        <v>0</v>
      </c>
      <c r="AR67" s="79" t="b">
        <v>1</v>
      </c>
      <c r="AS67" s="79"/>
      <c r="AT67" s="79">
        <v>73</v>
      </c>
      <c r="AU67" s="84" t="s">
        <v>1495</v>
      </c>
      <c r="AV67" s="79" t="b">
        <v>0</v>
      </c>
      <c r="AW67" s="79" t="s">
        <v>1570</v>
      </c>
      <c r="AX67" s="84" t="s">
        <v>1635</v>
      </c>
      <c r="AY67" s="79" t="s">
        <v>66</v>
      </c>
      <c r="AZ67" s="79" t="str">
        <f>REPLACE(INDEX(GroupVertices[Group],MATCH(Vertices[[#This Row],[Vertex]],GroupVertices[Vertex],0)),1,1,"")</f>
        <v>2</v>
      </c>
      <c r="BA67" s="48"/>
      <c r="BB67" s="48"/>
      <c r="BC67" s="48"/>
      <c r="BD67" s="48"/>
      <c r="BE67" s="48" t="s">
        <v>462</v>
      </c>
      <c r="BF67" s="48" t="s">
        <v>462</v>
      </c>
      <c r="BG67" s="130" t="s">
        <v>2157</v>
      </c>
      <c r="BH67" s="130" t="s">
        <v>2188</v>
      </c>
      <c r="BI67" s="130" t="s">
        <v>2225</v>
      </c>
      <c r="BJ67" s="130" t="s">
        <v>2225</v>
      </c>
      <c r="BK67" s="130">
        <v>3</v>
      </c>
      <c r="BL67" s="133">
        <v>5.555555555555555</v>
      </c>
      <c r="BM67" s="130">
        <v>0</v>
      </c>
      <c r="BN67" s="133">
        <v>0</v>
      </c>
      <c r="BO67" s="130">
        <v>0</v>
      </c>
      <c r="BP67" s="133">
        <v>0</v>
      </c>
      <c r="BQ67" s="130">
        <v>51</v>
      </c>
      <c r="BR67" s="133">
        <v>94.44444444444444</v>
      </c>
      <c r="BS67" s="130">
        <v>54</v>
      </c>
      <c r="BT67" s="2"/>
      <c r="BU67" s="3"/>
      <c r="BV67" s="3"/>
      <c r="BW67" s="3"/>
      <c r="BX67" s="3"/>
    </row>
    <row r="68" spans="1:76" ht="15">
      <c r="A68" s="65" t="s">
        <v>321</v>
      </c>
      <c r="B68" s="66"/>
      <c r="C68" s="66" t="s">
        <v>64</v>
      </c>
      <c r="D68" s="67">
        <v>347.15422227124003</v>
      </c>
      <c r="E68" s="69"/>
      <c r="F68" s="103" t="s">
        <v>1535</v>
      </c>
      <c r="G68" s="66"/>
      <c r="H68" s="70" t="s">
        <v>321</v>
      </c>
      <c r="I68" s="71"/>
      <c r="J68" s="71"/>
      <c r="K68" s="70" t="s">
        <v>1749</v>
      </c>
      <c r="L68" s="74">
        <v>215.984751276213</v>
      </c>
      <c r="M68" s="75"/>
      <c r="N68" s="75"/>
      <c r="O68" s="76"/>
      <c r="P68" s="77"/>
      <c r="Q68" s="77"/>
      <c r="R68" s="89"/>
      <c r="S68" s="48">
        <v>4</v>
      </c>
      <c r="T68" s="48">
        <v>0</v>
      </c>
      <c r="U68" s="49">
        <v>18.333333</v>
      </c>
      <c r="V68" s="49">
        <v>0.00361</v>
      </c>
      <c r="W68" s="49">
        <v>0.007171</v>
      </c>
      <c r="X68" s="49">
        <v>0.951749</v>
      </c>
      <c r="Y68" s="49">
        <v>0.5833333333333334</v>
      </c>
      <c r="Z68" s="49">
        <v>0</v>
      </c>
      <c r="AA68" s="72">
        <v>68</v>
      </c>
      <c r="AB68" s="72"/>
      <c r="AC68" s="73"/>
      <c r="AD68" s="79" t="s">
        <v>1074</v>
      </c>
      <c r="AE68" s="79">
        <v>9086</v>
      </c>
      <c r="AF68" s="79">
        <v>30065</v>
      </c>
      <c r="AG68" s="79">
        <v>85241</v>
      </c>
      <c r="AH68" s="79">
        <v>1224</v>
      </c>
      <c r="AI68" s="79"/>
      <c r="AJ68" s="79" t="s">
        <v>1194</v>
      </c>
      <c r="AK68" s="79"/>
      <c r="AL68" s="84" t="s">
        <v>1341</v>
      </c>
      <c r="AM68" s="79"/>
      <c r="AN68" s="81">
        <v>39583.57585648148</v>
      </c>
      <c r="AO68" s="84" t="s">
        <v>1445</v>
      </c>
      <c r="AP68" s="79" t="b">
        <v>1</v>
      </c>
      <c r="AQ68" s="79" t="b">
        <v>0</v>
      </c>
      <c r="AR68" s="79" t="b">
        <v>1</v>
      </c>
      <c r="AS68" s="79"/>
      <c r="AT68" s="79">
        <v>195</v>
      </c>
      <c r="AU68" s="84" t="s">
        <v>1495</v>
      </c>
      <c r="AV68" s="79" t="b">
        <v>1</v>
      </c>
      <c r="AW68" s="79" t="s">
        <v>1570</v>
      </c>
      <c r="AX68" s="84" t="s">
        <v>1636</v>
      </c>
      <c r="AY68" s="79" t="s">
        <v>65</v>
      </c>
      <c r="AZ68" s="79"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5" t="s">
        <v>263</v>
      </c>
      <c r="B69" s="66"/>
      <c r="C69" s="66" t="s">
        <v>64</v>
      </c>
      <c r="D69" s="67">
        <v>162.17868460718356</v>
      </c>
      <c r="E69" s="69"/>
      <c r="F69" s="103" t="s">
        <v>513</v>
      </c>
      <c r="G69" s="66"/>
      <c r="H69" s="70" t="s">
        <v>263</v>
      </c>
      <c r="I69" s="71"/>
      <c r="J69" s="71"/>
      <c r="K69" s="70" t="s">
        <v>1750</v>
      </c>
      <c r="L69" s="74">
        <v>1.2074728048921857</v>
      </c>
      <c r="M69" s="75"/>
      <c r="N69" s="75"/>
      <c r="O69" s="76"/>
      <c r="P69" s="77"/>
      <c r="Q69" s="77"/>
      <c r="R69" s="89"/>
      <c r="S69" s="48">
        <v>0</v>
      </c>
      <c r="T69" s="48">
        <v>3</v>
      </c>
      <c r="U69" s="49">
        <v>38.690476</v>
      </c>
      <c r="V69" s="49">
        <v>0.003597</v>
      </c>
      <c r="W69" s="49">
        <v>0.006364</v>
      </c>
      <c r="X69" s="49">
        <v>0.730286</v>
      </c>
      <c r="Y69" s="49">
        <v>0.5</v>
      </c>
      <c r="Z69" s="49">
        <v>0</v>
      </c>
      <c r="AA69" s="72">
        <v>69</v>
      </c>
      <c r="AB69" s="72"/>
      <c r="AC69" s="73"/>
      <c r="AD69" s="79" t="s">
        <v>1075</v>
      </c>
      <c r="AE69" s="79">
        <v>87</v>
      </c>
      <c r="AF69" s="79">
        <v>44</v>
      </c>
      <c r="AG69" s="79">
        <v>330</v>
      </c>
      <c r="AH69" s="79">
        <v>142</v>
      </c>
      <c r="AI69" s="79"/>
      <c r="AJ69" s="79" t="s">
        <v>1195</v>
      </c>
      <c r="AK69" s="79" t="s">
        <v>1267</v>
      </c>
      <c r="AL69" s="84" t="s">
        <v>1342</v>
      </c>
      <c r="AM69" s="79"/>
      <c r="AN69" s="81">
        <v>41613.46664351852</v>
      </c>
      <c r="AO69" s="84" t="s">
        <v>1446</v>
      </c>
      <c r="AP69" s="79" t="b">
        <v>1</v>
      </c>
      <c r="AQ69" s="79" t="b">
        <v>0</v>
      </c>
      <c r="AR69" s="79" t="b">
        <v>0</v>
      </c>
      <c r="AS69" s="79"/>
      <c r="AT69" s="79">
        <v>0</v>
      </c>
      <c r="AU69" s="84" t="s">
        <v>1495</v>
      </c>
      <c r="AV69" s="79" t="b">
        <v>0</v>
      </c>
      <c r="AW69" s="79" t="s">
        <v>1570</v>
      </c>
      <c r="AX69" s="84" t="s">
        <v>1637</v>
      </c>
      <c r="AY69" s="79" t="s">
        <v>66</v>
      </c>
      <c r="AZ69" s="79" t="str">
        <f>REPLACE(INDEX(GroupVertices[Group],MATCH(Vertices[[#This Row],[Vertex]],GroupVertices[Vertex],0)),1,1,"")</f>
        <v>2</v>
      </c>
      <c r="BA69" s="48"/>
      <c r="BB69" s="48"/>
      <c r="BC69" s="48"/>
      <c r="BD69" s="48"/>
      <c r="BE69" s="48"/>
      <c r="BF69" s="48"/>
      <c r="BG69" s="130" t="s">
        <v>2158</v>
      </c>
      <c r="BH69" s="130" t="s">
        <v>2158</v>
      </c>
      <c r="BI69" s="130" t="s">
        <v>2226</v>
      </c>
      <c r="BJ69" s="130" t="s">
        <v>2226</v>
      </c>
      <c r="BK69" s="130">
        <v>0</v>
      </c>
      <c r="BL69" s="133">
        <v>0</v>
      </c>
      <c r="BM69" s="130">
        <v>1</v>
      </c>
      <c r="BN69" s="133">
        <v>12.5</v>
      </c>
      <c r="BO69" s="130">
        <v>0</v>
      </c>
      <c r="BP69" s="133">
        <v>0</v>
      </c>
      <c r="BQ69" s="130">
        <v>7</v>
      </c>
      <c r="BR69" s="133">
        <v>87.5</v>
      </c>
      <c r="BS69" s="130">
        <v>8</v>
      </c>
      <c r="BT69" s="2"/>
      <c r="BU69" s="3"/>
      <c r="BV69" s="3"/>
      <c r="BW69" s="3"/>
      <c r="BX69" s="3"/>
    </row>
    <row r="70" spans="1:76" ht="15">
      <c r="A70" s="65" t="s">
        <v>322</v>
      </c>
      <c r="B70" s="66"/>
      <c r="C70" s="66" t="s">
        <v>64</v>
      </c>
      <c r="D70" s="67">
        <v>402.73129664350574</v>
      </c>
      <c r="E70" s="69"/>
      <c r="F70" s="103" t="s">
        <v>1536</v>
      </c>
      <c r="G70" s="66"/>
      <c r="H70" s="70" t="s">
        <v>322</v>
      </c>
      <c r="I70" s="71"/>
      <c r="J70" s="71"/>
      <c r="K70" s="70" t="s">
        <v>1921</v>
      </c>
      <c r="L70" s="74">
        <v>280.5159478323342</v>
      </c>
      <c r="M70" s="75"/>
      <c r="N70" s="75"/>
      <c r="O70" s="76"/>
      <c r="P70" s="77"/>
      <c r="Q70" s="77"/>
      <c r="R70" s="89"/>
      <c r="S70" s="48">
        <v>5</v>
      </c>
      <c r="T70" s="48">
        <v>1</v>
      </c>
      <c r="U70" s="49">
        <v>22.566667</v>
      </c>
      <c r="V70" s="49">
        <v>0.002801</v>
      </c>
      <c r="W70" s="49">
        <v>0.004157</v>
      </c>
      <c r="X70" s="49">
        <v>1.091548</v>
      </c>
      <c r="Y70" s="49">
        <v>0.4166666666666667</v>
      </c>
      <c r="Z70" s="49">
        <v>0</v>
      </c>
      <c r="AA70" s="72">
        <v>70</v>
      </c>
      <c r="AB70" s="72"/>
      <c r="AC70" s="73"/>
      <c r="AD70" s="79" t="s">
        <v>1076</v>
      </c>
      <c r="AE70" s="79">
        <v>5318</v>
      </c>
      <c r="AF70" s="79">
        <v>39085</v>
      </c>
      <c r="AG70" s="79">
        <v>11074</v>
      </c>
      <c r="AH70" s="79">
        <v>1925</v>
      </c>
      <c r="AI70" s="79"/>
      <c r="AJ70" s="79" t="s">
        <v>1196</v>
      </c>
      <c r="AK70" s="79" t="s">
        <v>1268</v>
      </c>
      <c r="AL70" s="84" t="s">
        <v>1343</v>
      </c>
      <c r="AM70" s="79"/>
      <c r="AN70" s="81">
        <v>39968.55894675926</v>
      </c>
      <c r="AO70" s="84" t="s">
        <v>1447</v>
      </c>
      <c r="AP70" s="79" t="b">
        <v>0</v>
      </c>
      <c r="AQ70" s="79" t="b">
        <v>0</v>
      </c>
      <c r="AR70" s="79" t="b">
        <v>1</v>
      </c>
      <c r="AS70" s="79"/>
      <c r="AT70" s="79">
        <v>620</v>
      </c>
      <c r="AU70" s="84" t="s">
        <v>1495</v>
      </c>
      <c r="AV70" s="79" t="b">
        <v>1</v>
      </c>
      <c r="AW70" s="79" t="s">
        <v>1570</v>
      </c>
      <c r="AX70" s="84" t="s">
        <v>1638</v>
      </c>
      <c r="AY70" s="79" t="s">
        <v>66</v>
      </c>
      <c r="AZ70" s="79" t="str">
        <f>REPLACE(INDEX(GroupVertices[Group],MATCH(Vertices[[#This Row],[Vertex]],GroupVertices[Vertex],0)),1,1,"")</f>
        <v>2</v>
      </c>
      <c r="BA70" s="48" t="s">
        <v>1837</v>
      </c>
      <c r="BB70" s="48" t="s">
        <v>1837</v>
      </c>
      <c r="BC70" s="48" t="s">
        <v>1845</v>
      </c>
      <c r="BD70" s="48" t="s">
        <v>1845</v>
      </c>
      <c r="BE70" s="48"/>
      <c r="BF70" s="48"/>
      <c r="BG70" s="130" t="s">
        <v>2159</v>
      </c>
      <c r="BH70" s="130" t="s">
        <v>2159</v>
      </c>
      <c r="BI70" s="130" t="s">
        <v>2227</v>
      </c>
      <c r="BJ70" s="130" t="s">
        <v>2227</v>
      </c>
      <c r="BK70" s="130">
        <v>0</v>
      </c>
      <c r="BL70" s="133">
        <v>0</v>
      </c>
      <c r="BM70" s="130">
        <v>0</v>
      </c>
      <c r="BN70" s="133">
        <v>0</v>
      </c>
      <c r="BO70" s="130">
        <v>0</v>
      </c>
      <c r="BP70" s="133">
        <v>0</v>
      </c>
      <c r="BQ70" s="130">
        <v>33</v>
      </c>
      <c r="BR70" s="133">
        <v>100</v>
      </c>
      <c r="BS70" s="130">
        <v>33</v>
      </c>
      <c r="BT70" s="2"/>
      <c r="BU70" s="3"/>
      <c r="BV70" s="3"/>
      <c r="BW70" s="3"/>
      <c r="BX70" s="3"/>
    </row>
    <row r="71" spans="1:76" ht="15">
      <c r="A71" s="65" t="s">
        <v>284</v>
      </c>
      <c r="B71" s="66"/>
      <c r="C71" s="66" t="s">
        <v>64</v>
      </c>
      <c r="D71" s="67">
        <v>162.46211536340576</v>
      </c>
      <c r="E71" s="69"/>
      <c r="F71" s="103" t="s">
        <v>534</v>
      </c>
      <c r="G71" s="66"/>
      <c r="H71" s="70" t="s">
        <v>284</v>
      </c>
      <c r="I71" s="71"/>
      <c r="J71" s="71"/>
      <c r="K71" s="70" t="s">
        <v>1922</v>
      </c>
      <c r="L71" s="74">
        <v>1.5365675988591005</v>
      </c>
      <c r="M71" s="75"/>
      <c r="N71" s="75"/>
      <c r="O71" s="76"/>
      <c r="P71" s="77"/>
      <c r="Q71" s="77"/>
      <c r="R71" s="89"/>
      <c r="S71" s="48">
        <v>8</v>
      </c>
      <c r="T71" s="48">
        <v>22</v>
      </c>
      <c r="U71" s="49">
        <v>3672.02381</v>
      </c>
      <c r="V71" s="49">
        <v>0.003953</v>
      </c>
      <c r="W71" s="49">
        <v>0.012541</v>
      </c>
      <c r="X71" s="49">
        <v>6.742614</v>
      </c>
      <c r="Y71" s="49">
        <v>0.03538461538461538</v>
      </c>
      <c r="Z71" s="49">
        <v>0.15384615384615385</v>
      </c>
      <c r="AA71" s="72">
        <v>71</v>
      </c>
      <c r="AB71" s="72"/>
      <c r="AC71" s="73"/>
      <c r="AD71" s="79" t="s">
        <v>1077</v>
      </c>
      <c r="AE71" s="79">
        <v>224</v>
      </c>
      <c r="AF71" s="79">
        <v>90</v>
      </c>
      <c r="AG71" s="79">
        <v>1582</v>
      </c>
      <c r="AH71" s="79">
        <v>3112</v>
      </c>
      <c r="AI71" s="79"/>
      <c r="AJ71" s="79" t="s">
        <v>1197</v>
      </c>
      <c r="AK71" s="79" t="s">
        <v>1269</v>
      </c>
      <c r="AL71" s="79"/>
      <c r="AM71" s="79"/>
      <c r="AN71" s="81">
        <v>43105.807662037034</v>
      </c>
      <c r="AO71" s="84" t="s">
        <v>1448</v>
      </c>
      <c r="AP71" s="79" t="b">
        <v>1</v>
      </c>
      <c r="AQ71" s="79" t="b">
        <v>0</v>
      </c>
      <c r="AR71" s="79" t="b">
        <v>0</v>
      </c>
      <c r="AS71" s="79"/>
      <c r="AT71" s="79">
        <v>0</v>
      </c>
      <c r="AU71" s="79"/>
      <c r="AV71" s="79" t="b">
        <v>0</v>
      </c>
      <c r="AW71" s="79" t="s">
        <v>1570</v>
      </c>
      <c r="AX71" s="84" t="s">
        <v>1639</v>
      </c>
      <c r="AY71" s="79" t="s">
        <v>65</v>
      </c>
      <c r="AZ71" s="79" t="str">
        <f>REPLACE(INDEX(GroupVertices[Group],MATCH(Vertices[[#This Row],[Vertex]],GroupVertices[Vertex],0)),1,1,"")</f>
        <v>2</v>
      </c>
      <c r="BA71" s="48" t="s">
        <v>2113</v>
      </c>
      <c r="BB71" s="48" t="s">
        <v>2113</v>
      </c>
      <c r="BC71" s="48" t="s">
        <v>453</v>
      </c>
      <c r="BD71" s="48" t="s">
        <v>453</v>
      </c>
      <c r="BE71" s="48" t="s">
        <v>471</v>
      </c>
      <c r="BF71" s="48" t="s">
        <v>471</v>
      </c>
      <c r="BG71" s="130" t="s">
        <v>2160</v>
      </c>
      <c r="BH71" s="130" t="s">
        <v>2189</v>
      </c>
      <c r="BI71" s="130" t="s">
        <v>2228</v>
      </c>
      <c r="BJ71" s="130" t="s">
        <v>2228</v>
      </c>
      <c r="BK71" s="130">
        <v>2</v>
      </c>
      <c r="BL71" s="133">
        <v>1.4388489208633093</v>
      </c>
      <c r="BM71" s="130">
        <v>1</v>
      </c>
      <c r="BN71" s="133">
        <v>0.7194244604316546</v>
      </c>
      <c r="BO71" s="130">
        <v>0</v>
      </c>
      <c r="BP71" s="133">
        <v>0</v>
      </c>
      <c r="BQ71" s="130">
        <v>136</v>
      </c>
      <c r="BR71" s="133">
        <v>97.84172661870504</v>
      </c>
      <c r="BS71" s="130">
        <v>139</v>
      </c>
      <c r="BT71" s="2"/>
      <c r="BU71" s="3"/>
      <c r="BV71" s="3"/>
      <c r="BW71" s="3"/>
      <c r="BX71" s="3"/>
    </row>
    <row r="72" spans="1:76" ht="15">
      <c r="A72" s="65" t="s">
        <v>269</v>
      </c>
      <c r="B72" s="66"/>
      <c r="C72" s="66" t="s">
        <v>64</v>
      </c>
      <c r="D72" s="67">
        <v>175.9189147457814</v>
      </c>
      <c r="E72" s="69"/>
      <c r="F72" s="103" t="s">
        <v>520</v>
      </c>
      <c r="G72" s="66"/>
      <c r="H72" s="70" t="s">
        <v>269</v>
      </c>
      <c r="I72" s="71"/>
      <c r="J72" s="71"/>
      <c r="K72" s="70" t="s">
        <v>1751</v>
      </c>
      <c r="L72" s="74">
        <v>17.16141607763611</v>
      </c>
      <c r="M72" s="75"/>
      <c r="N72" s="75"/>
      <c r="O72" s="76"/>
      <c r="P72" s="77"/>
      <c r="Q72" s="77"/>
      <c r="R72" s="89"/>
      <c r="S72" s="48">
        <v>1</v>
      </c>
      <c r="T72" s="48">
        <v>2</v>
      </c>
      <c r="U72" s="49">
        <v>0</v>
      </c>
      <c r="V72" s="49">
        <v>0.003401</v>
      </c>
      <c r="W72" s="49">
        <v>0.006483</v>
      </c>
      <c r="X72" s="49">
        <v>0.474739</v>
      </c>
      <c r="Y72" s="49">
        <v>1</v>
      </c>
      <c r="Z72" s="49">
        <v>0.5</v>
      </c>
      <c r="AA72" s="72">
        <v>72</v>
      </c>
      <c r="AB72" s="72"/>
      <c r="AC72" s="73"/>
      <c r="AD72" s="79" t="s">
        <v>1078</v>
      </c>
      <c r="AE72" s="79">
        <v>1854</v>
      </c>
      <c r="AF72" s="79">
        <v>2274</v>
      </c>
      <c r="AG72" s="79">
        <v>4146</v>
      </c>
      <c r="AH72" s="79">
        <v>3181</v>
      </c>
      <c r="AI72" s="79"/>
      <c r="AJ72" s="79" t="s">
        <v>1198</v>
      </c>
      <c r="AK72" s="79" t="s">
        <v>1253</v>
      </c>
      <c r="AL72" s="84" t="s">
        <v>1344</v>
      </c>
      <c r="AM72" s="79"/>
      <c r="AN72" s="81">
        <v>40646.457604166666</v>
      </c>
      <c r="AO72" s="84" t="s">
        <v>1449</v>
      </c>
      <c r="AP72" s="79" t="b">
        <v>0</v>
      </c>
      <c r="AQ72" s="79" t="b">
        <v>0</v>
      </c>
      <c r="AR72" s="79" t="b">
        <v>1</v>
      </c>
      <c r="AS72" s="79"/>
      <c r="AT72" s="79">
        <v>168</v>
      </c>
      <c r="AU72" s="84" t="s">
        <v>1504</v>
      </c>
      <c r="AV72" s="79" t="b">
        <v>0</v>
      </c>
      <c r="AW72" s="79" t="s">
        <v>1570</v>
      </c>
      <c r="AX72" s="84" t="s">
        <v>1640</v>
      </c>
      <c r="AY72" s="79" t="s">
        <v>66</v>
      </c>
      <c r="AZ72" s="79" t="str">
        <f>REPLACE(INDEX(GroupVertices[Group],MATCH(Vertices[[#This Row],[Vertex]],GroupVertices[Vertex],0)),1,1,"")</f>
        <v>4</v>
      </c>
      <c r="BA72" s="48"/>
      <c r="BB72" s="48"/>
      <c r="BC72" s="48"/>
      <c r="BD72" s="48"/>
      <c r="BE72" s="48"/>
      <c r="BF72" s="48"/>
      <c r="BG72" s="130" t="s">
        <v>2161</v>
      </c>
      <c r="BH72" s="130" t="s">
        <v>2161</v>
      </c>
      <c r="BI72" s="130" t="s">
        <v>2229</v>
      </c>
      <c r="BJ72" s="130" t="s">
        <v>2229</v>
      </c>
      <c r="BK72" s="130">
        <v>1</v>
      </c>
      <c r="BL72" s="133">
        <v>4.166666666666667</v>
      </c>
      <c r="BM72" s="130">
        <v>2</v>
      </c>
      <c r="BN72" s="133">
        <v>8.333333333333334</v>
      </c>
      <c r="BO72" s="130">
        <v>0</v>
      </c>
      <c r="BP72" s="133">
        <v>0</v>
      </c>
      <c r="BQ72" s="130">
        <v>21</v>
      </c>
      <c r="BR72" s="133">
        <v>87.5</v>
      </c>
      <c r="BS72" s="130">
        <v>24</v>
      </c>
      <c r="BT72" s="2"/>
      <c r="BU72" s="3"/>
      <c r="BV72" s="3"/>
      <c r="BW72" s="3"/>
      <c r="BX72" s="3"/>
    </row>
    <row r="73" spans="1:76" ht="15">
      <c r="A73" s="65" t="s">
        <v>323</v>
      </c>
      <c r="B73" s="66"/>
      <c r="C73" s="66" t="s">
        <v>64</v>
      </c>
      <c r="D73" s="67">
        <v>191.8341678614757</v>
      </c>
      <c r="E73" s="69"/>
      <c r="F73" s="103" t="s">
        <v>1537</v>
      </c>
      <c r="G73" s="66"/>
      <c r="H73" s="70" t="s">
        <v>323</v>
      </c>
      <c r="I73" s="71"/>
      <c r="J73" s="71"/>
      <c r="K73" s="70" t="s">
        <v>1752</v>
      </c>
      <c r="L73" s="74">
        <v>35.64080418234354</v>
      </c>
      <c r="M73" s="75"/>
      <c r="N73" s="75"/>
      <c r="O73" s="76"/>
      <c r="P73" s="77"/>
      <c r="Q73" s="77"/>
      <c r="R73" s="89"/>
      <c r="S73" s="48">
        <v>2</v>
      </c>
      <c r="T73" s="48">
        <v>0</v>
      </c>
      <c r="U73" s="49">
        <v>0</v>
      </c>
      <c r="V73" s="49">
        <v>0.002597</v>
      </c>
      <c r="W73" s="49">
        <v>0.001597</v>
      </c>
      <c r="X73" s="49">
        <v>0.522517</v>
      </c>
      <c r="Y73" s="49">
        <v>1</v>
      </c>
      <c r="Z73" s="49">
        <v>0</v>
      </c>
      <c r="AA73" s="72">
        <v>73</v>
      </c>
      <c r="AB73" s="72"/>
      <c r="AC73" s="73"/>
      <c r="AD73" s="79" t="s">
        <v>1079</v>
      </c>
      <c r="AE73" s="79">
        <v>589</v>
      </c>
      <c r="AF73" s="79">
        <v>4857</v>
      </c>
      <c r="AG73" s="79">
        <v>2978</v>
      </c>
      <c r="AH73" s="79">
        <v>3264</v>
      </c>
      <c r="AI73" s="79"/>
      <c r="AJ73" s="79" t="s">
        <v>1199</v>
      </c>
      <c r="AK73" s="79" t="s">
        <v>1270</v>
      </c>
      <c r="AL73" s="84" t="s">
        <v>1345</v>
      </c>
      <c r="AM73" s="79"/>
      <c r="AN73" s="81">
        <v>40514.57275462963</v>
      </c>
      <c r="AO73" s="79"/>
      <c r="AP73" s="79" t="b">
        <v>0</v>
      </c>
      <c r="AQ73" s="79" t="b">
        <v>0</v>
      </c>
      <c r="AR73" s="79" t="b">
        <v>1</v>
      </c>
      <c r="AS73" s="79"/>
      <c r="AT73" s="79">
        <v>221</v>
      </c>
      <c r="AU73" s="84" t="s">
        <v>1495</v>
      </c>
      <c r="AV73" s="79" t="b">
        <v>0</v>
      </c>
      <c r="AW73" s="79" t="s">
        <v>1570</v>
      </c>
      <c r="AX73" s="84" t="s">
        <v>1641</v>
      </c>
      <c r="AY73" s="79" t="s">
        <v>65</v>
      </c>
      <c r="AZ73" s="79"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5" t="s">
        <v>324</v>
      </c>
      <c r="B74" s="66"/>
      <c r="C74" s="66" t="s">
        <v>64</v>
      </c>
      <c r="D74" s="67">
        <v>162.6407999705893</v>
      </c>
      <c r="E74" s="69"/>
      <c r="F74" s="103" t="s">
        <v>1538</v>
      </c>
      <c r="G74" s="66"/>
      <c r="H74" s="70" t="s">
        <v>324</v>
      </c>
      <c r="I74" s="71"/>
      <c r="J74" s="71"/>
      <c r="K74" s="70" t="s">
        <v>1923</v>
      </c>
      <c r="L74" s="74">
        <v>1.7440404037512862</v>
      </c>
      <c r="M74" s="75"/>
      <c r="N74" s="75"/>
      <c r="O74" s="76"/>
      <c r="P74" s="77"/>
      <c r="Q74" s="77"/>
      <c r="R74" s="89"/>
      <c r="S74" s="48">
        <v>1</v>
      </c>
      <c r="T74" s="48">
        <v>2</v>
      </c>
      <c r="U74" s="49">
        <v>0</v>
      </c>
      <c r="V74" s="49">
        <v>0.002597</v>
      </c>
      <c r="W74" s="49">
        <v>0.001597</v>
      </c>
      <c r="X74" s="49">
        <v>0.522517</v>
      </c>
      <c r="Y74" s="49">
        <v>0.5</v>
      </c>
      <c r="Z74" s="49">
        <v>0.5</v>
      </c>
      <c r="AA74" s="72">
        <v>74</v>
      </c>
      <c r="AB74" s="72"/>
      <c r="AC74" s="73"/>
      <c r="AD74" s="79" t="s">
        <v>1080</v>
      </c>
      <c r="AE74" s="79">
        <v>91</v>
      </c>
      <c r="AF74" s="79">
        <v>119</v>
      </c>
      <c r="AG74" s="79">
        <v>59</v>
      </c>
      <c r="AH74" s="79">
        <v>34</v>
      </c>
      <c r="AI74" s="79"/>
      <c r="AJ74" s="79" t="s">
        <v>1200</v>
      </c>
      <c r="AK74" s="79" t="s">
        <v>1249</v>
      </c>
      <c r="AL74" s="84" t="s">
        <v>1346</v>
      </c>
      <c r="AM74" s="79"/>
      <c r="AN74" s="81">
        <v>43431.638032407405</v>
      </c>
      <c r="AO74" s="84" t="s">
        <v>1450</v>
      </c>
      <c r="AP74" s="79" t="b">
        <v>0</v>
      </c>
      <c r="AQ74" s="79" t="b">
        <v>0</v>
      </c>
      <c r="AR74" s="79" t="b">
        <v>0</v>
      </c>
      <c r="AS74" s="79"/>
      <c r="AT74" s="79">
        <v>0</v>
      </c>
      <c r="AU74" s="84" t="s">
        <v>1495</v>
      </c>
      <c r="AV74" s="79" t="b">
        <v>0</v>
      </c>
      <c r="AW74" s="79" t="s">
        <v>1570</v>
      </c>
      <c r="AX74" s="84" t="s">
        <v>1642</v>
      </c>
      <c r="AY74" s="79" t="s">
        <v>66</v>
      </c>
      <c r="AZ74" s="79" t="str">
        <f>REPLACE(INDEX(GroupVertices[Group],MATCH(Vertices[[#This Row],[Vertex]],GroupVertices[Vertex],0)),1,1,"")</f>
        <v>4</v>
      </c>
      <c r="BA74" s="48"/>
      <c r="BB74" s="48"/>
      <c r="BC74" s="48"/>
      <c r="BD74" s="48"/>
      <c r="BE74" s="48"/>
      <c r="BF74" s="48"/>
      <c r="BG74" s="130" t="s">
        <v>2162</v>
      </c>
      <c r="BH74" s="130" t="s">
        <v>2162</v>
      </c>
      <c r="BI74" s="130" t="s">
        <v>2230</v>
      </c>
      <c r="BJ74" s="130" t="s">
        <v>2230</v>
      </c>
      <c r="BK74" s="130">
        <v>1</v>
      </c>
      <c r="BL74" s="133">
        <v>3.7037037037037037</v>
      </c>
      <c r="BM74" s="130">
        <v>0</v>
      </c>
      <c r="BN74" s="133">
        <v>0</v>
      </c>
      <c r="BO74" s="130">
        <v>0</v>
      </c>
      <c r="BP74" s="133">
        <v>0</v>
      </c>
      <c r="BQ74" s="130">
        <v>26</v>
      </c>
      <c r="BR74" s="133">
        <v>96.29629629629629</v>
      </c>
      <c r="BS74" s="130">
        <v>27</v>
      </c>
      <c r="BT74" s="2"/>
      <c r="BU74" s="3"/>
      <c r="BV74" s="3"/>
      <c r="BW74" s="3"/>
      <c r="BX74" s="3"/>
    </row>
    <row r="75" spans="1:76" ht="15">
      <c r="A75" s="65" t="s">
        <v>270</v>
      </c>
      <c r="B75" s="66"/>
      <c r="C75" s="66" t="s">
        <v>64</v>
      </c>
      <c r="D75" s="67">
        <v>171.15604573361273</v>
      </c>
      <c r="E75" s="69"/>
      <c r="F75" s="103" t="s">
        <v>521</v>
      </c>
      <c r="G75" s="66"/>
      <c r="H75" s="70" t="s">
        <v>270</v>
      </c>
      <c r="I75" s="71"/>
      <c r="J75" s="71"/>
      <c r="K75" s="70" t="s">
        <v>1753</v>
      </c>
      <c r="L75" s="74">
        <v>11.631192692061648</v>
      </c>
      <c r="M75" s="75"/>
      <c r="N75" s="75"/>
      <c r="O75" s="76"/>
      <c r="P75" s="77"/>
      <c r="Q75" s="77"/>
      <c r="R75" s="89"/>
      <c r="S75" s="48">
        <v>3</v>
      </c>
      <c r="T75" s="48">
        <v>5</v>
      </c>
      <c r="U75" s="49">
        <v>61.92381</v>
      </c>
      <c r="V75" s="49">
        <v>0.00365</v>
      </c>
      <c r="W75" s="49">
        <v>0.008547</v>
      </c>
      <c r="X75" s="49">
        <v>1.077925</v>
      </c>
      <c r="Y75" s="49">
        <v>0.35</v>
      </c>
      <c r="Z75" s="49">
        <v>0.6</v>
      </c>
      <c r="AA75" s="72">
        <v>75</v>
      </c>
      <c r="AB75" s="72"/>
      <c r="AC75" s="73"/>
      <c r="AD75" s="79" t="s">
        <v>1081</v>
      </c>
      <c r="AE75" s="79">
        <v>1996</v>
      </c>
      <c r="AF75" s="79">
        <v>1501</v>
      </c>
      <c r="AG75" s="79">
        <v>4530</v>
      </c>
      <c r="AH75" s="79">
        <v>2179</v>
      </c>
      <c r="AI75" s="79"/>
      <c r="AJ75" s="79" t="s">
        <v>1201</v>
      </c>
      <c r="AK75" s="79" t="s">
        <v>1252</v>
      </c>
      <c r="AL75" s="84" t="s">
        <v>1347</v>
      </c>
      <c r="AM75" s="79"/>
      <c r="AN75" s="81">
        <v>42152.53009259259</v>
      </c>
      <c r="AO75" s="84" t="s">
        <v>1451</v>
      </c>
      <c r="AP75" s="79" t="b">
        <v>0</v>
      </c>
      <c r="AQ75" s="79" t="b">
        <v>0</v>
      </c>
      <c r="AR75" s="79" t="b">
        <v>0</v>
      </c>
      <c r="AS75" s="79"/>
      <c r="AT75" s="79">
        <v>45</v>
      </c>
      <c r="AU75" s="84" t="s">
        <v>1495</v>
      </c>
      <c r="AV75" s="79" t="b">
        <v>0</v>
      </c>
      <c r="AW75" s="79" t="s">
        <v>1570</v>
      </c>
      <c r="AX75" s="84" t="s">
        <v>1643</v>
      </c>
      <c r="AY75" s="79" t="s">
        <v>66</v>
      </c>
      <c r="AZ75" s="79" t="str">
        <f>REPLACE(INDEX(GroupVertices[Group],MATCH(Vertices[[#This Row],[Vertex]],GroupVertices[Vertex],0)),1,1,"")</f>
        <v>2</v>
      </c>
      <c r="BA75" s="48"/>
      <c r="BB75" s="48"/>
      <c r="BC75" s="48"/>
      <c r="BD75" s="48"/>
      <c r="BE75" s="48"/>
      <c r="BF75" s="48"/>
      <c r="BG75" s="130" t="s">
        <v>2163</v>
      </c>
      <c r="BH75" s="130" t="s">
        <v>2190</v>
      </c>
      <c r="BI75" s="130" t="s">
        <v>2231</v>
      </c>
      <c r="BJ75" s="130" t="s">
        <v>2231</v>
      </c>
      <c r="BK75" s="130">
        <v>7</v>
      </c>
      <c r="BL75" s="133">
        <v>10.76923076923077</v>
      </c>
      <c r="BM75" s="130">
        <v>0</v>
      </c>
      <c r="BN75" s="133">
        <v>0</v>
      </c>
      <c r="BO75" s="130">
        <v>0</v>
      </c>
      <c r="BP75" s="133">
        <v>0</v>
      </c>
      <c r="BQ75" s="130">
        <v>58</v>
      </c>
      <c r="BR75" s="133">
        <v>89.23076923076923</v>
      </c>
      <c r="BS75" s="130">
        <v>65</v>
      </c>
      <c r="BT75" s="2"/>
      <c r="BU75" s="3"/>
      <c r="BV75" s="3"/>
      <c r="BW75" s="3"/>
      <c r="BX75" s="3"/>
    </row>
    <row r="76" spans="1:76" ht="15">
      <c r="A76" s="65" t="s">
        <v>325</v>
      </c>
      <c r="B76" s="66"/>
      <c r="C76" s="66" t="s">
        <v>64</v>
      </c>
      <c r="D76" s="67">
        <v>166.06661519797066</v>
      </c>
      <c r="E76" s="69"/>
      <c r="F76" s="103" t="s">
        <v>1539</v>
      </c>
      <c r="G76" s="66"/>
      <c r="H76" s="70" t="s">
        <v>325</v>
      </c>
      <c r="I76" s="71"/>
      <c r="J76" s="71"/>
      <c r="K76" s="70" t="s">
        <v>1754</v>
      </c>
      <c r="L76" s="74">
        <v>5.721794869960085</v>
      </c>
      <c r="M76" s="75"/>
      <c r="N76" s="75"/>
      <c r="O76" s="76"/>
      <c r="P76" s="77"/>
      <c r="Q76" s="77"/>
      <c r="R76" s="89"/>
      <c r="S76" s="48">
        <v>2</v>
      </c>
      <c r="T76" s="48">
        <v>0</v>
      </c>
      <c r="U76" s="49">
        <v>0</v>
      </c>
      <c r="V76" s="49">
        <v>0.003413</v>
      </c>
      <c r="W76" s="49">
        <v>0.006618</v>
      </c>
      <c r="X76" s="49">
        <v>0.469684</v>
      </c>
      <c r="Y76" s="49">
        <v>0.5</v>
      </c>
      <c r="Z76" s="49">
        <v>0</v>
      </c>
      <c r="AA76" s="72">
        <v>76</v>
      </c>
      <c r="AB76" s="72"/>
      <c r="AC76" s="73"/>
      <c r="AD76" s="79" t="s">
        <v>1082</v>
      </c>
      <c r="AE76" s="79">
        <v>739</v>
      </c>
      <c r="AF76" s="79">
        <v>675</v>
      </c>
      <c r="AG76" s="79">
        <v>1566</v>
      </c>
      <c r="AH76" s="79">
        <v>29</v>
      </c>
      <c r="AI76" s="79"/>
      <c r="AJ76" s="79" t="s">
        <v>1202</v>
      </c>
      <c r="AK76" s="79"/>
      <c r="AL76" s="84" t="s">
        <v>1348</v>
      </c>
      <c r="AM76" s="79"/>
      <c r="AN76" s="81">
        <v>41543.678877314815</v>
      </c>
      <c r="AO76" s="79"/>
      <c r="AP76" s="79" t="b">
        <v>0</v>
      </c>
      <c r="AQ76" s="79" t="b">
        <v>0</v>
      </c>
      <c r="AR76" s="79" t="b">
        <v>0</v>
      </c>
      <c r="AS76" s="79"/>
      <c r="AT76" s="79">
        <v>53</v>
      </c>
      <c r="AU76" s="84" t="s">
        <v>1495</v>
      </c>
      <c r="AV76" s="79" t="b">
        <v>0</v>
      </c>
      <c r="AW76" s="79" t="s">
        <v>1570</v>
      </c>
      <c r="AX76" s="84" t="s">
        <v>1644</v>
      </c>
      <c r="AY76" s="79" t="s">
        <v>65</v>
      </c>
      <c r="AZ76" s="79" t="str">
        <f>REPLACE(INDEX(GroupVertices[Group],MATCH(Vertices[[#This Row],[Vertex]],GroupVertices[Vertex],0)),1,1,"")</f>
        <v>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5" t="s">
        <v>271</v>
      </c>
      <c r="B77" s="66"/>
      <c r="C77" s="66" t="s">
        <v>64</v>
      </c>
      <c r="D77" s="67">
        <v>163.25079225028492</v>
      </c>
      <c r="E77" s="69"/>
      <c r="F77" s="103" t="s">
        <v>522</v>
      </c>
      <c r="G77" s="66"/>
      <c r="H77" s="70" t="s">
        <v>271</v>
      </c>
      <c r="I77" s="71"/>
      <c r="J77" s="71"/>
      <c r="K77" s="70" t="s">
        <v>1755</v>
      </c>
      <c r="L77" s="74">
        <v>2.452309634245299</v>
      </c>
      <c r="M77" s="75"/>
      <c r="N77" s="75"/>
      <c r="O77" s="76"/>
      <c r="P77" s="77"/>
      <c r="Q77" s="77"/>
      <c r="R77" s="89"/>
      <c r="S77" s="48">
        <v>1</v>
      </c>
      <c r="T77" s="48">
        <v>1</v>
      </c>
      <c r="U77" s="49">
        <v>0</v>
      </c>
      <c r="V77" s="49">
        <v>0.003378</v>
      </c>
      <c r="W77" s="49">
        <v>0.005456</v>
      </c>
      <c r="X77" s="49">
        <v>0.563985</v>
      </c>
      <c r="Y77" s="49">
        <v>0.5</v>
      </c>
      <c r="Z77" s="49">
        <v>0</v>
      </c>
      <c r="AA77" s="72">
        <v>77</v>
      </c>
      <c r="AB77" s="72"/>
      <c r="AC77" s="73"/>
      <c r="AD77" s="79" t="s">
        <v>1083</v>
      </c>
      <c r="AE77" s="79">
        <v>54</v>
      </c>
      <c r="AF77" s="79">
        <v>218</v>
      </c>
      <c r="AG77" s="79">
        <v>35</v>
      </c>
      <c r="AH77" s="79">
        <v>19</v>
      </c>
      <c r="AI77" s="79"/>
      <c r="AJ77" s="79" t="s">
        <v>1203</v>
      </c>
      <c r="AK77" s="79"/>
      <c r="AL77" s="84" t="s">
        <v>1349</v>
      </c>
      <c r="AM77" s="79"/>
      <c r="AN77" s="81">
        <v>43353.314780092594</v>
      </c>
      <c r="AO77" s="84" t="s">
        <v>1452</v>
      </c>
      <c r="AP77" s="79" t="b">
        <v>0</v>
      </c>
      <c r="AQ77" s="79" t="b">
        <v>0</v>
      </c>
      <c r="AR77" s="79" t="b">
        <v>0</v>
      </c>
      <c r="AS77" s="79"/>
      <c r="AT77" s="79">
        <v>4</v>
      </c>
      <c r="AU77" s="84" t="s">
        <v>1495</v>
      </c>
      <c r="AV77" s="79" t="b">
        <v>0</v>
      </c>
      <c r="AW77" s="79" t="s">
        <v>1570</v>
      </c>
      <c r="AX77" s="84" t="s">
        <v>1645</v>
      </c>
      <c r="AY77" s="79" t="s">
        <v>66</v>
      </c>
      <c r="AZ77" s="79" t="str">
        <f>REPLACE(INDEX(GroupVertices[Group],MATCH(Vertices[[#This Row],[Vertex]],GroupVertices[Vertex],0)),1,1,"")</f>
        <v>1</v>
      </c>
      <c r="BA77" s="48"/>
      <c r="BB77" s="48"/>
      <c r="BC77" s="48"/>
      <c r="BD77" s="48"/>
      <c r="BE77" s="48"/>
      <c r="BF77" s="48"/>
      <c r="BG77" s="130" t="s">
        <v>2164</v>
      </c>
      <c r="BH77" s="130" t="s">
        <v>2164</v>
      </c>
      <c r="BI77" s="130" t="s">
        <v>2232</v>
      </c>
      <c r="BJ77" s="130" t="s">
        <v>2232</v>
      </c>
      <c r="BK77" s="130">
        <v>1</v>
      </c>
      <c r="BL77" s="133">
        <v>2.380952380952381</v>
      </c>
      <c r="BM77" s="130">
        <v>0</v>
      </c>
      <c r="BN77" s="133">
        <v>0</v>
      </c>
      <c r="BO77" s="130">
        <v>0</v>
      </c>
      <c r="BP77" s="133">
        <v>0</v>
      </c>
      <c r="BQ77" s="130">
        <v>41</v>
      </c>
      <c r="BR77" s="133">
        <v>97.61904761904762</v>
      </c>
      <c r="BS77" s="130">
        <v>42</v>
      </c>
      <c r="BT77" s="2"/>
      <c r="BU77" s="3"/>
      <c r="BV77" s="3"/>
      <c r="BW77" s="3"/>
      <c r="BX77" s="3"/>
    </row>
    <row r="78" spans="1:76" ht="15">
      <c r="A78" s="65" t="s">
        <v>272</v>
      </c>
      <c r="B78" s="66"/>
      <c r="C78" s="66" t="s">
        <v>64</v>
      </c>
      <c r="D78" s="67">
        <v>162.28959229440093</v>
      </c>
      <c r="E78" s="69"/>
      <c r="F78" s="103" t="s">
        <v>523</v>
      </c>
      <c r="G78" s="66"/>
      <c r="H78" s="70" t="s">
        <v>272</v>
      </c>
      <c r="I78" s="71"/>
      <c r="J78" s="71"/>
      <c r="K78" s="70" t="s">
        <v>1756</v>
      </c>
      <c r="L78" s="74">
        <v>1.3362490286183697</v>
      </c>
      <c r="M78" s="75"/>
      <c r="N78" s="75"/>
      <c r="O78" s="76"/>
      <c r="P78" s="77"/>
      <c r="Q78" s="77"/>
      <c r="R78" s="89"/>
      <c r="S78" s="48">
        <v>0</v>
      </c>
      <c r="T78" s="48">
        <v>2</v>
      </c>
      <c r="U78" s="49">
        <v>0</v>
      </c>
      <c r="V78" s="49">
        <v>0.003378</v>
      </c>
      <c r="W78" s="49">
        <v>0.005456</v>
      </c>
      <c r="X78" s="49">
        <v>0.563985</v>
      </c>
      <c r="Y78" s="49">
        <v>0.5</v>
      </c>
      <c r="Z78" s="49">
        <v>0</v>
      </c>
      <c r="AA78" s="72">
        <v>78</v>
      </c>
      <c r="AB78" s="72"/>
      <c r="AC78" s="73"/>
      <c r="AD78" s="79" t="s">
        <v>1084</v>
      </c>
      <c r="AE78" s="79">
        <v>107</v>
      </c>
      <c r="AF78" s="79">
        <v>62</v>
      </c>
      <c r="AG78" s="79">
        <v>68</v>
      </c>
      <c r="AH78" s="79">
        <v>84</v>
      </c>
      <c r="AI78" s="79"/>
      <c r="AJ78" s="79" t="s">
        <v>1204</v>
      </c>
      <c r="AK78" s="79" t="s">
        <v>1271</v>
      </c>
      <c r="AL78" s="79"/>
      <c r="AM78" s="79"/>
      <c r="AN78" s="81">
        <v>43684.59680555556</v>
      </c>
      <c r="AO78" s="84" t="s">
        <v>1453</v>
      </c>
      <c r="AP78" s="79" t="b">
        <v>1</v>
      </c>
      <c r="AQ78" s="79" t="b">
        <v>0</v>
      </c>
      <c r="AR78" s="79" t="b">
        <v>0</v>
      </c>
      <c r="AS78" s="79"/>
      <c r="AT78" s="79">
        <v>0</v>
      </c>
      <c r="AU78" s="79"/>
      <c r="AV78" s="79" t="b">
        <v>0</v>
      </c>
      <c r="AW78" s="79" t="s">
        <v>1570</v>
      </c>
      <c r="AX78" s="84" t="s">
        <v>1646</v>
      </c>
      <c r="AY78" s="79" t="s">
        <v>66</v>
      </c>
      <c r="AZ78" s="79" t="str">
        <f>REPLACE(INDEX(GroupVertices[Group],MATCH(Vertices[[#This Row],[Vertex]],GroupVertices[Vertex],0)),1,1,"")</f>
        <v>1</v>
      </c>
      <c r="BA78" s="48"/>
      <c r="BB78" s="48"/>
      <c r="BC78" s="48"/>
      <c r="BD78" s="48"/>
      <c r="BE78" s="48" t="s">
        <v>466</v>
      </c>
      <c r="BF78" s="48" t="s">
        <v>466</v>
      </c>
      <c r="BG78" s="130" t="s">
        <v>2165</v>
      </c>
      <c r="BH78" s="130" t="s">
        <v>2165</v>
      </c>
      <c r="BI78" s="130" t="s">
        <v>2233</v>
      </c>
      <c r="BJ78" s="130" t="s">
        <v>2233</v>
      </c>
      <c r="BK78" s="130">
        <v>2</v>
      </c>
      <c r="BL78" s="133">
        <v>7.407407407407407</v>
      </c>
      <c r="BM78" s="130">
        <v>0</v>
      </c>
      <c r="BN78" s="133">
        <v>0</v>
      </c>
      <c r="BO78" s="130">
        <v>0</v>
      </c>
      <c r="BP78" s="133">
        <v>0</v>
      </c>
      <c r="BQ78" s="130">
        <v>25</v>
      </c>
      <c r="BR78" s="133">
        <v>92.5925925925926</v>
      </c>
      <c r="BS78" s="130">
        <v>27</v>
      </c>
      <c r="BT78" s="2"/>
      <c r="BU78" s="3"/>
      <c r="BV78" s="3"/>
      <c r="BW78" s="3"/>
      <c r="BX78" s="3"/>
    </row>
    <row r="79" spans="1:76" ht="15">
      <c r="A79" s="65" t="s">
        <v>273</v>
      </c>
      <c r="B79" s="66"/>
      <c r="C79" s="66" t="s">
        <v>64</v>
      </c>
      <c r="D79" s="67">
        <v>164.82814602404324</v>
      </c>
      <c r="E79" s="69"/>
      <c r="F79" s="103" t="s">
        <v>1540</v>
      </c>
      <c r="G79" s="66"/>
      <c r="H79" s="70" t="s">
        <v>273</v>
      </c>
      <c r="I79" s="71"/>
      <c r="J79" s="71"/>
      <c r="K79" s="70" t="s">
        <v>1757</v>
      </c>
      <c r="L79" s="74">
        <v>4.283793705017696</v>
      </c>
      <c r="M79" s="75"/>
      <c r="N79" s="75"/>
      <c r="O79" s="76"/>
      <c r="P79" s="77"/>
      <c r="Q79" s="77"/>
      <c r="R79" s="89"/>
      <c r="S79" s="48">
        <v>0</v>
      </c>
      <c r="T79" s="48">
        <v>1</v>
      </c>
      <c r="U79" s="49">
        <v>0</v>
      </c>
      <c r="V79" s="49">
        <v>0.003367</v>
      </c>
      <c r="W79" s="49">
        <v>0.005015</v>
      </c>
      <c r="X79" s="49">
        <v>0.324291</v>
      </c>
      <c r="Y79" s="49">
        <v>0</v>
      </c>
      <c r="Z79" s="49">
        <v>0</v>
      </c>
      <c r="AA79" s="72">
        <v>79</v>
      </c>
      <c r="AB79" s="72"/>
      <c r="AC79" s="73"/>
      <c r="AD79" s="79" t="s">
        <v>1085</v>
      </c>
      <c r="AE79" s="79">
        <v>284</v>
      </c>
      <c r="AF79" s="79">
        <v>474</v>
      </c>
      <c r="AG79" s="79">
        <v>434</v>
      </c>
      <c r="AH79" s="79">
        <v>234</v>
      </c>
      <c r="AI79" s="79"/>
      <c r="AJ79" s="79" t="s">
        <v>1205</v>
      </c>
      <c r="AK79" s="79" t="s">
        <v>1248</v>
      </c>
      <c r="AL79" s="79"/>
      <c r="AM79" s="79"/>
      <c r="AN79" s="81">
        <v>39937.80832175926</v>
      </c>
      <c r="AO79" s="79"/>
      <c r="AP79" s="79" t="b">
        <v>1</v>
      </c>
      <c r="AQ79" s="79" t="b">
        <v>0</v>
      </c>
      <c r="AR79" s="79" t="b">
        <v>1</v>
      </c>
      <c r="AS79" s="79"/>
      <c r="AT79" s="79">
        <v>19</v>
      </c>
      <c r="AU79" s="84" t="s">
        <v>1495</v>
      </c>
      <c r="AV79" s="79" t="b">
        <v>0</v>
      </c>
      <c r="AW79" s="79" t="s">
        <v>1570</v>
      </c>
      <c r="AX79" s="84" t="s">
        <v>1647</v>
      </c>
      <c r="AY79" s="79" t="s">
        <v>66</v>
      </c>
      <c r="AZ79" s="79" t="str">
        <f>REPLACE(INDEX(GroupVertices[Group],MATCH(Vertices[[#This Row],[Vertex]],GroupVertices[Vertex],0)),1,1,"")</f>
        <v>1</v>
      </c>
      <c r="BA79" s="48"/>
      <c r="BB79" s="48"/>
      <c r="BC79" s="48"/>
      <c r="BD79" s="48"/>
      <c r="BE79" s="48"/>
      <c r="BF79" s="48"/>
      <c r="BG79" s="130" t="s">
        <v>2166</v>
      </c>
      <c r="BH79" s="130" t="s">
        <v>2166</v>
      </c>
      <c r="BI79" s="130" t="s">
        <v>2234</v>
      </c>
      <c r="BJ79" s="130" t="s">
        <v>2234</v>
      </c>
      <c r="BK79" s="130">
        <v>1</v>
      </c>
      <c r="BL79" s="133">
        <v>6.666666666666667</v>
      </c>
      <c r="BM79" s="130">
        <v>0</v>
      </c>
      <c r="BN79" s="133">
        <v>0</v>
      </c>
      <c r="BO79" s="130">
        <v>0</v>
      </c>
      <c r="BP79" s="133">
        <v>0</v>
      </c>
      <c r="BQ79" s="130">
        <v>14</v>
      </c>
      <c r="BR79" s="133">
        <v>93.33333333333333</v>
      </c>
      <c r="BS79" s="130">
        <v>15</v>
      </c>
      <c r="BT79" s="2"/>
      <c r="BU79" s="3"/>
      <c r="BV79" s="3"/>
      <c r="BW79" s="3"/>
      <c r="BX79" s="3"/>
    </row>
    <row r="80" spans="1:76" ht="15">
      <c r="A80" s="65" t="s">
        <v>274</v>
      </c>
      <c r="B80" s="66"/>
      <c r="C80" s="66" t="s">
        <v>64</v>
      </c>
      <c r="D80" s="67">
        <v>171.28543803536635</v>
      </c>
      <c r="E80" s="69"/>
      <c r="F80" s="103" t="s">
        <v>524</v>
      </c>
      <c r="G80" s="66"/>
      <c r="H80" s="70" t="s">
        <v>274</v>
      </c>
      <c r="I80" s="71"/>
      <c r="J80" s="71"/>
      <c r="K80" s="70" t="s">
        <v>1758</v>
      </c>
      <c r="L80" s="74">
        <v>11.781431619742195</v>
      </c>
      <c r="M80" s="75"/>
      <c r="N80" s="75"/>
      <c r="O80" s="76"/>
      <c r="P80" s="77"/>
      <c r="Q80" s="77"/>
      <c r="R80" s="89"/>
      <c r="S80" s="48">
        <v>0</v>
      </c>
      <c r="T80" s="48">
        <v>3</v>
      </c>
      <c r="U80" s="49">
        <v>0</v>
      </c>
      <c r="V80" s="49">
        <v>0.00339</v>
      </c>
      <c r="W80" s="49">
        <v>0.006654</v>
      </c>
      <c r="X80" s="49">
        <v>0.663425</v>
      </c>
      <c r="Y80" s="49">
        <v>0.8333333333333334</v>
      </c>
      <c r="Z80" s="49">
        <v>0</v>
      </c>
      <c r="AA80" s="72">
        <v>80</v>
      </c>
      <c r="AB80" s="72"/>
      <c r="AC80" s="73"/>
      <c r="AD80" s="79" t="s">
        <v>1086</v>
      </c>
      <c r="AE80" s="79">
        <v>176</v>
      </c>
      <c r="AF80" s="79">
        <v>1522</v>
      </c>
      <c r="AG80" s="79">
        <v>5038</v>
      </c>
      <c r="AH80" s="79">
        <v>877</v>
      </c>
      <c r="AI80" s="79"/>
      <c r="AJ80" s="79" t="s">
        <v>1206</v>
      </c>
      <c r="AK80" s="79" t="s">
        <v>1268</v>
      </c>
      <c r="AL80" s="79"/>
      <c r="AM80" s="79"/>
      <c r="AN80" s="81">
        <v>39848.61996527778</v>
      </c>
      <c r="AO80" s="84" t="s">
        <v>1454</v>
      </c>
      <c r="AP80" s="79" t="b">
        <v>0</v>
      </c>
      <c r="AQ80" s="79" t="b">
        <v>0</v>
      </c>
      <c r="AR80" s="79" t="b">
        <v>0</v>
      </c>
      <c r="AS80" s="79"/>
      <c r="AT80" s="79">
        <v>30</v>
      </c>
      <c r="AU80" s="84" t="s">
        <v>1505</v>
      </c>
      <c r="AV80" s="79" t="b">
        <v>0</v>
      </c>
      <c r="AW80" s="79" t="s">
        <v>1570</v>
      </c>
      <c r="AX80" s="84" t="s">
        <v>1648</v>
      </c>
      <c r="AY80" s="79" t="s">
        <v>66</v>
      </c>
      <c r="AZ80" s="79" t="str">
        <f>REPLACE(INDEX(GroupVertices[Group],MATCH(Vertices[[#This Row],[Vertex]],GroupVertices[Vertex],0)),1,1,"")</f>
        <v>1</v>
      </c>
      <c r="BA80" s="48"/>
      <c r="BB80" s="48"/>
      <c r="BC80" s="48"/>
      <c r="BD80" s="48"/>
      <c r="BE80" s="48"/>
      <c r="BF80" s="48"/>
      <c r="BG80" s="130" t="s">
        <v>2167</v>
      </c>
      <c r="BH80" s="130" t="s">
        <v>2167</v>
      </c>
      <c r="BI80" s="130" t="s">
        <v>2235</v>
      </c>
      <c r="BJ80" s="130" t="s">
        <v>2235</v>
      </c>
      <c r="BK80" s="130">
        <v>0</v>
      </c>
      <c r="BL80" s="133">
        <v>0</v>
      </c>
      <c r="BM80" s="130">
        <v>1</v>
      </c>
      <c r="BN80" s="133">
        <v>6.666666666666667</v>
      </c>
      <c r="BO80" s="130">
        <v>0</v>
      </c>
      <c r="BP80" s="133">
        <v>0</v>
      </c>
      <c r="BQ80" s="130">
        <v>14</v>
      </c>
      <c r="BR80" s="133">
        <v>93.33333333333333</v>
      </c>
      <c r="BS80" s="130">
        <v>15</v>
      </c>
      <c r="BT80" s="2"/>
      <c r="BU80" s="3"/>
      <c r="BV80" s="3"/>
      <c r="BW80" s="3"/>
      <c r="BX80" s="3"/>
    </row>
    <row r="81" spans="1:76" ht="15">
      <c r="A81" s="65" t="s">
        <v>275</v>
      </c>
      <c r="B81" s="66"/>
      <c r="C81" s="66" t="s">
        <v>64</v>
      </c>
      <c r="D81" s="67">
        <v>162.80716150141538</v>
      </c>
      <c r="E81" s="69"/>
      <c r="F81" s="103" t="s">
        <v>525</v>
      </c>
      <c r="G81" s="66"/>
      <c r="H81" s="70" t="s">
        <v>275</v>
      </c>
      <c r="I81" s="71"/>
      <c r="J81" s="71"/>
      <c r="K81" s="70" t="s">
        <v>1759</v>
      </c>
      <c r="L81" s="74">
        <v>1.9372047393405625</v>
      </c>
      <c r="M81" s="75"/>
      <c r="N81" s="75"/>
      <c r="O81" s="76"/>
      <c r="P81" s="77"/>
      <c r="Q81" s="77"/>
      <c r="R81" s="89"/>
      <c r="S81" s="48">
        <v>0</v>
      </c>
      <c r="T81" s="48">
        <v>1</v>
      </c>
      <c r="U81" s="49">
        <v>0</v>
      </c>
      <c r="V81" s="49">
        <v>0.003367</v>
      </c>
      <c r="W81" s="49">
        <v>0.005015</v>
      </c>
      <c r="X81" s="49">
        <v>0.324291</v>
      </c>
      <c r="Y81" s="49">
        <v>0</v>
      </c>
      <c r="Z81" s="49">
        <v>0</v>
      </c>
      <c r="AA81" s="72">
        <v>81</v>
      </c>
      <c r="AB81" s="72"/>
      <c r="AC81" s="73"/>
      <c r="AD81" s="79" t="s">
        <v>1087</v>
      </c>
      <c r="AE81" s="79">
        <v>174</v>
      </c>
      <c r="AF81" s="79">
        <v>146</v>
      </c>
      <c r="AG81" s="79">
        <v>616</v>
      </c>
      <c r="AH81" s="79">
        <v>835</v>
      </c>
      <c r="AI81" s="79"/>
      <c r="AJ81" s="79" t="s">
        <v>1207</v>
      </c>
      <c r="AK81" s="79" t="s">
        <v>1249</v>
      </c>
      <c r="AL81" s="84" t="s">
        <v>1307</v>
      </c>
      <c r="AM81" s="79"/>
      <c r="AN81" s="81">
        <v>43550.55048611111</v>
      </c>
      <c r="AO81" s="84" t="s">
        <v>1455</v>
      </c>
      <c r="AP81" s="79" t="b">
        <v>1</v>
      </c>
      <c r="AQ81" s="79" t="b">
        <v>0</v>
      </c>
      <c r="AR81" s="79" t="b">
        <v>0</v>
      </c>
      <c r="AS81" s="79"/>
      <c r="AT81" s="79">
        <v>1</v>
      </c>
      <c r="AU81" s="79"/>
      <c r="AV81" s="79" t="b">
        <v>0</v>
      </c>
      <c r="AW81" s="79" t="s">
        <v>1570</v>
      </c>
      <c r="AX81" s="84" t="s">
        <v>1649</v>
      </c>
      <c r="AY81" s="79" t="s">
        <v>66</v>
      </c>
      <c r="AZ81" s="79" t="str">
        <f>REPLACE(INDEX(GroupVertices[Group],MATCH(Vertices[[#This Row],[Vertex]],GroupVertices[Vertex],0)),1,1,"")</f>
        <v>1</v>
      </c>
      <c r="BA81" s="48"/>
      <c r="BB81" s="48"/>
      <c r="BC81" s="48"/>
      <c r="BD81" s="48"/>
      <c r="BE81" s="48" t="s">
        <v>462</v>
      </c>
      <c r="BF81" s="48" t="s">
        <v>462</v>
      </c>
      <c r="BG81" s="130" t="s">
        <v>2168</v>
      </c>
      <c r="BH81" s="130" t="s">
        <v>2168</v>
      </c>
      <c r="BI81" s="130" t="s">
        <v>2236</v>
      </c>
      <c r="BJ81" s="130" t="s">
        <v>2236</v>
      </c>
      <c r="BK81" s="130">
        <v>1</v>
      </c>
      <c r="BL81" s="133">
        <v>1.8867924528301887</v>
      </c>
      <c r="BM81" s="130">
        <v>1</v>
      </c>
      <c r="BN81" s="133">
        <v>1.8867924528301887</v>
      </c>
      <c r="BO81" s="130">
        <v>0</v>
      </c>
      <c r="BP81" s="133">
        <v>0</v>
      </c>
      <c r="BQ81" s="130">
        <v>51</v>
      </c>
      <c r="BR81" s="133">
        <v>96.22641509433963</v>
      </c>
      <c r="BS81" s="130">
        <v>53</v>
      </c>
      <c r="BT81" s="2"/>
      <c r="BU81" s="3"/>
      <c r="BV81" s="3"/>
      <c r="BW81" s="3"/>
      <c r="BX81" s="3"/>
    </row>
    <row r="82" spans="1:76" ht="15">
      <c r="A82" s="65" t="s">
        <v>276</v>
      </c>
      <c r="B82" s="66"/>
      <c r="C82" s="66" t="s">
        <v>64</v>
      </c>
      <c r="D82" s="67">
        <v>162.41898459615456</v>
      </c>
      <c r="E82" s="69"/>
      <c r="F82" s="103" t="s">
        <v>526</v>
      </c>
      <c r="G82" s="66"/>
      <c r="H82" s="70" t="s">
        <v>276</v>
      </c>
      <c r="I82" s="71"/>
      <c r="J82" s="71"/>
      <c r="K82" s="70" t="s">
        <v>1760</v>
      </c>
      <c r="L82" s="74">
        <v>1.486487956298918</v>
      </c>
      <c r="M82" s="75"/>
      <c r="N82" s="75"/>
      <c r="O82" s="76"/>
      <c r="P82" s="77"/>
      <c r="Q82" s="77"/>
      <c r="R82" s="89"/>
      <c r="S82" s="48">
        <v>0</v>
      </c>
      <c r="T82" s="48">
        <v>4</v>
      </c>
      <c r="U82" s="49">
        <v>2</v>
      </c>
      <c r="V82" s="49">
        <v>0.003401</v>
      </c>
      <c r="W82" s="49">
        <v>0.007105</v>
      </c>
      <c r="X82" s="49">
        <v>0.880795</v>
      </c>
      <c r="Y82" s="49">
        <v>0.5</v>
      </c>
      <c r="Z82" s="49">
        <v>0</v>
      </c>
      <c r="AA82" s="72">
        <v>82</v>
      </c>
      <c r="AB82" s="72"/>
      <c r="AC82" s="73"/>
      <c r="AD82" s="79" t="s">
        <v>1088</v>
      </c>
      <c r="AE82" s="79">
        <v>341</v>
      </c>
      <c r="AF82" s="79">
        <v>83</v>
      </c>
      <c r="AG82" s="79">
        <v>1261</v>
      </c>
      <c r="AH82" s="79">
        <v>3172</v>
      </c>
      <c r="AI82" s="79"/>
      <c r="AJ82" s="79" t="s">
        <v>1208</v>
      </c>
      <c r="AK82" s="79"/>
      <c r="AL82" s="79"/>
      <c r="AM82" s="79"/>
      <c r="AN82" s="81">
        <v>41630.73678240741</v>
      </c>
      <c r="AO82" s="84" t="s">
        <v>1456</v>
      </c>
      <c r="AP82" s="79" t="b">
        <v>1</v>
      </c>
      <c r="AQ82" s="79" t="b">
        <v>0</v>
      </c>
      <c r="AR82" s="79" t="b">
        <v>0</v>
      </c>
      <c r="AS82" s="79"/>
      <c r="AT82" s="79">
        <v>2</v>
      </c>
      <c r="AU82" s="84" t="s">
        <v>1495</v>
      </c>
      <c r="AV82" s="79" t="b">
        <v>0</v>
      </c>
      <c r="AW82" s="79" t="s">
        <v>1570</v>
      </c>
      <c r="AX82" s="84" t="s">
        <v>1650</v>
      </c>
      <c r="AY82" s="79" t="s">
        <v>66</v>
      </c>
      <c r="AZ82" s="79" t="str">
        <f>REPLACE(INDEX(GroupVertices[Group],MATCH(Vertices[[#This Row],[Vertex]],GroupVertices[Vertex],0)),1,1,"")</f>
        <v>1</v>
      </c>
      <c r="BA82" s="48"/>
      <c r="BB82" s="48"/>
      <c r="BC82" s="48"/>
      <c r="BD82" s="48"/>
      <c r="BE82" s="48" t="s">
        <v>2123</v>
      </c>
      <c r="BF82" s="48" t="s">
        <v>2123</v>
      </c>
      <c r="BG82" s="130" t="s">
        <v>2169</v>
      </c>
      <c r="BH82" s="130" t="s">
        <v>2191</v>
      </c>
      <c r="BI82" s="130" t="s">
        <v>2237</v>
      </c>
      <c r="BJ82" s="130" t="s">
        <v>2237</v>
      </c>
      <c r="BK82" s="130">
        <v>1</v>
      </c>
      <c r="BL82" s="133">
        <v>4.545454545454546</v>
      </c>
      <c r="BM82" s="130">
        <v>0</v>
      </c>
      <c r="BN82" s="133">
        <v>0</v>
      </c>
      <c r="BO82" s="130">
        <v>0</v>
      </c>
      <c r="BP82" s="133">
        <v>0</v>
      </c>
      <c r="BQ82" s="130">
        <v>21</v>
      </c>
      <c r="BR82" s="133">
        <v>95.45454545454545</v>
      </c>
      <c r="BS82" s="130">
        <v>22</v>
      </c>
      <c r="BT82" s="2"/>
      <c r="BU82" s="3"/>
      <c r="BV82" s="3"/>
      <c r="BW82" s="3"/>
      <c r="BX82" s="3"/>
    </row>
    <row r="83" spans="1:76" ht="15">
      <c r="A83" s="65" t="s">
        <v>326</v>
      </c>
      <c r="B83" s="66"/>
      <c r="C83" s="66" t="s">
        <v>64</v>
      </c>
      <c r="D83" s="67">
        <v>589.3642880776442</v>
      </c>
      <c r="E83" s="69"/>
      <c r="F83" s="103" t="s">
        <v>1541</v>
      </c>
      <c r="G83" s="66"/>
      <c r="H83" s="70" t="s">
        <v>326</v>
      </c>
      <c r="I83" s="71"/>
      <c r="J83" s="71"/>
      <c r="K83" s="70" t="s">
        <v>1761</v>
      </c>
      <c r="L83" s="74">
        <v>497.21771542489626</v>
      </c>
      <c r="M83" s="75"/>
      <c r="N83" s="75"/>
      <c r="O83" s="76"/>
      <c r="P83" s="77"/>
      <c r="Q83" s="77"/>
      <c r="R83" s="89"/>
      <c r="S83" s="48">
        <v>2</v>
      </c>
      <c r="T83" s="48">
        <v>0</v>
      </c>
      <c r="U83" s="49">
        <v>0</v>
      </c>
      <c r="V83" s="49">
        <v>0.003378</v>
      </c>
      <c r="W83" s="49">
        <v>0.005589</v>
      </c>
      <c r="X83" s="49">
        <v>0.51146</v>
      </c>
      <c r="Y83" s="49">
        <v>0.5</v>
      </c>
      <c r="Z83" s="49">
        <v>0</v>
      </c>
      <c r="AA83" s="72">
        <v>83</v>
      </c>
      <c r="AB83" s="72"/>
      <c r="AC83" s="73"/>
      <c r="AD83" s="79" t="s">
        <v>1089</v>
      </c>
      <c r="AE83" s="79">
        <v>64</v>
      </c>
      <c r="AF83" s="79">
        <v>69375</v>
      </c>
      <c r="AG83" s="79">
        <v>820</v>
      </c>
      <c r="AH83" s="79">
        <v>364</v>
      </c>
      <c r="AI83" s="79"/>
      <c r="AJ83" s="79" t="s">
        <v>1209</v>
      </c>
      <c r="AK83" s="79" t="s">
        <v>1272</v>
      </c>
      <c r="AL83" s="84" t="s">
        <v>1350</v>
      </c>
      <c r="AM83" s="79"/>
      <c r="AN83" s="81">
        <v>43165.35461805556</v>
      </c>
      <c r="AO83" s="84" t="s">
        <v>1457</v>
      </c>
      <c r="AP83" s="79" t="b">
        <v>1</v>
      </c>
      <c r="AQ83" s="79" t="b">
        <v>0</v>
      </c>
      <c r="AR83" s="79" t="b">
        <v>0</v>
      </c>
      <c r="AS83" s="79"/>
      <c r="AT83" s="79">
        <v>294</v>
      </c>
      <c r="AU83" s="79"/>
      <c r="AV83" s="79" t="b">
        <v>1</v>
      </c>
      <c r="AW83" s="79" t="s">
        <v>1570</v>
      </c>
      <c r="AX83" s="84" t="s">
        <v>1651</v>
      </c>
      <c r="AY83" s="79" t="s">
        <v>65</v>
      </c>
      <c r="AZ83" s="79"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5" t="s">
        <v>277</v>
      </c>
      <c r="B84" s="66"/>
      <c r="C84" s="66" t="s">
        <v>64</v>
      </c>
      <c r="D84" s="67">
        <v>165.96186904893202</v>
      </c>
      <c r="E84" s="69"/>
      <c r="F84" s="103" t="s">
        <v>527</v>
      </c>
      <c r="G84" s="66"/>
      <c r="H84" s="70" t="s">
        <v>277</v>
      </c>
      <c r="I84" s="71"/>
      <c r="J84" s="71"/>
      <c r="K84" s="70" t="s">
        <v>1762</v>
      </c>
      <c r="L84" s="74">
        <v>5.600172880885356</v>
      </c>
      <c r="M84" s="75"/>
      <c r="N84" s="75"/>
      <c r="O84" s="76"/>
      <c r="P84" s="77"/>
      <c r="Q84" s="77"/>
      <c r="R84" s="89"/>
      <c r="S84" s="48">
        <v>0</v>
      </c>
      <c r="T84" s="48">
        <v>1</v>
      </c>
      <c r="U84" s="49">
        <v>0</v>
      </c>
      <c r="V84" s="49">
        <v>0.003367</v>
      </c>
      <c r="W84" s="49">
        <v>0.005015</v>
      </c>
      <c r="X84" s="49">
        <v>0.324291</v>
      </c>
      <c r="Y84" s="49">
        <v>0</v>
      </c>
      <c r="Z84" s="49">
        <v>0</v>
      </c>
      <c r="AA84" s="72">
        <v>84</v>
      </c>
      <c r="AB84" s="72"/>
      <c r="AC84" s="73"/>
      <c r="AD84" s="79" t="s">
        <v>1090</v>
      </c>
      <c r="AE84" s="79">
        <v>386</v>
      </c>
      <c r="AF84" s="79">
        <v>658</v>
      </c>
      <c r="AG84" s="79">
        <v>1924</v>
      </c>
      <c r="AH84" s="79">
        <v>628</v>
      </c>
      <c r="AI84" s="79"/>
      <c r="AJ84" s="79" t="s">
        <v>1210</v>
      </c>
      <c r="AK84" s="79" t="s">
        <v>1273</v>
      </c>
      <c r="AL84" s="84" t="s">
        <v>1351</v>
      </c>
      <c r="AM84" s="79"/>
      <c r="AN84" s="81">
        <v>39853.56537037037</v>
      </c>
      <c r="AO84" s="84" t="s">
        <v>1458</v>
      </c>
      <c r="AP84" s="79" t="b">
        <v>0</v>
      </c>
      <c r="AQ84" s="79" t="b">
        <v>0</v>
      </c>
      <c r="AR84" s="79" t="b">
        <v>1</v>
      </c>
      <c r="AS84" s="79"/>
      <c r="AT84" s="79">
        <v>24</v>
      </c>
      <c r="AU84" s="84" t="s">
        <v>1495</v>
      </c>
      <c r="AV84" s="79" t="b">
        <v>0</v>
      </c>
      <c r="AW84" s="79" t="s">
        <v>1570</v>
      </c>
      <c r="AX84" s="84" t="s">
        <v>1652</v>
      </c>
      <c r="AY84" s="79" t="s">
        <v>66</v>
      </c>
      <c r="AZ84" s="79" t="str">
        <f>REPLACE(INDEX(GroupVertices[Group],MATCH(Vertices[[#This Row],[Vertex]],GroupVertices[Vertex],0)),1,1,"")</f>
        <v>1</v>
      </c>
      <c r="BA84" s="48"/>
      <c r="BB84" s="48"/>
      <c r="BC84" s="48"/>
      <c r="BD84" s="48"/>
      <c r="BE84" s="48"/>
      <c r="BF84" s="48"/>
      <c r="BG84" s="130" t="s">
        <v>2170</v>
      </c>
      <c r="BH84" s="130" t="s">
        <v>2192</v>
      </c>
      <c r="BI84" s="130" t="s">
        <v>2238</v>
      </c>
      <c r="BJ84" s="130" t="s">
        <v>2250</v>
      </c>
      <c r="BK84" s="130">
        <v>2</v>
      </c>
      <c r="BL84" s="133">
        <v>3.9215686274509802</v>
      </c>
      <c r="BM84" s="130">
        <v>2</v>
      </c>
      <c r="BN84" s="133">
        <v>3.9215686274509802</v>
      </c>
      <c r="BO84" s="130">
        <v>0</v>
      </c>
      <c r="BP84" s="133">
        <v>0</v>
      </c>
      <c r="BQ84" s="130">
        <v>47</v>
      </c>
      <c r="BR84" s="133">
        <v>92.15686274509804</v>
      </c>
      <c r="BS84" s="130">
        <v>51</v>
      </c>
      <c r="BT84" s="2"/>
      <c r="BU84" s="3"/>
      <c r="BV84" s="3"/>
      <c r="BW84" s="3"/>
      <c r="BX84" s="3"/>
    </row>
    <row r="85" spans="1:76" ht="15">
      <c r="A85" s="65" t="s">
        <v>278</v>
      </c>
      <c r="B85" s="66"/>
      <c r="C85" s="66" t="s">
        <v>64</v>
      </c>
      <c r="D85" s="67">
        <v>173.34339178706665</v>
      </c>
      <c r="E85" s="69"/>
      <c r="F85" s="103" t="s">
        <v>528</v>
      </c>
      <c r="G85" s="66"/>
      <c r="H85" s="70" t="s">
        <v>278</v>
      </c>
      <c r="I85" s="71"/>
      <c r="J85" s="71"/>
      <c r="K85" s="70" t="s">
        <v>1763</v>
      </c>
      <c r="L85" s="74">
        <v>14.170945993328058</v>
      </c>
      <c r="M85" s="75"/>
      <c r="N85" s="75"/>
      <c r="O85" s="76"/>
      <c r="P85" s="77"/>
      <c r="Q85" s="77"/>
      <c r="R85" s="89"/>
      <c r="S85" s="48">
        <v>5</v>
      </c>
      <c r="T85" s="48">
        <v>14</v>
      </c>
      <c r="U85" s="49">
        <v>305.333333</v>
      </c>
      <c r="V85" s="49">
        <v>0.003623</v>
      </c>
      <c r="W85" s="49">
        <v>0.017741</v>
      </c>
      <c r="X85" s="49">
        <v>1.743085</v>
      </c>
      <c r="Y85" s="49">
        <v>0.35714285714285715</v>
      </c>
      <c r="Z85" s="49">
        <v>0.35714285714285715</v>
      </c>
      <c r="AA85" s="72">
        <v>85</v>
      </c>
      <c r="AB85" s="72"/>
      <c r="AC85" s="73"/>
      <c r="AD85" s="79" t="s">
        <v>1091</v>
      </c>
      <c r="AE85" s="79">
        <v>2458</v>
      </c>
      <c r="AF85" s="79">
        <v>1856</v>
      </c>
      <c r="AG85" s="79">
        <v>22545</v>
      </c>
      <c r="AH85" s="79">
        <v>7383</v>
      </c>
      <c r="AI85" s="79"/>
      <c r="AJ85" s="79" t="s">
        <v>1211</v>
      </c>
      <c r="AK85" s="79" t="s">
        <v>1274</v>
      </c>
      <c r="AL85" s="84" t="s">
        <v>1352</v>
      </c>
      <c r="AM85" s="79"/>
      <c r="AN85" s="81">
        <v>40137.86131944445</v>
      </c>
      <c r="AO85" s="84" t="s">
        <v>1459</v>
      </c>
      <c r="AP85" s="79" t="b">
        <v>0</v>
      </c>
      <c r="AQ85" s="79" t="b">
        <v>0</v>
      </c>
      <c r="AR85" s="79" t="b">
        <v>0</v>
      </c>
      <c r="AS85" s="79"/>
      <c r="AT85" s="79">
        <v>76</v>
      </c>
      <c r="AU85" s="84" t="s">
        <v>1495</v>
      </c>
      <c r="AV85" s="79" t="b">
        <v>0</v>
      </c>
      <c r="AW85" s="79" t="s">
        <v>1570</v>
      </c>
      <c r="AX85" s="84" t="s">
        <v>1653</v>
      </c>
      <c r="AY85" s="79" t="s">
        <v>66</v>
      </c>
      <c r="AZ85" s="79" t="str">
        <f>REPLACE(INDEX(GroupVertices[Group],MATCH(Vertices[[#This Row],[Vertex]],GroupVertices[Vertex],0)),1,1,"")</f>
        <v>5</v>
      </c>
      <c r="BA85" s="48"/>
      <c r="BB85" s="48"/>
      <c r="BC85" s="48"/>
      <c r="BD85" s="48"/>
      <c r="BE85" s="48"/>
      <c r="BF85" s="48"/>
      <c r="BG85" s="130" t="s">
        <v>2171</v>
      </c>
      <c r="BH85" s="130" t="s">
        <v>2171</v>
      </c>
      <c r="BI85" s="130" t="s">
        <v>2239</v>
      </c>
      <c r="BJ85" s="130" t="s">
        <v>2239</v>
      </c>
      <c r="BK85" s="130">
        <v>2</v>
      </c>
      <c r="BL85" s="133">
        <v>8.333333333333334</v>
      </c>
      <c r="BM85" s="130">
        <v>0</v>
      </c>
      <c r="BN85" s="133">
        <v>0</v>
      </c>
      <c r="BO85" s="130">
        <v>0</v>
      </c>
      <c r="BP85" s="133">
        <v>0</v>
      </c>
      <c r="BQ85" s="130">
        <v>22</v>
      </c>
      <c r="BR85" s="133">
        <v>91.66666666666667</v>
      </c>
      <c r="BS85" s="130">
        <v>24</v>
      </c>
      <c r="BT85" s="2"/>
      <c r="BU85" s="3"/>
      <c r="BV85" s="3"/>
      <c r="BW85" s="3"/>
      <c r="BX85" s="3"/>
    </row>
    <row r="86" spans="1:76" ht="15">
      <c r="A86" s="65" t="s">
        <v>327</v>
      </c>
      <c r="B86" s="66"/>
      <c r="C86" s="66" t="s">
        <v>64</v>
      </c>
      <c r="D86" s="67">
        <v>162.9796845704202</v>
      </c>
      <c r="E86" s="69"/>
      <c r="F86" s="103" t="s">
        <v>1542</v>
      </c>
      <c r="G86" s="66"/>
      <c r="H86" s="70" t="s">
        <v>327</v>
      </c>
      <c r="I86" s="71"/>
      <c r="J86" s="71"/>
      <c r="K86" s="70" t="s">
        <v>1764</v>
      </c>
      <c r="L86" s="74">
        <v>2.1375233095812933</v>
      </c>
      <c r="M86" s="75"/>
      <c r="N86" s="75"/>
      <c r="O86" s="76"/>
      <c r="P86" s="77"/>
      <c r="Q86" s="77"/>
      <c r="R86" s="89"/>
      <c r="S86" s="48">
        <v>6</v>
      </c>
      <c r="T86" s="48">
        <v>0</v>
      </c>
      <c r="U86" s="49">
        <v>0</v>
      </c>
      <c r="V86" s="49">
        <v>0.002538</v>
      </c>
      <c r="W86" s="49">
        <v>0.0086</v>
      </c>
      <c r="X86" s="49">
        <v>0.78498</v>
      </c>
      <c r="Y86" s="49">
        <v>1</v>
      </c>
      <c r="Z86" s="49">
        <v>0</v>
      </c>
      <c r="AA86" s="72">
        <v>86</v>
      </c>
      <c r="AB86" s="72"/>
      <c r="AC86" s="73"/>
      <c r="AD86" s="79" t="s">
        <v>1092</v>
      </c>
      <c r="AE86" s="79">
        <v>369</v>
      </c>
      <c r="AF86" s="79">
        <v>174</v>
      </c>
      <c r="AG86" s="79">
        <v>570</v>
      </c>
      <c r="AH86" s="79">
        <v>3644</v>
      </c>
      <c r="AI86" s="79"/>
      <c r="AJ86" s="79"/>
      <c r="AK86" s="79" t="s">
        <v>1275</v>
      </c>
      <c r="AL86" s="84" t="s">
        <v>1353</v>
      </c>
      <c r="AM86" s="79"/>
      <c r="AN86" s="81">
        <v>41304.60251157408</v>
      </c>
      <c r="AO86" s="84" t="s">
        <v>1460</v>
      </c>
      <c r="AP86" s="79" t="b">
        <v>0</v>
      </c>
      <c r="AQ86" s="79" t="b">
        <v>0</v>
      </c>
      <c r="AR86" s="79" t="b">
        <v>0</v>
      </c>
      <c r="AS86" s="79"/>
      <c r="AT86" s="79">
        <v>0</v>
      </c>
      <c r="AU86" s="84" t="s">
        <v>1506</v>
      </c>
      <c r="AV86" s="79" t="b">
        <v>0</v>
      </c>
      <c r="AW86" s="79" t="s">
        <v>1570</v>
      </c>
      <c r="AX86" s="84" t="s">
        <v>1654</v>
      </c>
      <c r="AY86" s="79" t="s">
        <v>65</v>
      </c>
      <c r="AZ86" s="79" t="str">
        <f>REPLACE(INDEX(GroupVertices[Group],MATCH(Vertices[[#This Row],[Vertex]],GroupVertices[Vertex],0)),1,1,"")</f>
        <v>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5" t="s">
        <v>328</v>
      </c>
      <c r="B87" s="66"/>
      <c r="C87" s="66" t="s">
        <v>64</v>
      </c>
      <c r="D87" s="67">
        <v>177.29293775964118</v>
      </c>
      <c r="E87" s="69"/>
      <c r="F87" s="103" t="s">
        <v>1543</v>
      </c>
      <c r="G87" s="66"/>
      <c r="H87" s="70" t="s">
        <v>328</v>
      </c>
      <c r="I87" s="71"/>
      <c r="J87" s="71"/>
      <c r="K87" s="70" t="s">
        <v>1765</v>
      </c>
      <c r="L87" s="74">
        <v>18.756810404910503</v>
      </c>
      <c r="M87" s="75"/>
      <c r="N87" s="75"/>
      <c r="O87" s="76"/>
      <c r="P87" s="77"/>
      <c r="Q87" s="77"/>
      <c r="R87" s="89"/>
      <c r="S87" s="48">
        <v>6</v>
      </c>
      <c r="T87" s="48">
        <v>0</v>
      </c>
      <c r="U87" s="49">
        <v>0</v>
      </c>
      <c r="V87" s="49">
        <v>0.002538</v>
      </c>
      <c r="W87" s="49">
        <v>0.0086</v>
      </c>
      <c r="X87" s="49">
        <v>0.78498</v>
      </c>
      <c r="Y87" s="49">
        <v>1</v>
      </c>
      <c r="Z87" s="49">
        <v>0</v>
      </c>
      <c r="AA87" s="72">
        <v>87</v>
      </c>
      <c r="AB87" s="72"/>
      <c r="AC87" s="73"/>
      <c r="AD87" s="79" t="s">
        <v>1093</v>
      </c>
      <c r="AE87" s="79">
        <v>2404</v>
      </c>
      <c r="AF87" s="79">
        <v>2497</v>
      </c>
      <c r="AG87" s="79">
        <v>11323</v>
      </c>
      <c r="AH87" s="79">
        <v>9318</v>
      </c>
      <c r="AI87" s="79"/>
      <c r="AJ87" s="79" t="s">
        <v>1212</v>
      </c>
      <c r="AK87" s="79" t="s">
        <v>1276</v>
      </c>
      <c r="AL87" s="84" t="s">
        <v>1354</v>
      </c>
      <c r="AM87" s="79"/>
      <c r="AN87" s="81">
        <v>40114.701469907406</v>
      </c>
      <c r="AO87" s="84" t="s">
        <v>1461</v>
      </c>
      <c r="AP87" s="79" t="b">
        <v>0</v>
      </c>
      <c r="AQ87" s="79" t="b">
        <v>0</v>
      </c>
      <c r="AR87" s="79" t="b">
        <v>1</v>
      </c>
      <c r="AS87" s="79"/>
      <c r="AT87" s="79">
        <v>52</v>
      </c>
      <c r="AU87" s="84" t="s">
        <v>1495</v>
      </c>
      <c r="AV87" s="79" t="b">
        <v>0</v>
      </c>
      <c r="AW87" s="79" t="s">
        <v>1570</v>
      </c>
      <c r="AX87" s="84" t="s">
        <v>1655</v>
      </c>
      <c r="AY87" s="79" t="s">
        <v>65</v>
      </c>
      <c r="AZ87" s="79" t="str">
        <f>REPLACE(INDEX(GroupVertices[Group],MATCH(Vertices[[#This Row],[Vertex]],GroupVertices[Vertex],0)),1,1,"")</f>
        <v>5</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5" t="s">
        <v>329</v>
      </c>
      <c r="B88" s="66"/>
      <c r="C88" s="66" t="s">
        <v>64</v>
      </c>
      <c r="D88" s="67">
        <v>173.81166868865114</v>
      </c>
      <c r="E88" s="69"/>
      <c r="F88" s="103" t="s">
        <v>1544</v>
      </c>
      <c r="G88" s="66"/>
      <c r="H88" s="70" t="s">
        <v>329</v>
      </c>
      <c r="I88" s="71"/>
      <c r="J88" s="71"/>
      <c r="K88" s="70" t="s">
        <v>1766</v>
      </c>
      <c r="L88" s="74">
        <v>14.714667826838612</v>
      </c>
      <c r="M88" s="75"/>
      <c r="N88" s="75"/>
      <c r="O88" s="76"/>
      <c r="P88" s="77"/>
      <c r="Q88" s="77"/>
      <c r="R88" s="89"/>
      <c r="S88" s="48">
        <v>6</v>
      </c>
      <c r="T88" s="48">
        <v>0</v>
      </c>
      <c r="U88" s="49">
        <v>0</v>
      </c>
      <c r="V88" s="49">
        <v>0.002538</v>
      </c>
      <c r="W88" s="49">
        <v>0.0086</v>
      </c>
      <c r="X88" s="49">
        <v>0.78498</v>
      </c>
      <c r="Y88" s="49">
        <v>1</v>
      </c>
      <c r="Z88" s="49">
        <v>0</v>
      </c>
      <c r="AA88" s="72">
        <v>88</v>
      </c>
      <c r="AB88" s="72"/>
      <c r="AC88" s="73"/>
      <c r="AD88" s="79" t="s">
        <v>1094</v>
      </c>
      <c r="AE88" s="79">
        <v>2223</v>
      </c>
      <c r="AF88" s="79">
        <v>1932</v>
      </c>
      <c r="AG88" s="79">
        <v>15368</v>
      </c>
      <c r="AH88" s="79">
        <v>4737</v>
      </c>
      <c r="AI88" s="79"/>
      <c r="AJ88" s="79" t="s">
        <v>1213</v>
      </c>
      <c r="AK88" s="79" t="s">
        <v>1277</v>
      </c>
      <c r="AL88" s="84" t="s">
        <v>1355</v>
      </c>
      <c r="AM88" s="79"/>
      <c r="AN88" s="81">
        <v>41003.520520833335</v>
      </c>
      <c r="AO88" s="84" t="s">
        <v>1462</v>
      </c>
      <c r="AP88" s="79" t="b">
        <v>0</v>
      </c>
      <c r="AQ88" s="79" t="b">
        <v>0</v>
      </c>
      <c r="AR88" s="79" t="b">
        <v>1</v>
      </c>
      <c r="AS88" s="79"/>
      <c r="AT88" s="79">
        <v>141</v>
      </c>
      <c r="AU88" s="84" t="s">
        <v>1495</v>
      </c>
      <c r="AV88" s="79" t="b">
        <v>0</v>
      </c>
      <c r="AW88" s="79" t="s">
        <v>1570</v>
      </c>
      <c r="AX88" s="84" t="s">
        <v>1656</v>
      </c>
      <c r="AY88" s="79" t="s">
        <v>65</v>
      </c>
      <c r="AZ88" s="79"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5" t="s">
        <v>282</v>
      </c>
      <c r="B89" s="66"/>
      <c r="C89" s="66" t="s">
        <v>64</v>
      </c>
      <c r="D89" s="67">
        <v>166.5965074813426</v>
      </c>
      <c r="E89" s="69"/>
      <c r="F89" s="103" t="s">
        <v>532</v>
      </c>
      <c r="G89" s="66"/>
      <c r="H89" s="70" t="s">
        <v>282</v>
      </c>
      <c r="I89" s="71"/>
      <c r="J89" s="71"/>
      <c r="K89" s="70" t="s">
        <v>1767</v>
      </c>
      <c r="L89" s="74">
        <v>6.3370590499851875</v>
      </c>
      <c r="M89" s="75"/>
      <c r="N89" s="75"/>
      <c r="O89" s="76"/>
      <c r="P89" s="77"/>
      <c r="Q89" s="77"/>
      <c r="R89" s="89"/>
      <c r="S89" s="48">
        <v>5</v>
      </c>
      <c r="T89" s="48">
        <v>14</v>
      </c>
      <c r="U89" s="49">
        <v>305.333333</v>
      </c>
      <c r="V89" s="49">
        <v>0.003623</v>
      </c>
      <c r="W89" s="49">
        <v>0.017741</v>
      </c>
      <c r="X89" s="49">
        <v>1.743085</v>
      </c>
      <c r="Y89" s="49">
        <v>0.35714285714285715</v>
      </c>
      <c r="Z89" s="49">
        <v>0.35714285714285715</v>
      </c>
      <c r="AA89" s="72">
        <v>89</v>
      </c>
      <c r="AB89" s="72"/>
      <c r="AC89" s="73"/>
      <c r="AD89" s="79" t="s">
        <v>1095</v>
      </c>
      <c r="AE89" s="79">
        <v>896</v>
      </c>
      <c r="AF89" s="79">
        <v>761</v>
      </c>
      <c r="AG89" s="79">
        <v>3595</v>
      </c>
      <c r="AH89" s="79">
        <v>1932</v>
      </c>
      <c r="AI89" s="79"/>
      <c r="AJ89" s="79" t="s">
        <v>1214</v>
      </c>
      <c r="AK89" s="79" t="s">
        <v>1278</v>
      </c>
      <c r="AL89" s="79"/>
      <c r="AM89" s="79"/>
      <c r="AN89" s="81">
        <v>41340.55025462963</v>
      </c>
      <c r="AO89" s="84" t="s">
        <v>1463</v>
      </c>
      <c r="AP89" s="79" t="b">
        <v>0</v>
      </c>
      <c r="AQ89" s="79" t="b">
        <v>0</v>
      </c>
      <c r="AR89" s="79" t="b">
        <v>0</v>
      </c>
      <c r="AS89" s="79"/>
      <c r="AT89" s="79">
        <v>15</v>
      </c>
      <c r="AU89" s="84" t="s">
        <v>1501</v>
      </c>
      <c r="AV89" s="79" t="b">
        <v>0</v>
      </c>
      <c r="AW89" s="79" t="s">
        <v>1570</v>
      </c>
      <c r="AX89" s="84" t="s">
        <v>1657</v>
      </c>
      <c r="AY89" s="79" t="s">
        <v>66</v>
      </c>
      <c r="AZ89" s="79" t="str">
        <f>REPLACE(INDEX(GroupVertices[Group],MATCH(Vertices[[#This Row],[Vertex]],GroupVertices[Vertex],0)),1,1,"")</f>
        <v>5</v>
      </c>
      <c r="BA89" s="48"/>
      <c r="BB89" s="48"/>
      <c r="BC89" s="48"/>
      <c r="BD89" s="48"/>
      <c r="BE89" s="48"/>
      <c r="BF89" s="48"/>
      <c r="BG89" s="130" t="s">
        <v>2171</v>
      </c>
      <c r="BH89" s="130" t="s">
        <v>2171</v>
      </c>
      <c r="BI89" s="130" t="s">
        <v>2239</v>
      </c>
      <c r="BJ89" s="130" t="s">
        <v>2239</v>
      </c>
      <c r="BK89" s="130">
        <v>2</v>
      </c>
      <c r="BL89" s="133">
        <v>8.333333333333334</v>
      </c>
      <c r="BM89" s="130">
        <v>0</v>
      </c>
      <c r="BN89" s="133">
        <v>0</v>
      </c>
      <c r="BO89" s="130">
        <v>0</v>
      </c>
      <c r="BP89" s="133">
        <v>0</v>
      </c>
      <c r="BQ89" s="130">
        <v>22</v>
      </c>
      <c r="BR89" s="133">
        <v>91.66666666666667</v>
      </c>
      <c r="BS89" s="130">
        <v>24</v>
      </c>
      <c r="BT89" s="2"/>
      <c r="BU89" s="3"/>
      <c r="BV89" s="3"/>
      <c r="BW89" s="3"/>
      <c r="BX89" s="3"/>
    </row>
    <row r="90" spans="1:76" ht="15">
      <c r="A90" s="65" t="s">
        <v>279</v>
      </c>
      <c r="B90" s="66"/>
      <c r="C90" s="66" t="s">
        <v>64</v>
      </c>
      <c r="D90" s="67">
        <v>163.41715378111098</v>
      </c>
      <c r="E90" s="69"/>
      <c r="F90" s="103" t="s">
        <v>529</v>
      </c>
      <c r="G90" s="66"/>
      <c r="H90" s="70" t="s">
        <v>279</v>
      </c>
      <c r="I90" s="71"/>
      <c r="J90" s="71"/>
      <c r="K90" s="70" t="s">
        <v>1768</v>
      </c>
      <c r="L90" s="74">
        <v>2.6454739698345753</v>
      </c>
      <c r="M90" s="75"/>
      <c r="N90" s="75"/>
      <c r="O90" s="76"/>
      <c r="P90" s="77"/>
      <c r="Q90" s="77"/>
      <c r="R90" s="89"/>
      <c r="S90" s="48">
        <v>5</v>
      </c>
      <c r="T90" s="48">
        <v>14</v>
      </c>
      <c r="U90" s="49">
        <v>305.333333</v>
      </c>
      <c r="V90" s="49">
        <v>0.003623</v>
      </c>
      <c r="W90" s="49">
        <v>0.017741</v>
      </c>
      <c r="X90" s="49">
        <v>1.743085</v>
      </c>
      <c r="Y90" s="49">
        <v>0.35714285714285715</v>
      </c>
      <c r="Z90" s="49">
        <v>0.35714285714285715</v>
      </c>
      <c r="AA90" s="72">
        <v>90</v>
      </c>
      <c r="AB90" s="72"/>
      <c r="AC90" s="73"/>
      <c r="AD90" s="79" t="s">
        <v>1096</v>
      </c>
      <c r="AE90" s="79">
        <v>273</v>
      </c>
      <c r="AF90" s="79">
        <v>245</v>
      </c>
      <c r="AG90" s="79">
        <v>479</v>
      </c>
      <c r="AH90" s="79">
        <v>408</v>
      </c>
      <c r="AI90" s="79"/>
      <c r="AJ90" s="79" t="s">
        <v>1215</v>
      </c>
      <c r="AK90" s="79" t="s">
        <v>1279</v>
      </c>
      <c r="AL90" s="84" t="s">
        <v>1356</v>
      </c>
      <c r="AM90" s="79"/>
      <c r="AN90" s="81">
        <v>43185.56170138889</v>
      </c>
      <c r="AO90" s="84" t="s">
        <v>1464</v>
      </c>
      <c r="AP90" s="79" t="b">
        <v>1</v>
      </c>
      <c r="AQ90" s="79" t="b">
        <v>0</v>
      </c>
      <c r="AR90" s="79" t="b">
        <v>0</v>
      </c>
      <c r="AS90" s="79"/>
      <c r="AT90" s="79">
        <v>3</v>
      </c>
      <c r="AU90" s="79"/>
      <c r="AV90" s="79" t="b">
        <v>0</v>
      </c>
      <c r="AW90" s="79" t="s">
        <v>1570</v>
      </c>
      <c r="AX90" s="84" t="s">
        <v>1658</v>
      </c>
      <c r="AY90" s="79" t="s">
        <v>66</v>
      </c>
      <c r="AZ90" s="79" t="str">
        <f>REPLACE(INDEX(GroupVertices[Group],MATCH(Vertices[[#This Row],[Vertex]],GroupVertices[Vertex],0)),1,1,"")</f>
        <v>5</v>
      </c>
      <c r="BA90" s="48"/>
      <c r="BB90" s="48"/>
      <c r="BC90" s="48"/>
      <c r="BD90" s="48"/>
      <c r="BE90" s="48"/>
      <c r="BF90" s="48"/>
      <c r="BG90" s="130" t="s">
        <v>2171</v>
      </c>
      <c r="BH90" s="130" t="s">
        <v>2171</v>
      </c>
      <c r="BI90" s="130" t="s">
        <v>2239</v>
      </c>
      <c r="BJ90" s="130" t="s">
        <v>2239</v>
      </c>
      <c r="BK90" s="130">
        <v>2</v>
      </c>
      <c r="BL90" s="133">
        <v>8.333333333333334</v>
      </c>
      <c r="BM90" s="130">
        <v>0</v>
      </c>
      <c r="BN90" s="133">
        <v>0</v>
      </c>
      <c r="BO90" s="130">
        <v>0</v>
      </c>
      <c r="BP90" s="133">
        <v>0</v>
      </c>
      <c r="BQ90" s="130">
        <v>22</v>
      </c>
      <c r="BR90" s="133">
        <v>91.66666666666667</v>
      </c>
      <c r="BS90" s="130">
        <v>24</v>
      </c>
      <c r="BT90" s="2"/>
      <c r="BU90" s="3"/>
      <c r="BV90" s="3"/>
      <c r="BW90" s="3"/>
      <c r="BX90" s="3"/>
    </row>
    <row r="91" spans="1:76" ht="15">
      <c r="A91" s="65" t="s">
        <v>281</v>
      </c>
      <c r="B91" s="66"/>
      <c r="C91" s="66" t="s">
        <v>64</v>
      </c>
      <c r="D91" s="67">
        <v>171.29776111172384</v>
      </c>
      <c r="E91" s="69"/>
      <c r="F91" s="103" t="s">
        <v>531</v>
      </c>
      <c r="G91" s="66"/>
      <c r="H91" s="70" t="s">
        <v>281</v>
      </c>
      <c r="I91" s="71"/>
      <c r="J91" s="71"/>
      <c r="K91" s="70" t="s">
        <v>1769</v>
      </c>
      <c r="L91" s="74">
        <v>11.795740089045106</v>
      </c>
      <c r="M91" s="75"/>
      <c r="N91" s="75"/>
      <c r="O91" s="76"/>
      <c r="P91" s="77"/>
      <c r="Q91" s="77"/>
      <c r="R91" s="89"/>
      <c r="S91" s="48">
        <v>5</v>
      </c>
      <c r="T91" s="48">
        <v>14</v>
      </c>
      <c r="U91" s="49">
        <v>305.333333</v>
      </c>
      <c r="V91" s="49">
        <v>0.003623</v>
      </c>
      <c r="W91" s="49">
        <v>0.017741</v>
      </c>
      <c r="X91" s="49">
        <v>1.743085</v>
      </c>
      <c r="Y91" s="49">
        <v>0.35714285714285715</v>
      </c>
      <c r="Z91" s="49">
        <v>0.35714285714285715</v>
      </c>
      <c r="AA91" s="72">
        <v>91</v>
      </c>
      <c r="AB91" s="72"/>
      <c r="AC91" s="73"/>
      <c r="AD91" s="79" t="s">
        <v>1097</v>
      </c>
      <c r="AE91" s="79">
        <v>1752</v>
      </c>
      <c r="AF91" s="79">
        <v>1524</v>
      </c>
      <c r="AG91" s="79">
        <v>3361</v>
      </c>
      <c r="AH91" s="79">
        <v>287</v>
      </c>
      <c r="AI91" s="79"/>
      <c r="AJ91" s="79" t="s">
        <v>1216</v>
      </c>
      <c r="AK91" s="79" t="s">
        <v>1280</v>
      </c>
      <c r="AL91" s="84" t="s">
        <v>1357</v>
      </c>
      <c r="AM91" s="79"/>
      <c r="AN91" s="81">
        <v>41733.37907407407</v>
      </c>
      <c r="AO91" s="84" t="s">
        <v>1465</v>
      </c>
      <c r="AP91" s="79" t="b">
        <v>0</v>
      </c>
      <c r="AQ91" s="79" t="b">
        <v>0</v>
      </c>
      <c r="AR91" s="79" t="b">
        <v>0</v>
      </c>
      <c r="AS91" s="79"/>
      <c r="AT91" s="79">
        <v>31</v>
      </c>
      <c r="AU91" s="84" t="s">
        <v>1495</v>
      </c>
      <c r="AV91" s="79" t="b">
        <v>0</v>
      </c>
      <c r="AW91" s="79" t="s">
        <v>1570</v>
      </c>
      <c r="AX91" s="84" t="s">
        <v>1659</v>
      </c>
      <c r="AY91" s="79" t="s">
        <v>66</v>
      </c>
      <c r="AZ91" s="79" t="str">
        <f>REPLACE(INDEX(GroupVertices[Group],MATCH(Vertices[[#This Row],[Vertex]],GroupVertices[Vertex],0)),1,1,"")</f>
        <v>5</v>
      </c>
      <c r="BA91" s="48"/>
      <c r="BB91" s="48"/>
      <c r="BC91" s="48"/>
      <c r="BD91" s="48"/>
      <c r="BE91" s="48"/>
      <c r="BF91" s="48"/>
      <c r="BG91" s="130" t="s">
        <v>2172</v>
      </c>
      <c r="BH91" s="130" t="s">
        <v>2172</v>
      </c>
      <c r="BI91" s="130" t="s">
        <v>2240</v>
      </c>
      <c r="BJ91" s="130" t="s">
        <v>2240</v>
      </c>
      <c r="BK91" s="130">
        <v>1</v>
      </c>
      <c r="BL91" s="133">
        <v>4.545454545454546</v>
      </c>
      <c r="BM91" s="130">
        <v>0</v>
      </c>
      <c r="BN91" s="133">
        <v>0</v>
      </c>
      <c r="BO91" s="130">
        <v>0</v>
      </c>
      <c r="BP91" s="133">
        <v>0</v>
      </c>
      <c r="BQ91" s="130">
        <v>21</v>
      </c>
      <c r="BR91" s="133">
        <v>95.45454545454545</v>
      </c>
      <c r="BS91" s="130">
        <v>22</v>
      </c>
      <c r="BT91" s="2"/>
      <c r="BU91" s="3"/>
      <c r="BV91" s="3"/>
      <c r="BW91" s="3"/>
      <c r="BX91" s="3"/>
    </row>
    <row r="92" spans="1:76" ht="15">
      <c r="A92" s="65" t="s">
        <v>330</v>
      </c>
      <c r="B92" s="66"/>
      <c r="C92" s="66" t="s">
        <v>64</v>
      </c>
      <c r="D92" s="67">
        <v>164.7665306422558</v>
      </c>
      <c r="E92" s="69"/>
      <c r="F92" s="103" t="s">
        <v>1545</v>
      </c>
      <c r="G92" s="66"/>
      <c r="H92" s="70" t="s">
        <v>330</v>
      </c>
      <c r="I92" s="71"/>
      <c r="J92" s="71"/>
      <c r="K92" s="70" t="s">
        <v>1770</v>
      </c>
      <c r="L92" s="74">
        <v>4.212251358503149</v>
      </c>
      <c r="M92" s="75"/>
      <c r="N92" s="75"/>
      <c r="O92" s="76"/>
      <c r="P92" s="77"/>
      <c r="Q92" s="77"/>
      <c r="R92" s="89"/>
      <c r="S92" s="48">
        <v>6</v>
      </c>
      <c r="T92" s="48">
        <v>0</v>
      </c>
      <c r="U92" s="49">
        <v>0</v>
      </c>
      <c r="V92" s="49">
        <v>0.002538</v>
      </c>
      <c r="W92" s="49">
        <v>0.0086</v>
      </c>
      <c r="X92" s="49">
        <v>0.78498</v>
      </c>
      <c r="Y92" s="49">
        <v>1</v>
      </c>
      <c r="Z92" s="49">
        <v>0</v>
      </c>
      <c r="AA92" s="72">
        <v>92</v>
      </c>
      <c r="AB92" s="72"/>
      <c r="AC92" s="73"/>
      <c r="AD92" s="79" t="s">
        <v>1098</v>
      </c>
      <c r="AE92" s="79">
        <v>1148</v>
      </c>
      <c r="AF92" s="79">
        <v>464</v>
      </c>
      <c r="AG92" s="79">
        <v>20366</v>
      </c>
      <c r="AH92" s="79">
        <v>14072</v>
      </c>
      <c r="AI92" s="79"/>
      <c r="AJ92" s="79"/>
      <c r="AK92" s="79" t="s">
        <v>1261</v>
      </c>
      <c r="AL92" s="84" t="s">
        <v>1358</v>
      </c>
      <c r="AM92" s="79"/>
      <c r="AN92" s="81">
        <v>42423.44422453704</v>
      </c>
      <c r="AO92" s="84" t="s">
        <v>1466</v>
      </c>
      <c r="AP92" s="79" t="b">
        <v>0</v>
      </c>
      <c r="AQ92" s="79" t="b">
        <v>0</v>
      </c>
      <c r="AR92" s="79" t="b">
        <v>0</v>
      </c>
      <c r="AS92" s="79"/>
      <c r="AT92" s="79">
        <v>26</v>
      </c>
      <c r="AU92" s="84" t="s">
        <v>1495</v>
      </c>
      <c r="AV92" s="79" t="b">
        <v>0</v>
      </c>
      <c r="AW92" s="79" t="s">
        <v>1570</v>
      </c>
      <c r="AX92" s="84" t="s">
        <v>1660</v>
      </c>
      <c r="AY92" s="79" t="s">
        <v>65</v>
      </c>
      <c r="AZ92" s="79"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5" t="s">
        <v>331</v>
      </c>
      <c r="B93" s="66"/>
      <c r="C93" s="66" t="s">
        <v>64</v>
      </c>
      <c r="D93" s="67">
        <v>162.36353075254587</v>
      </c>
      <c r="E93" s="69"/>
      <c r="F93" s="103" t="s">
        <v>1546</v>
      </c>
      <c r="G93" s="66"/>
      <c r="H93" s="70" t="s">
        <v>331</v>
      </c>
      <c r="I93" s="71"/>
      <c r="J93" s="71"/>
      <c r="K93" s="70" t="s">
        <v>1771</v>
      </c>
      <c r="L93" s="74">
        <v>1.422099844435826</v>
      </c>
      <c r="M93" s="75"/>
      <c r="N93" s="75"/>
      <c r="O93" s="76"/>
      <c r="P93" s="77"/>
      <c r="Q93" s="77"/>
      <c r="R93" s="89"/>
      <c r="S93" s="48">
        <v>6</v>
      </c>
      <c r="T93" s="48">
        <v>0</v>
      </c>
      <c r="U93" s="49">
        <v>0</v>
      </c>
      <c r="V93" s="49">
        <v>0.002538</v>
      </c>
      <c r="W93" s="49">
        <v>0.0086</v>
      </c>
      <c r="X93" s="49">
        <v>0.78498</v>
      </c>
      <c r="Y93" s="49">
        <v>1</v>
      </c>
      <c r="Z93" s="49">
        <v>0</v>
      </c>
      <c r="AA93" s="72">
        <v>93</v>
      </c>
      <c r="AB93" s="72"/>
      <c r="AC93" s="73"/>
      <c r="AD93" s="79" t="s">
        <v>1099</v>
      </c>
      <c r="AE93" s="79">
        <v>435</v>
      </c>
      <c r="AF93" s="79">
        <v>74</v>
      </c>
      <c r="AG93" s="79">
        <v>284</v>
      </c>
      <c r="AH93" s="79">
        <v>475</v>
      </c>
      <c r="AI93" s="79"/>
      <c r="AJ93" s="79" t="s">
        <v>1217</v>
      </c>
      <c r="AK93" s="79" t="s">
        <v>1281</v>
      </c>
      <c r="AL93" s="84" t="s">
        <v>1359</v>
      </c>
      <c r="AM93" s="79"/>
      <c r="AN93" s="81">
        <v>43674.524050925924</v>
      </c>
      <c r="AO93" s="84" t="s">
        <v>1467</v>
      </c>
      <c r="AP93" s="79" t="b">
        <v>1</v>
      </c>
      <c r="AQ93" s="79" t="b">
        <v>0</v>
      </c>
      <c r="AR93" s="79" t="b">
        <v>0</v>
      </c>
      <c r="AS93" s="79"/>
      <c r="AT93" s="79">
        <v>0</v>
      </c>
      <c r="AU93" s="79"/>
      <c r="AV93" s="79" t="b">
        <v>0</v>
      </c>
      <c r="AW93" s="79" t="s">
        <v>1570</v>
      </c>
      <c r="AX93" s="84" t="s">
        <v>1661</v>
      </c>
      <c r="AY93" s="79" t="s">
        <v>65</v>
      </c>
      <c r="AZ93" s="79"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5" t="s">
        <v>283</v>
      </c>
      <c r="B94" s="66"/>
      <c r="C94" s="66" t="s">
        <v>64</v>
      </c>
      <c r="D94" s="67">
        <v>162.4682769015845</v>
      </c>
      <c r="E94" s="69"/>
      <c r="F94" s="103" t="s">
        <v>533</v>
      </c>
      <c r="G94" s="66"/>
      <c r="H94" s="70" t="s">
        <v>283</v>
      </c>
      <c r="I94" s="71"/>
      <c r="J94" s="71"/>
      <c r="K94" s="70" t="s">
        <v>1772</v>
      </c>
      <c r="L94" s="74">
        <v>1.5437218335105554</v>
      </c>
      <c r="M94" s="75"/>
      <c r="N94" s="75"/>
      <c r="O94" s="76"/>
      <c r="P94" s="77"/>
      <c r="Q94" s="77"/>
      <c r="R94" s="89"/>
      <c r="S94" s="48">
        <v>5</v>
      </c>
      <c r="T94" s="48">
        <v>14</v>
      </c>
      <c r="U94" s="49">
        <v>305.333333</v>
      </c>
      <c r="V94" s="49">
        <v>0.003623</v>
      </c>
      <c r="W94" s="49">
        <v>0.017741</v>
      </c>
      <c r="X94" s="49">
        <v>1.743085</v>
      </c>
      <c r="Y94" s="49">
        <v>0.35714285714285715</v>
      </c>
      <c r="Z94" s="49">
        <v>0.35714285714285715</v>
      </c>
      <c r="AA94" s="72">
        <v>94</v>
      </c>
      <c r="AB94" s="72"/>
      <c r="AC94" s="73"/>
      <c r="AD94" s="79" t="s">
        <v>1100</v>
      </c>
      <c r="AE94" s="79">
        <v>345</v>
      </c>
      <c r="AF94" s="79">
        <v>91</v>
      </c>
      <c r="AG94" s="79">
        <v>772</v>
      </c>
      <c r="AH94" s="79">
        <v>541</v>
      </c>
      <c r="AI94" s="79"/>
      <c r="AJ94" s="79" t="s">
        <v>1218</v>
      </c>
      <c r="AK94" s="79" t="s">
        <v>1271</v>
      </c>
      <c r="AL94" s="84" t="s">
        <v>1360</v>
      </c>
      <c r="AM94" s="79"/>
      <c r="AN94" s="81">
        <v>43099.755057870374</v>
      </c>
      <c r="AO94" s="84" t="s">
        <v>1468</v>
      </c>
      <c r="AP94" s="79" t="b">
        <v>1</v>
      </c>
      <c r="AQ94" s="79" t="b">
        <v>0</v>
      </c>
      <c r="AR94" s="79" t="b">
        <v>0</v>
      </c>
      <c r="AS94" s="79"/>
      <c r="AT94" s="79">
        <v>2</v>
      </c>
      <c r="AU94" s="79"/>
      <c r="AV94" s="79" t="b">
        <v>0</v>
      </c>
      <c r="AW94" s="79" t="s">
        <v>1570</v>
      </c>
      <c r="AX94" s="84" t="s">
        <v>1662</v>
      </c>
      <c r="AY94" s="79" t="s">
        <v>66</v>
      </c>
      <c r="AZ94" s="79" t="str">
        <f>REPLACE(INDEX(GroupVertices[Group],MATCH(Vertices[[#This Row],[Vertex]],GroupVertices[Vertex],0)),1,1,"")</f>
        <v>5</v>
      </c>
      <c r="BA94" s="48"/>
      <c r="BB94" s="48"/>
      <c r="BC94" s="48"/>
      <c r="BD94" s="48"/>
      <c r="BE94" s="48"/>
      <c r="BF94" s="48"/>
      <c r="BG94" s="130" t="s">
        <v>2171</v>
      </c>
      <c r="BH94" s="130" t="s">
        <v>2171</v>
      </c>
      <c r="BI94" s="130" t="s">
        <v>2239</v>
      </c>
      <c r="BJ94" s="130" t="s">
        <v>2239</v>
      </c>
      <c r="BK94" s="130">
        <v>2</v>
      </c>
      <c r="BL94" s="133">
        <v>8.333333333333334</v>
      </c>
      <c r="BM94" s="130">
        <v>0</v>
      </c>
      <c r="BN94" s="133">
        <v>0</v>
      </c>
      <c r="BO94" s="130">
        <v>0</v>
      </c>
      <c r="BP94" s="133">
        <v>0</v>
      </c>
      <c r="BQ94" s="130">
        <v>22</v>
      </c>
      <c r="BR94" s="133">
        <v>91.66666666666667</v>
      </c>
      <c r="BS94" s="130">
        <v>24</v>
      </c>
      <c r="BT94" s="2"/>
      <c r="BU94" s="3"/>
      <c r="BV94" s="3"/>
      <c r="BW94" s="3"/>
      <c r="BX94" s="3"/>
    </row>
    <row r="95" spans="1:76" ht="15">
      <c r="A95" s="65" t="s">
        <v>332</v>
      </c>
      <c r="B95" s="66"/>
      <c r="C95" s="66" t="s">
        <v>64</v>
      </c>
      <c r="D95" s="67">
        <v>167.2804382191831</v>
      </c>
      <c r="E95" s="69"/>
      <c r="F95" s="103" t="s">
        <v>1547</v>
      </c>
      <c r="G95" s="66"/>
      <c r="H95" s="70" t="s">
        <v>332</v>
      </c>
      <c r="I95" s="71"/>
      <c r="J95" s="71"/>
      <c r="K95" s="70" t="s">
        <v>1773</v>
      </c>
      <c r="L95" s="74">
        <v>7.131179096296656</v>
      </c>
      <c r="M95" s="75"/>
      <c r="N95" s="75"/>
      <c r="O95" s="76"/>
      <c r="P95" s="77"/>
      <c r="Q95" s="77"/>
      <c r="R95" s="89"/>
      <c r="S95" s="48">
        <v>6</v>
      </c>
      <c r="T95" s="48">
        <v>0</v>
      </c>
      <c r="U95" s="49">
        <v>0</v>
      </c>
      <c r="V95" s="49">
        <v>0.002538</v>
      </c>
      <c r="W95" s="49">
        <v>0.0086</v>
      </c>
      <c r="X95" s="49">
        <v>0.78498</v>
      </c>
      <c r="Y95" s="49">
        <v>1</v>
      </c>
      <c r="Z95" s="49">
        <v>0</v>
      </c>
      <c r="AA95" s="72">
        <v>95</v>
      </c>
      <c r="AB95" s="72"/>
      <c r="AC95" s="73"/>
      <c r="AD95" s="79" t="s">
        <v>1101</v>
      </c>
      <c r="AE95" s="79">
        <v>705</v>
      </c>
      <c r="AF95" s="79">
        <v>872</v>
      </c>
      <c r="AG95" s="79">
        <v>5552</v>
      </c>
      <c r="AH95" s="79">
        <v>2498</v>
      </c>
      <c r="AI95" s="79"/>
      <c r="AJ95" s="79" t="s">
        <v>1219</v>
      </c>
      <c r="AK95" s="79" t="s">
        <v>1282</v>
      </c>
      <c r="AL95" s="84" t="s">
        <v>1361</v>
      </c>
      <c r="AM95" s="79"/>
      <c r="AN95" s="81">
        <v>42383.59929398148</v>
      </c>
      <c r="AO95" s="84" t="s">
        <v>1469</v>
      </c>
      <c r="AP95" s="79" t="b">
        <v>0</v>
      </c>
      <c r="AQ95" s="79" t="b">
        <v>0</v>
      </c>
      <c r="AR95" s="79" t="b">
        <v>1</v>
      </c>
      <c r="AS95" s="79"/>
      <c r="AT95" s="79">
        <v>43</v>
      </c>
      <c r="AU95" s="84" t="s">
        <v>1495</v>
      </c>
      <c r="AV95" s="79" t="b">
        <v>0</v>
      </c>
      <c r="AW95" s="79" t="s">
        <v>1570</v>
      </c>
      <c r="AX95" s="84" t="s">
        <v>1663</v>
      </c>
      <c r="AY95" s="79" t="s">
        <v>65</v>
      </c>
      <c r="AZ95" s="79"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5" t="s">
        <v>280</v>
      </c>
      <c r="B96" s="66"/>
      <c r="C96" s="66" t="s">
        <v>64</v>
      </c>
      <c r="D96" s="67">
        <v>170.37353038491233</v>
      </c>
      <c r="E96" s="69"/>
      <c r="F96" s="103" t="s">
        <v>530</v>
      </c>
      <c r="G96" s="66"/>
      <c r="H96" s="70" t="s">
        <v>280</v>
      </c>
      <c r="I96" s="71"/>
      <c r="J96" s="71"/>
      <c r="K96" s="70" t="s">
        <v>1774</v>
      </c>
      <c r="L96" s="74">
        <v>10.722604891326904</v>
      </c>
      <c r="M96" s="75"/>
      <c r="N96" s="75"/>
      <c r="O96" s="76"/>
      <c r="P96" s="77"/>
      <c r="Q96" s="77"/>
      <c r="R96" s="89"/>
      <c r="S96" s="48">
        <v>5</v>
      </c>
      <c r="T96" s="48">
        <v>14</v>
      </c>
      <c r="U96" s="49">
        <v>305.333333</v>
      </c>
      <c r="V96" s="49">
        <v>0.003623</v>
      </c>
      <c r="W96" s="49">
        <v>0.017741</v>
      </c>
      <c r="X96" s="49">
        <v>1.743085</v>
      </c>
      <c r="Y96" s="49">
        <v>0.35714285714285715</v>
      </c>
      <c r="Z96" s="49">
        <v>0.35714285714285715</v>
      </c>
      <c r="AA96" s="72">
        <v>96</v>
      </c>
      <c r="AB96" s="72"/>
      <c r="AC96" s="73"/>
      <c r="AD96" s="79" t="s">
        <v>1102</v>
      </c>
      <c r="AE96" s="79">
        <v>2349</v>
      </c>
      <c r="AF96" s="79">
        <v>1374</v>
      </c>
      <c r="AG96" s="79">
        <v>6050</v>
      </c>
      <c r="AH96" s="79">
        <v>11879</v>
      </c>
      <c r="AI96" s="79"/>
      <c r="AJ96" s="79" t="s">
        <v>1220</v>
      </c>
      <c r="AK96" s="79" t="s">
        <v>1283</v>
      </c>
      <c r="AL96" s="84" t="s">
        <v>1362</v>
      </c>
      <c r="AM96" s="79"/>
      <c r="AN96" s="81">
        <v>42581.19501157408</v>
      </c>
      <c r="AO96" s="84" t="s">
        <v>1470</v>
      </c>
      <c r="AP96" s="79" t="b">
        <v>0</v>
      </c>
      <c r="AQ96" s="79" t="b">
        <v>0</v>
      </c>
      <c r="AR96" s="79" t="b">
        <v>1</v>
      </c>
      <c r="AS96" s="79"/>
      <c r="AT96" s="79">
        <v>42</v>
      </c>
      <c r="AU96" s="84" t="s">
        <v>1495</v>
      </c>
      <c r="AV96" s="79" t="b">
        <v>0</v>
      </c>
      <c r="AW96" s="79" t="s">
        <v>1570</v>
      </c>
      <c r="AX96" s="84" t="s">
        <v>1664</v>
      </c>
      <c r="AY96" s="79" t="s">
        <v>66</v>
      </c>
      <c r="AZ96" s="79" t="str">
        <f>REPLACE(INDEX(GroupVertices[Group],MATCH(Vertices[[#This Row],[Vertex]],GroupVertices[Vertex],0)),1,1,"")</f>
        <v>5</v>
      </c>
      <c r="BA96" s="48"/>
      <c r="BB96" s="48"/>
      <c r="BC96" s="48"/>
      <c r="BD96" s="48"/>
      <c r="BE96" s="48"/>
      <c r="BF96" s="48"/>
      <c r="BG96" s="130" t="s">
        <v>2173</v>
      </c>
      <c r="BH96" s="130" t="s">
        <v>2173</v>
      </c>
      <c r="BI96" s="130" t="s">
        <v>2241</v>
      </c>
      <c r="BJ96" s="130" t="s">
        <v>2241</v>
      </c>
      <c r="BK96" s="130">
        <v>1</v>
      </c>
      <c r="BL96" s="133">
        <v>6.25</v>
      </c>
      <c r="BM96" s="130">
        <v>0</v>
      </c>
      <c r="BN96" s="133">
        <v>0</v>
      </c>
      <c r="BO96" s="130">
        <v>0</v>
      </c>
      <c r="BP96" s="133">
        <v>0</v>
      </c>
      <c r="BQ96" s="130">
        <v>15</v>
      </c>
      <c r="BR96" s="133">
        <v>93.75</v>
      </c>
      <c r="BS96" s="130">
        <v>16</v>
      </c>
      <c r="BT96" s="2"/>
      <c r="BU96" s="3"/>
      <c r="BV96" s="3"/>
      <c r="BW96" s="3"/>
      <c r="BX96" s="3"/>
    </row>
    <row r="97" spans="1:76" ht="15">
      <c r="A97" s="65" t="s">
        <v>333</v>
      </c>
      <c r="B97" s="66"/>
      <c r="C97" s="66" t="s">
        <v>64</v>
      </c>
      <c r="D97" s="67">
        <v>162.78867688687916</v>
      </c>
      <c r="E97" s="69"/>
      <c r="F97" s="103" t="s">
        <v>1548</v>
      </c>
      <c r="G97" s="66"/>
      <c r="H97" s="70" t="s">
        <v>333</v>
      </c>
      <c r="I97" s="71"/>
      <c r="J97" s="71"/>
      <c r="K97" s="70" t="s">
        <v>1775</v>
      </c>
      <c r="L97" s="74">
        <v>1.9157420353861985</v>
      </c>
      <c r="M97" s="75"/>
      <c r="N97" s="75"/>
      <c r="O97" s="76"/>
      <c r="P97" s="77"/>
      <c r="Q97" s="77"/>
      <c r="R97" s="89"/>
      <c r="S97" s="48">
        <v>6</v>
      </c>
      <c r="T97" s="48">
        <v>0</v>
      </c>
      <c r="U97" s="49">
        <v>0</v>
      </c>
      <c r="V97" s="49">
        <v>0.002538</v>
      </c>
      <c r="W97" s="49">
        <v>0.0086</v>
      </c>
      <c r="X97" s="49">
        <v>0.78498</v>
      </c>
      <c r="Y97" s="49">
        <v>1</v>
      </c>
      <c r="Z97" s="49">
        <v>0</v>
      </c>
      <c r="AA97" s="72">
        <v>97</v>
      </c>
      <c r="AB97" s="72"/>
      <c r="AC97" s="73"/>
      <c r="AD97" s="79" t="s">
        <v>1103</v>
      </c>
      <c r="AE97" s="79">
        <v>1058</v>
      </c>
      <c r="AF97" s="79">
        <v>143</v>
      </c>
      <c r="AG97" s="79">
        <v>332</v>
      </c>
      <c r="AH97" s="79">
        <v>3567</v>
      </c>
      <c r="AI97" s="79"/>
      <c r="AJ97" s="79" t="s">
        <v>1221</v>
      </c>
      <c r="AK97" s="79" t="s">
        <v>1284</v>
      </c>
      <c r="AL97" s="79"/>
      <c r="AM97" s="79"/>
      <c r="AN97" s="81">
        <v>43502.568402777775</v>
      </c>
      <c r="AO97" s="79"/>
      <c r="AP97" s="79" t="b">
        <v>1</v>
      </c>
      <c r="AQ97" s="79" t="b">
        <v>0</v>
      </c>
      <c r="AR97" s="79" t="b">
        <v>0</v>
      </c>
      <c r="AS97" s="79"/>
      <c r="AT97" s="79">
        <v>0</v>
      </c>
      <c r="AU97" s="79"/>
      <c r="AV97" s="79" t="b">
        <v>0</v>
      </c>
      <c r="AW97" s="79" t="s">
        <v>1570</v>
      </c>
      <c r="AX97" s="84" t="s">
        <v>1665</v>
      </c>
      <c r="AY97" s="79" t="s">
        <v>65</v>
      </c>
      <c r="AZ97" s="79" t="str">
        <f>REPLACE(INDEX(GroupVertices[Group],MATCH(Vertices[[#This Row],[Vertex]],GroupVertices[Vertex],0)),1,1,"")</f>
        <v>5</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5" t="s">
        <v>334</v>
      </c>
      <c r="B98" s="66"/>
      <c r="C98" s="66" t="s">
        <v>64</v>
      </c>
      <c r="D98" s="67">
        <v>162.0308076908937</v>
      </c>
      <c r="E98" s="69"/>
      <c r="F98" s="103" t="s">
        <v>1549</v>
      </c>
      <c r="G98" s="66"/>
      <c r="H98" s="70" t="s">
        <v>334</v>
      </c>
      <c r="I98" s="71"/>
      <c r="J98" s="71"/>
      <c r="K98" s="70" t="s">
        <v>1776</v>
      </c>
      <c r="L98" s="74">
        <v>1.0357711732572734</v>
      </c>
      <c r="M98" s="75"/>
      <c r="N98" s="75"/>
      <c r="O98" s="76"/>
      <c r="P98" s="77"/>
      <c r="Q98" s="77"/>
      <c r="R98" s="89"/>
      <c r="S98" s="48">
        <v>6</v>
      </c>
      <c r="T98" s="48">
        <v>0</v>
      </c>
      <c r="U98" s="49">
        <v>0</v>
      </c>
      <c r="V98" s="49">
        <v>0.002538</v>
      </c>
      <c r="W98" s="49">
        <v>0.0086</v>
      </c>
      <c r="X98" s="49">
        <v>0.78498</v>
      </c>
      <c r="Y98" s="49">
        <v>1</v>
      </c>
      <c r="Z98" s="49">
        <v>0</v>
      </c>
      <c r="AA98" s="72">
        <v>98</v>
      </c>
      <c r="AB98" s="72"/>
      <c r="AC98" s="73"/>
      <c r="AD98" s="79" t="s">
        <v>1104</v>
      </c>
      <c r="AE98" s="79">
        <v>3</v>
      </c>
      <c r="AF98" s="79">
        <v>20</v>
      </c>
      <c r="AG98" s="79">
        <v>22</v>
      </c>
      <c r="AH98" s="79">
        <v>1523</v>
      </c>
      <c r="AI98" s="79"/>
      <c r="AJ98" s="79" t="s">
        <v>1222</v>
      </c>
      <c r="AK98" s="79" t="s">
        <v>1285</v>
      </c>
      <c r="AL98" s="84" t="s">
        <v>1363</v>
      </c>
      <c r="AM98" s="79"/>
      <c r="AN98" s="81">
        <v>43647.52392361111</v>
      </c>
      <c r="AO98" s="84" t="s">
        <v>1471</v>
      </c>
      <c r="AP98" s="79" t="b">
        <v>1</v>
      </c>
      <c r="AQ98" s="79" t="b">
        <v>0</v>
      </c>
      <c r="AR98" s="79" t="b">
        <v>0</v>
      </c>
      <c r="AS98" s="79"/>
      <c r="AT98" s="79">
        <v>1</v>
      </c>
      <c r="AU98" s="79"/>
      <c r="AV98" s="79" t="b">
        <v>0</v>
      </c>
      <c r="AW98" s="79" t="s">
        <v>1570</v>
      </c>
      <c r="AX98" s="84" t="s">
        <v>1666</v>
      </c>
      <c r="AY98" s="79" t="s">
        <v>65</v>
      </c>
      <c r="AZ98" s="79" t="str">
        <f>REPLACE(INDEX(GroupVertices[Group],MATCH(Vertices[[#This Row],[Vertex]],GroupVertices[Vertex],0)),1,1,"")</f>
        <v>5</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5" t="s">
        <v>335</v>
      </c>
      <c r="B99" s="66"/>
      <c r="C99" s="66" t="s">
        <v>64</v>
      </c>
      <c r="D99" s="67">
        <v>170.10858424322635</v>
      </c>
      <c r="E99" s="69"/>
      <c r="F99" s="103" t="s">
        <v>1550</v>
      </c>
      <c r="G99" s="66"/>
      <c r="H99" s="70" t="s">
        <v>335</v>
      </c>
      <c r="I99" s="71"/>
      <c r="J99" s="71"/>
      <c r="K99" s="70" t="s">
        <v>1924</v>
      </c>
      <c r="L99" s="74">
        <v>10.414972801314352</v>
      </c>
      <c r="M99" s="75"/>
      <c r="N99" s="75"/>
      <c r="O99" s="76"/>
      <c r="P99" s="77"/>
      <c r="Q99" s="77"/>
      <c r="R99" s="89"/>
      <c r="S99" s="48">
        <v>1</v>
      </c>
      <c r="T99" s="48">
        <v>1</v>
      </c>
      <c r="U99" s="49">
        <v>0</v>
      </c>
      <c r="V99" s="49">
        <v>0.00266</v>
      </c>
      <c r="W99" s="49">
        <v>0.001013</v>
      </c>
      <c r="X99" s="49">
        <v>0.370431</v>
      </c>
      <c r="Y99" s="49">
        <v>0</v>
      </c>
      <c r="Z99" s="49">
        <v>1</v>
      </c>
      <c r="AA99" s="72">
        <v>99</v>
      </c>
      <c r="AB99" s="72"/>
      <c r="AC99" s="73"/>
      <c r="AD99" s="79" t="s">
        <v>1105</v>
      </c>
      <c r="AE99" s="79">
        <v>1874</v>
      </c>
      <c r="AF99" s="79">
        <v>1331</v>
      </c>
      <c r="AG99" s="79">
        <v>5341</v>
      </c>
      <c r="AH99" s="79">
        <v>1839</v>
      </c>
      <c r="AI99" s="79"/>
      <c r="AJ99" s="79" t="s">
        <v>1223</v>
      </c>
      <c r="AK99" s="79" t="s">
        <v>1249</v>
      </c>
      <c r="AL99" s="84" t="s">
        <v>1364</v>
      </c>
      <c r="AM99" s="79"/>
      <c r="AN99" s="81">
        <v>42392.74851851852</v>
      </c>
      <c r="AO99" s="84" t="s">
        <v>1472</v>
      </c>
      <c r="AP99" s="79" t="b">
        <v>1</v>
      </c>
      <c r="AQ99" s="79" t="b">
        <v>0</v>
      </c>
      <c r="AR99" s="79" t="b">
        <v>0</v>
      </c>
      <c r="AS99" s="79"/>
      <c r="AT99" s="79">
        <v>62</v>
      </c>
      <c r="AU99" s="79"/>
      <c r="AV99" s="79" t="b">
        <v>0</v>
      </c>
      <c r="AW99" s="79" t="s">
        <v>1570</v>
      </c>
      <c r="AX99" s="84" t="s">
        <v>1667</v>
      </c>
      <c r="AY99" s="79" t="s">
        <v>66</v>
      </c>
      <c r="AZ99" s="79" t="str">
        <f>REPLACE(INDEX(GroupVertices[Group],MATCH(Vertices[[#This Row],[Vertex]],GroupVertices[Vertex],0)),1,1,"")</f>
        <v>2</v>
      </c>
      <c r="BA99" s="48"/>
      <c r="BB99" s="48"/>
      <c r="BC99" s="48"/>
      <c r="BD99" s="48"/>
      <c r="BE99" s="48"/>
      <c r="BF99" s="48"/>
      <c r="BG99" s="130" t="s">
        <v>2174</v>
      </c>
      <c r="BH99" s="130" t="s">
        <v>2174</v>
      </c>
      <c r="BI99" s="130" t="s">
        <v>2242</v>
      </c>
      <c r="BJ99" s="130" t="s">
        <v>2242</v>
      </c>
      <c r="BK99" s="130">
        <v>2</v>
      </c>
      <c r="BL99" s="133">
        <v>9.090909090909092</v>
      </c>
      <c r="BM99" s="130">
        <v>0</v>
      </c>
      <c r="BN99" s="133">
        <v>0</v>
      </c>
      <c r="BO99" s="130">
        <v>0</v>
      </c>
      <c r="BP99" s="133">
        <v>0</v>
      </c>
      <c r="BQ99" s="130">
        <v>20</v>
      </c>
      <c r="BR99" s="133">
        <v>90.9090909090909</v>
      </c>
      <c r="BS99" s="130">
        <v>22</v>
      </c>
      <c r="BT99" s="2"/>
      <c r="BU99" s="3"/>
      <c r="BV99" s="3"/>
      <c r="BW99" s="3"/>
      <c r="BX99" s="3"/>
    </row>
    <row r="100" spans="1:76" ht="15">
      <c r="A100" s="65" t="s">
        <v>336</v>
      </c>
      <c r="B100" s="66"/>
      <c r="C100" s="66" t="s">
        <v>64</v>
      </c>
      <c r="D100" s="67">
        <v>167.76719973530385</v>
      </c>
      <c r="E100" s="69"/>
      <c r="F100" s="103" t="s">
        <v>1551</v>
      </c>
      <c r="G100" s="66"/>
      <c r="H100" s="70" t="s">
        <v>336</v>
      </c>
      <c r="I100" s="71"/>
      <c r="J100" s="71"/>
      <c r="K100" s="70" t="s">
        <v>1777</v>
      </c>
      <c r="L100" s="74">
        <v>7.696363633761576</v>
      </c>
      <c r="M100" s="75"/>
      <c r="N100" s="75"/>
      <c r="O100" s="76"/>
      <c r="P100" s="77"/>
      <c r="Q100" s="77"/>
      <c r="R100" s="89"/>
      <c r="S100" s="48">
        <v>1</v>
      </c>
      <c r="T100" s="48">
        <v>0</v>
      </c>
      <c r="U100" s="49">
        <v>0</v>
      </c>
      <c r="V100" s="49">
        <v>0.00266</v>
      </c>
      <c r="W100" s="49">
        <v>0.001013</v>
      </c>
      <c r="X100" s="49">
        <v>0.370431</v>
      </c>
      <c r="Y100" s="49">
        <v>0</v>
      </c>
      <c r="Z100" s="49">
        <v>0</v>
      </c>
      <c r="AA100" s="72">
        <v>100</v>
      </c>
      <c r="AB100" s="72"/>
      <c r="AC100" s="73"/>
      <c r="AD100" s="79" t="s">
        <v>1106</v>
      </c>
      <c r="AE100" s="79">
        <v>765</v>
      </c>
      <c r="AF100" s="79">
        <v>951</v>
      </c>
      <c r="AG100" s="79">
        <v>1478</v>
      </c>
      <c r="AH100" s="79">
        <v>1556</v>
      </c>
      <c r="AI100" s="79"/>
      <c r="AJ100" s="79" t="s">
        <v>1224</v>
      </c>
      <c r="AK100" s="79" t="s">
        <v>1268</v>
      </c>
      <c r="AL100" s="84" t="s">
        <v>1365</v>
      </c>
      <c r="AM100" s="79"/>
      <c r="AN100" s="81">
        <v>42490.29398148148</v>
      </c>
      <c r="AO100" s="84" t="s">
        <v>1473</v>
      </c>
      <c r="AP100" s="79" t="b">
        <v>0</v>
      </c>
      <c r="AQ100" s="79" t="b">
        <v>0</v>
      </c>
      <c r="AR100" s="79" t="b">
        <v>1</v>
      </c>
      <c r="AS100" s="79"/>
      <c r="AT100" s="79">
        <v>107</v>
      </c>
      <c r="AU100" s="84" t="s">
        <v>1495</v>
      </c>
      <c r="AV100" s="79" t="b">
        <v>0</v>
      </c>
      <c r="AW100" s="79" t="s">
        <v>1570</v>
      </c>
      <c r="AX100" s="84" t="s">
        <v>1668</v>
      </c>
      <c r="AY100" s="79" t="s">
        <v>65</v>
      </c>
      <c r="AZ100" s="79"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5" t="s">
        <v>337</v>
      </c>
      <c r="B101" s="66"/>
      <c r="C101" s="66" t="s">
        <v>64</v>
      </c>
      <c r="D101" s="67">
        <v>166.99084592478218</v>
      </c>
      <c r="E101" s="69"/>
      <c r="F101" s="103" t="s">
        <v>1552</v>
      </c>
      <c r="G101" s="66"/>
      <c r="H101" s="70" t="s">
        <v>337</v>
      </c>
      <c r="I101" s="71"/>
      <c r="J101" s="71"/>
      <c r="K101" s="70" t="s">
        <v>1778</v>
      </c>
      <c r="L101" s="74">
        <v>6.794930067678287</v>
      </c>
      <c r="M101" s="75"/>
      <c r="N101" s="75"/>
      <c r="O101" s="76"/>
      <c r="P101" s="77"/>
      <c r="Q101" s="77"/>
      <c r="R101" s="89"/>
      <c r="S101" s="48">
        <v>1</v>
      </c>
      <c r="T101" s="48">
        <v>0</v>
      </c>
      <c r="U101" s="49">
        <v>0</v>
      </c>
      <c r="V101" s="49">
        <v>0.00266</v>
      </c>
      <c r="W101" s="49">
        <v>0.001013</v>
      </c>
      <c r="X101" s="49">
        <v>0.370431</v>
      </c>
      <c r="Y101" s="49">
        <v>0</v>
      </c>
      <c r="Z101" s="49">
        <v>0</v>
      </c>
      <c r="AA101" s="72">
        <v>101</v>
      </c>
      <c r="AB101" s="72"/>
      <c r="AC101" s="73"/>
      <c r="AD101" s="79" t="s">
        <v>1107</v>
      </c>
      <c r="AE101" s="79">
        <v>3753</v>
      </c>
      <c r="AF101" s="79">
        <v>825</v>
      </c>
      <c r="AG101" s="79">
        <v>3387</v>
      </c>
      <c r="AH101" s="79">
        <v>1157</v>
      </c>
      <c r="AI101" s="79"/>
      <c r="AJ101" s="79" t="s">
        <v>1225</v>
      </c>
      <c r="AK101" s="79" t="s">
        <v>1286</v>
      </c>
      <c r="AL101" s="84" t="s">
        <v>1366</v>
      </c>
      <c r="AM101" s="79"/>
      <c r="AN101" s="81">
        <v>41539.790243055555</v>
      </c>
      <c r="AO101" s="79"/>
      <c r="AP101" s="79" t="b">
        <v>0</v>
      </c>
      <c r="AQ101" s="79" t="b">
        <v>0</v>
      </c>
      <c r="AR101" s="79" t="b">
        <v>1</v>
      </c>
      <c r="AS101" s="79"/>
      <c r="AT101" s="79">
        <v>52</v>
      </c>
      <c r="AU101" s="84" t="s">
        <v>1495</v>
      </c>
      <c r="AV101" s="79" t="b">
        <v>0</v>
      </c>
      <c r="AW101" s="79" t="s">
        <v>1570</v>
      </c>
      <c r="AX101" s="84" t="s">
        <v>1669</v>
      </c>
      <c r="AY101" s="79" t="s">
        <v>65</v>
      </c>
      <c r="AZ101" s="79"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5" t="s">
        <v>338</v>
      </c>
      <c r="B102" s="66"/>
      <c r="C102" s="66" t="s">
        <v>64</v>
      </c>
      <c r="D102" s="67">
        <v>162.30807690893718</v>
      </c>
      <c r="E102" s="69"/>
      <c r="F102" s="103" t="s">
        <v>1553</v>
      </c>
      <c r="G102" s="66"/>
      <c r="H102" s="70" t="s">
        <v>338</v>
      </c>
      <c r="I102" s="71"/>
      <c r="J102" s="71"/>
      <c r="K102" s="70" t="s">
        <v>1779</v>
      </c>
      <c r="L102" s="74">
        <v>1.3577117325727337</v>
      </c>
      <c r="M102" s="75"/>
      <c r="N102" s="75"/>
      <c r="O102" s="76"/>
      <c r="P102" s="77"/>
      <c r="Q102" s="77"/>
      <c r="R102" s="89"/>
      <c r="S102" s="48">
        <v>1</v>
      </c>
      <c r="T102" s="48">
        <v>0</v>
      </c>
      <c r="U102" s="49">
        <v>0</v>
      </c>
      <c r="V102" s="49">
        <v>0.00266</v>
      </c>
      <c r="W102" s="49">
        <v>0.001013</v>
      </c>
      <c r="X102" s="49">
        <v>0.370431</v>
      </c>
      <c r="Y102" s="49">
        <v>0</v>
      </c>
      <c r="Z102" s="49">
        <v>0</v>
      </c>
      <c r="AA102" s="72">
        <v>102</v>
      </c>
      <c r="AB102" s="72"/>
      <c r="AC102" s="73"/>
      <c r="AD102" s="79" t="s">
        <v>1108</v>
      </c>
      <c r="AE102" s="79">
        <v>207</v>
      </c>
      <c r="AF102" s="79">
        <v>65</v>
      </c>
      <c r="AG102" s="79">
        <v>38</v>
      </c>
      <c r="AH102" s="79">
        <v>28</v>
      </c>
      <c r="AI102" s="79"/>
      <c r="AJ102" s="79" t="s">
        <v>1226</v>
      </c>
      <c r="AK102" s="79" t="s">
        <v>1251</v>
      </c>
      <c r="AL102" s="84" t="s">
        <v>1367</v>
      </c>
      <c r="AM102" s="79"/>
      <c r="AN102" s="81">
        <v>43340.814780092594</v>
      </c>
      <c r="AO102" s="84" t="s">
        <v>1474</v>
      </c>
      <c r="AP102" s="79" t="b">
        <v>0</v>
      </c>
      <c r="AQ102" s="79" t="b">
        <v>0</v>
      </c>
      <c r="AR102" s="79" t="b">
        <v>0</v>
      </c>
      <c r="AS102" s="79"/>
      <c r="AT102" s="79">
        <v>0</v>
      </c>
      <c r="AU102" s="84" t="s">
        <v>1495</v>
      </c>
      <c r="AV102" s="79" t="b">
        <v>0</v>
      </c>
      <c r="AW102" s="79" t="s">
        <v>1570</v>
      </c>
      <c r="AX102" s="84" t="s">
        <v>1670</v>
      </c>
      <c r="AY102" s="79" t="s">
        <v>65</v>
      </c>
      <c r="AZ102" s="79"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5" t="s">
        <v>339</v>
      </c>
      <c r="B103" s="66"/>
      <c r="C103" s="66" t="s">
        <v>64</v>
      </c>
      <c r="D103" s="67">
        <v>162.83796919230912</v>
      </c>
      <c r="E103" s="69"/>
      <c r="F103" s="103" t="s">
        <v>1554</v>
      </c>
      <c r="G103" s="66"/>
      <c r="H103" s="70" t="s">
        <v>339</v>
      </c>
      <c r="I103" s="71"/>
      <c r="J103" s="71"/>
      <c r="K103" s="70" t="s">
        <v>1780</v>
      </c>
      <c r="L103" s="74">
        <v>1.972975912597836</v>
      </c>
      <c r="M103" s="75"/>
      <c r="N103" s="75"/>
      <c r="O103" s="76"/>
      <c r="P103" s="77"/>
      <c r="Q103" s="77"/>
      <c r="R103" s="89"/>
      <c r="S103" s="48">
        <v>1</v>
      </c>
      <c r="T103" s="48">
        <v>0</v>
      </c>
      <c r="U103" s="49">
        <v>0</v>
      </c>
      <c r="V103" s="49">
        <v>0.00266</v>
      </c>
      <c r="W103" s="49">
        <v>0.001013</v>
      </c>
      <c r="X103" s="49">
        <v>0.370431</v>
      </c>
      <c r="Y103" s="49">
        <v>0</v>
      </c>
      <c r="Z103" s="49">
        <v>0</v>
      </c>
      <c r="AA103" s="72">
        <v>103</v>
      </c>
      <c r="AB103" s="72"/>
      <c r="AC103" s="73"/>
      <c r="AD103" s="79" t="s">
        <v>1109</v>
      </c>
      <c r="AE103" s="79">
        <v>392</v>
      </c>
      <c r="AF103" s="79">
        <v>151</v>
      </c>
      <c r="AG103" s="79">
        <v>76</v>
      </c>
      <c r="AH103" s="79">
        <v>210</v>
      </c>
      <c r="AI103" s="79"/>
      <c r="AJ103" s="79" t="s">
        <v>1227</v>
      </c>
      <c r="AK103" s="79" t="s">
        <v>1287</v>
      </c>
      <c r="AL103" s="84" t="s">
        <v>1368</v>
      </c>
      <c r="AM103" s="79"/>
      <c r="AN103" s="81">
        <v>43417.9978587963</v>
      </c>
      <c r="AO103" s="84" t="s">
        <v>1475</v>
      </c>
      <c r="AP103" s="79" t="b">
        <v>1</v>
      </c>
      <c r="AQ103" s="79" t="b">
        <v>0</v>
      </c>
      <c r="AR103" s="79" t="b">
        <v>0</v>
      </c>
      <c r="AS103" s="79"/>
      <c r="AT103" s="79">
        <v>3</v>
      </c>
      <c r="AU103" s="79"/>
      <c r="AV103" s="79" t="b">
        <v>0</v>
      </c>
      <c r="AW103" s="79" t="s">
        <v>1570</v>
      </c>
      <c r="AX103" s="84" t="s">
        <v>1671</v>
      </c>
      <c r="AY103" s="79" t="s">
        <v>65</v>
      </c>
      <c r="AZ103" s="79"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5" t="s">
        <v>340</v>
      </c>
      <c r="B104" s="66"/>
      <c r="C104" s="66" t="s">
        <v>64</v>
      </c>
      <c r="D104" s="67">
        <v>162.60383074151684</v>
      </c>
      <c r="E104" s="69"/>
      <c r="F104" s="103" t="s">
        <v>1555</v>
      </c>
      <c r="G104" s="66"/>
      <c r="H104" s="70" t="s">
        <v>340</v>
      </c>
      <c r="I104" s="71"/>
      <c r="J104" s="71"/>
      <c r="K104" s="70" t="s">
        <v>1781</v>
      </c>
      <c r="L104" s="74">
        <v>1.7011149958425582</v>
      </c>
      <c r="M104" s="75"/>
      <c r="N104" s="75"/>
      <c r="O104" s="76"/>
      <c r="P104" s="77"/>
      <c r="Q104" s="77"/>
      <c r="R104" s="89"/>
      <c r="S104" s="48">
        <v>1</v>
      </c>
      <c r="T104" s="48">
        <v>0</v>
      </c>
      <c r="U104" s="49">
        <v>0</v>
      </c>
      <c r="V104" s="49">
        <v>0.00266</v>
      </c>
      <c r="W104" s="49">
        <v>0.001013</v>
      </c>
      <c r="X104" s="49">
        <v>0.370431</v>
      </c>
      <c r="Y104" s="49">
        <v>0</v>
      </c>
      <c r="Z104" s="49">
        <v>0</v>
      </c>
      <c r="AA104" s="72">
        <v>104</v>
      </c>
      <c r="AB104" s="72"/>
      <c r="AC104" s="73"/>
      <c r="AD104" s="79" t="s">
        <v>1110</v>
      </c>
      <c r="AE104" s="79">
        <v>95</v>
      </c>
      <c r="AF104" s="79">
        <v>113</v>
      </c>
      <c r="AG104" s="79">
        <v>332</v>
      </c>
      <c r="AH104" s="79">
        <v>41</v>
      </c>
      <c r="AI104" s="79"/>
      <c r="AJ104" s="79" t="s">
        <v>1228</v>
      </c>
      <c r="AK104" s="79" t="s">
        <v>1288</v>
      </c>
      <c r="AL104" s="84" t="s">
        <v>1369</v>
      </c>
      <c r="AM104" s="79"/>
      <c r="AN104" s="81">
        <v>40627.876226851855</v>
      </c>
      <c r="AO104" s="84" t="s">
        <v>1476</v>
      </c>
      <c r="AP104" s="79" t="b">
        <v>0</v>
      </c>
      <c r="AQ104" s="79" t="b">
        <v>0</v>
      </c>
      <c r="AR104" s="79" t="b">
        <v>1</v>
      </c>
      <c r="AS104" s="79"/>
      <c r="AT104" s="79">
        <v>1</v>
      </c>
      <c r="AU104" s="84" t="s">
        <v>1495</v>
      </c>
      <c r="AV104" s="79" t="b">
        <v>0</v>
      </c>
      <c r="AW104" s="79" t="s">
        <v>1570</v>
      </c>
      <c r="AX104" s="84" t="s">
        <v>1672</v>
      </c>
      <c r="AY104" s="79" t="s">
        <v>65</v>
      </c>
      <c r="AZ104" s="79" t="str">
        <f>REPLACE(INDEX(GroupVertices[Group],MATCH(Vertices[[#This Row],[Vertex]],GroupVertices[Vertex],0)),1,1,"")</f>
        <v>2</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5" t="s">
        <v>341</v>
      </c>
      <c r="B105" s="66"/>
      <c r="C105" s="66" t="s">
        <v>64</v>
      </c>
      <c r="D105" s="67">
        <v>166.00499981618321</v>
      </c>
      <c r="E105" s="69"/>
      <c r="F105" s="103" t="s">
        <v>1556</v>
      </c>
      <c r="G105" s="66"/>
      <c r="H105" s="70" t="s">
        <v>341</v>
      </c>
      <c r="I105" s="71"/>
      <c r="J105" s="71"/>
      <c r="K105" s="70" t="s">
        <v>1782</v>
      </c>
      <c r="L105" s="74">
        <v>5.6502525234455385</v>
      </c>
      <c r="M105" s="75"/>
      <c r="N105" s="75"/>
      <c r="O105" s="76"/>
      <c r="P105" s="77"/>
      <c r="Q105" s="77"/>
      <c r="R105" s="89"/>
      <c r="S105" s="48">
        <v>1</v>
      </c>
      <c r="T105" s="48">
        <v>0</v>
      </c>
      <c r="U105" s="49">
        <v>0</v>
      </c>
      <c r="V105" s="49">
        <v>0.00266</v>
      </c>
      <c r="W105" s="49">
        <v>0.001013</v>
      </c>
      <c r="X105" s="49">
        <v>0.370431</v>
      </c>
      <c r="Y105" s="49">
        <v>0</v>
      </c>
      <c r="Z105" s="49">
        <v>0</v>
      </c>
      <c r="AA105" s="72">
        <v>105</v>
      </c>
      <c r="AB105" s="72"/>
      <c r="AC105" s="73"/>
      <c r="AD105" s="79" t="s">
        <v>1111</v>
      </c>
      <c r="AE105" s="79">
        <v>2138</v>
      </c>
      <c r="AF105" s="79">
        <v>665</v>
      </c>
      <c r="AG105" s="79">
        <v>757</v>
      </c>
      <c r="AH105" s="79">
        <v>966</v>
      </c>
      <c r="AI105" s="79"/>
      <c r="AJ105" s="79" t="s">
        <v>1229</v>
      </c>
      <c r="AK105" s="79" t="s">
        <v>1289</v>
      </c>
      <c r="AL105" s="84" t="s">
        <v>1370</v>
      </c>
      <c r="AM105" s="79"/>
      <c r="AN105" s="81">
        <v>41253.34752314815</v>
      </c>
      <c r="AO105" s="84" t="s">
        <v>1477</v>
      </c>
      <c r="AP105" s="79" t="b">
        <v>0</v>
      </c>
      <c r="AQ105" s="79" t="b">
        <v>0</v>
      </c>
      <c r="AR105" s="79" t="b">
        <v>1</v>
      </c>
      <c r="AS105" s="79"/>
      <c r="AT105" s="79">
        <v>2</v>
      </c>
      <c r="AU105" s="84" t="s">
        <v>1495</v>
      </c>
      <c r="AV105" s="79" t="b">
        <v>0</v>
      </c>
      <c r="AW105" s="79" t="s">
        <v>1570</v>
      </c>
      <c r="AX105" s="84" t="s">
        <v>1673</v>
      </c>
      <c r="AY105" s="79" t="s">
        <v>65</v>
      </c>
      <c r="AZ105" s="79" t="str">
        <f>REPLACE(INDEX(GroupVertices[Group],MATCH(Vertices[[#This Row],[Vertex]],GroupVertices[Vertex],0)),1,1,"")</f>
        <v>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5" t="s">
        <v>342</v>
      </c>
      <c r="B106" s="66"/>
      <c r="C106" s="66" t="s">
        <v>64</v>
      </c>
      <c r="D106" s="67">
        <v>166.01116135436197</v>
      </c>
      <c r="E106" s="69"/>
      <c r="F106" s="103" t="s">
        <v>1557</v>
      </c>
      <c r="G106" s="66"/>
      <c r="H106" s="70" t="s">
        <v>342</v>
      </c>
      <c r="I106" s="71"/>
      <c r="J106" s="71"/>
      <c r="K106" s="70" t="s">
        <v>1783</v>
      </c>
      <c r="L106" s="74">
        <v>5.657406758096994</v>
      </c>
      <c r="M106" s="75"/>
      <c r="N106" s="75"/>
      <c r="O106" s="76"/>
      <c r="P106" s="77"/>
      <c r="Q106" s="77"/>
      <c r="R106" s="89"/>
      <c r="S106" s="48">
        <v>1</v>
      </c>
      <c r="T106" s="48">
        <v>0</v>
      </c>
      <c r="U106" s="49">
        <v>0</v>
      </c>
      <c r="V106" s="49">
        <v>0.00266</v>
      </c>
      <c r="W106" s="49">
        <v>0.001013</v>
      </c>
      <c r="X106" s="49">
        <v>0.370431</v>
      </c>
      <c r="Y106" s="49">
        <v>0</v>
      </c>
      <c r="Z106" s="49">
        <v>0</v>
      </c>
      <c r="AA106" s="72">
        <v>106</v>
      </c>
      <c r="AB106" s="72"/>
      <c r="AC106" s="73"/>
      <c r="AD106" s="79" t="s">
        <v>1112</v>
      </c>
      <c r="AE106" s="79">
        <v>1074</v>
      </c>
      <c r="AF106" s="79">
        <v>666</v>
      </c>
      <c r="AG106" s="79">
        <v>964</v>
      </c>
      <c r="AH106" s="79">
        <v>3032</v>
      </c>
      <c r="AI106" s="79"/>
      <c r="AJ106" s="79" t="s">
        <v>1230</v>
      </c>
      <c r="AK106" s="79" t="s">
        <v>1288</v>
      </c>
      <c r="AL106" s="84" t="s">
        <v>1371</v>
      </c>
      <c r="AM106" s="79"/>
      <c r="AN106" s="81">
        <v>41383.385625</v>
      </c>
      <c r="AO106" s="84" t="s">
        <v>1478</v>
      </c>
      <c r="AP106" s="79" t="b">
        <v>1</v>
      </c>
      <c r="AQ106" s="79" t="b">
        <v>0</v>
      </c>
      <c r="AR106" s="79" t="b">
        <v>1</v>
      </c>
      <c r="AS106" s="79"/>
      <c r="AT106" s="79">
        <v>9</v>
      </c>
      <c r="AU106" s="84" t="s">
        <v>1495</v>
      </c>
      <c r="AV106" s="79" t="b">
        <v>0</v>
      </c>
      <c r="AW106" s="79" t="s">
        <v>1570</v>
      </c>
      <c r="AX106" s="84" t="s">
        <v>1674</v>
      </c>
      <c r="AY106" s="79" t="s">
        <v>65</v>
      </c>
      <c r="AZ106" s="79"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5" t="s">
        <v>343</v>
      </c>
      <c r="B107" s="66"/>
      <c r="C107" s="66" t="s">
        <v>64</v>
      </c>
      <c r="D107" s="67">
        <v>237.72530421675674</v>
      </c>
      <c r="E107" s="69"/>
      <c r="F107" s="103" t="s">
        <v>1558</v>
      </c>
      <c r="G107" s="66"/>
      <c r="H107" s="70" t="s">
        <v>343</v>
      </c>
      <c r="I107" s="71"/>
      <c r="J107" s="71"/>
      <c r="K107" s="70" t="s">
        <v>1784</v>
      </c>
      <c r="L107" s="74">
        <v>88.92554386637796</v>
      </c>
      <c r="M107" s="75"/>
      <c r="N107" s="75"/>
      <c r="O107" s="76"/>
      <c r="P107" s="77"/>
      <c r="Q107" s="77"/>
      <c r="R107" s="89"/>
      <c r="S107" s="48">
        <v>1</v>
      </c>
      <c r="T107" s="48">
        <v>0</v>
      </c>
      <c r="U107" s="49">
        <v>0</v>
      </c>
      <c r="V107" s="49">
        <v>0.00266</v>
      </c>
      <c r="W107" s="49">
        <v>0.001013</v>
      </c>
      <c r="X107" s="49">
        <v>0.370431</v>
      </c>
      <c r="Y107" s="49">
        <v>0</v>
      </c>
      <c r="Z107" s="49">
        <v>0</v>
      </c>
      <c r="AA107" s="72">
        <v>107</v>
      </c>
      <c r="AB107" s="72"/>
      <c r="AC107" s="73"/>
      <c r="AD107" s="79" t="s">
        <v>1113</v>
      </c>
      <c r="AE107" s="79">
        <v>11096</v>
      </c>
      <c r="AF107" s="79">
        <v>12305</v>
      </c>
      <c r="AG107" s="79">
        <v>11980</v>
      </c>
      <c r="AH107" s="79">
        <v>8767</v>
      </c>
      <c r="AI107" s="79"/>
      <c r="AJ107" s="79" t="s">
        <v>1231</v>
      </c>
      <c r="AK107" s="79" t="s">
        <v>1288</v>
      </c>
      <c r="AL107" s="84" t="s">
        <v>1372</v>
      </c>
      <c r="AM107" s="79"/>
      <c r="AN107" s="81">
        <v>40921.41372685185</v>
      </c>
      <c r="AO107" s="84" t="s">
        <v>1479</v>
      </c>
      <c r="AP107" s="79" t="b">
        <v>1</v>
      </c>
      <c r="AQ107" s="79" t="b">
        <v>0</v>
      </c>
      <c r="AR107" s="79" t="b">
        <v>1</v>
      </c>
      <c r="AS107" s="79"/>
      <c r="AT107" s="79">
        <v>92</v>
      </c>
      <c r="AU107" s="84" t="s">
        <v>1495</v>
      </c>
      <c r="AV107" s="79" t="b">
        <v>0</v>
      </c>
      <c r="AW107" s="79" t="s">
        <v>1570</v>
      </c>
      <c r="AX107" s="84" t="s">
        <v>1675</v>
      </c>
      <c r="AY107" s="79" t="s">
        <v>65</v>
      </c>
      <c r="AZ107" s="79"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5" t="s">
        <v>344</v>
      </c>
      <c r="B108" s="66"/>
      <c r="C108" s="66" t="s">
        <v>64</v>
      </c>
      <c r="D108" s="67">
        <v>168.74688430572405</v>
      </c>
      <c r="E108" s="69"/>
      <c r="F108" s="103" t="s">
        <v>1559</v>
      </c>
      <c r="G108" s="66"/>
      <c r="H108" s="70" t="s">
        <v>344</v>
      </c>
      <c r="I108" s="71"/>
      <c r="J108" s="71"/>
      <c r="K108" s="70" t="s">
        <v>1785</v>
      </c>
      <c r="L108" s="74">
        <v>8.83388694334287</v>
      </c>
      <c r="M108" s="75"/>
      <c r="N108" s="75"/>
      <c r="O108" s="76"/>
      <c r="P108" s="77"/>
      <c r="Q108" s="77"/>
      <c r="R108" s="89"/>
      <c r="S108" s="48">
        <v>1</v>
      </c>
      <c r="T108" s="48">
        <v>0</v>
      </c>
      <c r="U108" s="49">
        <v>0</v>
      </c>
      <c r="V108" s="49">
        <v>0.00266</v>
      </c>
      <c r="W108" s="49">
        <v>0.001013</v>
      </c>
      <c r="X108" s="49">
        <v>0.370431</v>
      </c>
      <c r="Y108" s="49">
        <v>0</v>
      </c>
      <c r="Z108" s="49">
        <v>0</v>
      </c>
      <c r="AA108" s="72">
        <v>108</v>
      </c>
      <c r="AB108" s="72"/>
      <c r="AC108" s="73"/>
      <c r="AD108" s="79" t="s">
        <v>1114</v>
      </c>
      <c r="AE108" s="79">
        <v>781</v>
      </c>
      <c r="AF108" s="79">
        <v>1110</v>
      </c>
      <c r="AG108" s="79">
        <v>6194</v>
      </c>
      <c r="AH108" s="79">
        <v>366</v>
      </c>
      <c r="AI108" s="79"/>
      <c r="AJ108" s="79" t="s">
        <v>1232</v>
      </c>
      <c r="AK108" s="79" t="s">
        <v>1290</v>
      </c>
      <c r="AL108" s="84" t="s">
        <v>1373</v>
      </c>
      <c r="AM108" s="79"/>
      <c r="AN108" s="81">
        <v>40394.475960648146</v>
      </c>
      <c r="AO108" s="84" t="s">
        <v>1480</v>
      </c>
      <c r="AP108" s="79" t="b">
        <v>0</v>
      </c>
      <c r="AQ108" s="79" t="b">
        <v>0</v>
      </c>
      <c r="AR108" s="79" t="b">
        <v>1</v>
      </c>
      <c r="AS108" s="79"/>
      <c r="AT108" s="79">
        <v>45</v>
      </c>
      <c r="AU108" s="84" t="s">
        <v>1499</v>
      </c>
      <c r="AV108" s="79" t="b">
        <v>0</v>
      </c>
      <c r="AW108" s="79" t="s">
        <v>1570</v>
      </c>
      <c r="AX108" s="84" t="s">
        <v>1676</v>
      </c>
      <c r="AY108" s="79" t="s">
        <v>65</v>
      </c>
      <c r="AZ108" s="79"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5" t="s">
        <v>345</v>
      </c>
      <c r="B109" s="66"/>
      <c r="C109" s="66" t="s">
        <v>64</v>
      </c>
      <c r="D109" s="67">
        <v>164.60633064960848</v>
      </c>
      <c r="E109" s="69"/>
      <c r="F109" s="103" t="s">
        <v>1560</v>
      </c>
      <c r="G109" s="66"/>
      <c r="H109" s="70" t="s">
        <v>345</v>
      </c>
      <c r="I109" s="71"/>
      <c r="J109" s="71"/>
      <c r="K109" s="70" t="s">
        <v>1786</v>
      </c>
      <c r="L109" s="74">
        <v>4.026241257565328</v>
      </c>
      <c r="M109" s="75"/>
      <c r="N109" s="75"/>
      <c r="O109" s="76"/>
      <c r="P109" s="77"/>
      <c r="Q109" s="77"/>
      <c r="R109" s="89"/>
      <c r="S109" s="48">
        <v>2</v>
      </c>
      <c r="T109" s="48">
        <v>0</v>
      </c>
      <c r="U109" s="49">
        <v>0</v>
      </c>
      <c r="V109" s="49">
        <v>0.002667</v>
      </c>
      <c r="W109" s="49">
        <v>0.001172</v>
      </c>
      <c r="X109" s="49">
        <v>0.594741</v>
      </c>
      <c r="Y109" s="49">
        <v>0.5</v>
      </c>
      <c r="Z109" s="49">
        <v>0</v>
      </c>
      <c r="AA109" s="72">
        <v>109</v>
      </c>
      <c r="AB109" s="72"/>
      <c r="AC109" s="73"/>
      <c r="AD109" s="79" t="s">
        <v>1115</v>
      </c>
      <c r="AE109" s="79">
        <v>247</v>
      </c>
      <c r="AF109" s="79">
        <v>438</v>
      </c>
      <c r="AG109" s="79">
        <v>278</v>
      </c>
      <c r="AH109" s="79">
        <v>382</v>
      </c>
      <c r="AI109" s="79"/>
      <c r="AJ109" s="79" t="s">
        <v>1233</v>
      </c>
      <c r="AK109" s="79" t="s">
        <v>1291</v>
      </c>
      <c r="AL109" s="84" t="s">
        <v>1374</v>
      </c>
      <c r="AM109" s="79"/>
      <c r="AN109" s="81">
        <v>43455.60450231482</v>
      </c>
      <c r="AO109" s="84" t="s">
        <v>1481</v>
      </c>
      <c r="AP109" s="79" t="b">
        <v>0</v>
      </c>
      <c r="AQ109" s="79" t="b">
        <v>0</v>
      </c>
      <c r="AR109" s="79" t="b">
        <v>1</v>
      </c>
      <c r="AS109" s="79"/>
      <c r="AT109" s="79">
        <v>5</v>
      </c>
      <c r="AU109" s="84" t="s">
        <v>1495</v>
      </c>
      <c r="AV109" s="79" t="b">
        <v>0</v>
      </c>
      <c r="AW109" s="79" t="s">
        <v>1570</v>
      </c>
      <c r="AX109" s="84" t="s">
        <v>1677</v>
      </c>
      <c r="AY109" s="79" t="s">
        <v>65</v>
      </c>
      <c r="AZ109" s="79"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5" t="s">
        <v>346</v>
      </c>
      <c r="B110" s="66"/>
      <c r="C110" s="66" t="s">
        <v>64</v>
      </c>
      <c r="D110" s="67">
        <v>166.33772287783538</v>
      </c>
      <c r="E110" s="69"/>
      <c r="F110" s="103" t="s">
        <v>1561</v>
      </c>
      <c r="G110" s="66"/>
      <c r="H110" s="70" t="s">
        <v>346</v>
      </c>
      <c r="I110" s="71"/>
      <c r="J110" s="71"/>
      <c r="K110" s="70" t="s">
        <v>1787</v>
      </c>
      <c r="L110" s="74">
        <v>6.036581194624091</v>
      </c>
      <c r="M110" s="75"/>
      <c r="N110" s="75"/>
      <c r="O110" s="76"/>
      <c r="P110" s="77"/>
      <c r="Q110" s="77"/>
      <c r="R110" s="89"/>
      <c r="S110" s="48">
        <v>2</v>
      </c>
      <c r="T110" s="48">
        <v>0</v>
      </c>
      <c r="U110" s="49">
        <v>0</v>
      </c>
      <c r="V110" s="49">
        <v>0.002667</v>
      </c>
      <c r="W110" s="49">
        <v>0.001172</v>
      </c>
      <c r="X110" s="49">
        <v>0.594741</v>
      </c>
      <c r="Y110" s="49">
        <v>0.5</v>
      </c>
      <c r="Z110" s="49">
        <v>0</v>
      </c>
      <c r="AA110" s="72">
        <v>110</v>
      </c>
      <c r="AB110" s="72"/>
      <c r="AC110" s="73"/>
      <c r="AD110" s="79" t="s">
        <v>1116</v>
      </c>
      <c r="AE110" s="79">
        <v>932</v>
      </c>
      <c r="AF110" s="79">
        <v>719</v>
      </c>
      <c r="AG110" s="79">
        <v>3983</v>
      </c>
      <c r="AH110" s="79">
        <v>1543</v>
      </c>
      <c r="AI110" s="79"/>
      <c r="AJ110" s="79" t="s">
        <v>1234</v>
      </c>
      <c r="AK110" s="79" t="s">
        <v>1288</v>
      </c>
      <c r="AL110" s="84" t="s">
        <v>1375</v>
      </c>
      <c r="AM110" s="79"/>
      <c r="AN110" s="81">
        <v>42110.479467592595</v>
      </c>
      <c r="AO110" s="84" t="s">
        <v>1482</v>
      </c>
      <c r="AP110" s="79" t="b">
        <v>0</v>
      </c>
      <c r="AQ110" s="79" t="b">
        <v>0</v>
      </c>
      <c r="AR110" s="79" t="b">
        <v>0</v>
      </c>
      <c r="AS110" s="79"/>
      <c r="AT110" s="79">
        <v>47</v>
      </c>
      <c r="AU110" s="84" t="s">
        <v>1495</v>
      </c>
      <c r="AV110" s="79" t="b">
        <v>0</v>
      </c>
      <c r="AW110" s="79" t="s">
        <v>1570</v>
      </c>
      <c r="AX110" s="84" t="s">
        <v>1678</v>
      </c>
      <c r="AY110" s="79" t="s">
        <v>65</v>
      </c>
      <c r="AZ110" s="79"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5" t="s">
        <v>347</v>
      </c>
      <c r="B111" s="66"/>
      <c r="C111" s="66" t="s">
        <v>64</v>
      </c>
      <c r="D111" s="67">
        <v>165.9433844343958</v>
      </c>
      <c r="E111" s="69"/>
      <c r="F111" s="103" t="s">
        <v>1562</v>
      </c>
      <c r="G111" s="66"/>
      <c r="H111" s="70" t="s">
        <v>347</v>
      </c>
      <c r="I111" s="71"/>
      <c r="J111" s="71"/>
      <c r="K111" s="70" t="s">
        <v>1788</v>
      </c>
      <c r="L111" s="74">
        <v>5.578710176930993</v>
      </c>
      <c r="M111" s="75"/>
      <c r="N111" s="75"/>
      <c r="O111" s="76"/>
      <c r="P111" s="77"/>
      <c r="Q111" s="77"/>
      <c r="R111" s="89"/>
      <c r="S111" s="48">
        <v>2</v>
      </c>
      <c r="T111" s="48">
        <v>0</v>
      </c>
      <c r="U111" s="49">
        <v>0</v>
      </c>
      <c r="V111" s="49">
        <v>0.002667</v>
      </c>
      <c r="W111" s="49">
        <v>0.001172</v>
      </c>
      <c r="X111" s="49">
        <v>0.594741</v>
      </c>
      <c r="Y111" s="49">
        <v>0.5</v>
      </c>
      <c r="Z111" s="49">
        <v>0</v>
      </c>
      <c r="AA111" s="72">
        <v>111</v>
      </c>
      <c r="AB111" s="72"/>
      <c r="AC111" s="73"/>
      <c r="AD111" s="79" t="s">
        <v>1117</v>
      </c>
      <c r="AE111" s="79">
        <v>352</v>
      </c>
      <c r="AF111" s="79">
        <v>655</v>
      </c>
      <c r="AG111" s="79">
        <v>18754</v>
      </c>
      <c r="AH111" s="79">
        <v>21285</v>
      </c>
      <c r="AI111" s="79"/>
      <c r="AJ111" s="79" t="s">
        <v>1235</v>
      </c>
      <c r="AK111" s="79"/>
      <c r="AL111" s="84" t="s">
        <v>1376</v>
      </c>
      <c r="AM111" s="79"/>
      <c r="AN111" s="81">
        <v>41027.8225</v>
      </c>
      <c r="AO111" s="84" t="s">
        <v>1483</v>
      </c>
      <c r="AP111" s="79" t="b">
        <v>0</v>
      </c>
      <c r="AQ111" s="79" t="b">
        <v>0</v>
      </c>
      <c r="AR111" s="79" t="b">
        <v>1</v>
      </c>
      <c r="AS111" s="79"/>
      <c r="AT111" s="79">
        <v>4</v>
      </c>
      <c r="AU111" s="84" t="s">
        <v>1495</v>
      </c>
      <c r="AV111" s="79" t="b">
        <v>0</v>
      </c>
      <c r="AW111" s="79" t="s">
        <v>1570</v>
      </c>
      <c r="AX111" s="84" t="s">
        <v>1679</v>
      </c>
      <c r="AY111" s="79" t="s">
        <v>65</v>
      </c>
      <c r="AZ111" s="79"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5" t="s">
        <v>348</v>
      </c>
      <c r="B112" s="66"/>
      <c r="C112" s="66" t="s">
        <v>64</v>
      </c>
      <c r="D112" s="67">
        <v>171.3778611080475</v>
      </c>
      <c r="E112" s="69"/>
      <c r="F112" s="103" t="s">
        <v>1563</v>
      </c>
      <c r="G112" s="66"/>
      <c r="H112" s="70" t="s">
        <v>348</v>
      </c>
      <c r="I112" s="71"/>
      <c r="J112" s="71"/>
      <c r="K112" s="70" t="s">
        <v>1789</v>
      </c>
      <c r="L112" s="74">
        <v>11.888745139514016</v>
      </c>
      <c r="M112" s="75"/>
      <c r="N112" s="75"/>
      <c r="O112" s="76"/>
      <c r="P112" s="77"/>
      <c r="Q112" s="77"/>
      <c r="R112" s="89"/>
      <c r="S112" s="48">
        <v>2</v>
      </c>
      <c r="T112" s="48">
        <v>0</v>
      </c>
      <c r="U112" s="49">
        <v>0</v>
      </c>
      <c r="V112" s="49">
        <v>0.002667</v>
      </c>
      <c r="W112" s="49">
        <v>0.001172</v>
      </c>
      <c r="X112" s="49">
        <v>0.594741</v>
      </c>
      <c r="Y112" s="49">
        <v>0.5</v>
      </c>
      <c r="Z112" s="49">
        <v>0</v>
      </c>
      <c r="AA112" s="72">
        <v>112</v>
      </c>
      <c r="AB112" s="72"/>
      <c r="AC112" s="73"/>
      <c r="AD112" s="79" t="s">
        <v>1118</v>
      </c>
      <c r="AE112" s="79">
        <v>0</v>
      </c>
      <c r="AF112" s="79">
        <v>1537</v>
      </c>
      <c r="AG112" s="79">
        <v>2264</v>
      </c>
      <c r="AH112" s="79">
        <v>0</v>
      </c>
      <c r="AI112" s="79"/>
      <c r="AJ112" s="79" t="s">
        <v>1236</v>
      </c>
      <c r="AK112" s="79" t="s">
        <v>1292</v>
      </c>
      <c r="AL112" s="84" t="s">
        <v>1377</v>
      </c>
      <c r="AM112" s="79"/>
      <c r="AN112" s="81">
        <v>39857.721921296295</v>
      </c>
      <c r="AO112" s="84" t="s">
        <v>1484</v>
      </c>
      <c r="AP112" s="79" t="b">
        <v>0</v>
      </c>
      <c r="AQ112" s="79" t="b">
        <v>0</v>
      </c>
      <c r="AR112" s="79" t="b">
        <v>1</v>
      </c>
      <c r="AS112" s="79"/>
      <c r="AT112" s="79">
        <v>124</v>
      </c>
      <c r="AU112" s="84" t="s">
        <v>1498</v>
      </c>
      <c r="AV112" s="79" t="b">
        <v>0</v>
      </c>
      <c r="AW112" s="79" t="s">
        <v>1570</v>
      </c>
      <c r="AX112" s="84" t="s">
        <v>1680</v>
      </c>
      <c r="AY112" s="79" t="s">
        <v>65</v>
      </c>
      <c r="AZ112" s="79"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5" t="s">
        <v>349</v>
      </c>
      <c r="B113" s="66"/>
      <c r="C113" s="66" t="s">
        <v>64</v>
      </c>
      <c r="D113" s="67">
        <v>182.98003749862139</v>
      </c>
      <c r="E113" s="69"/>
      <c r="F113" s="103" t="s">
        <v>1564</v>
      </c>
      <c r="G113" s="66"/>
      <c r="H113" s="70" t="s">
        <v>349</v>
      </c>
      <c r="I113" s="71"/>
      <c r="J113" s="71"/>
      <c r="K113" s="70" t="s">
        <v>1790</v>
      </c>
      <c r="L113" s="74">
        <v>25.36016898820317</v>
      </c>
      <c r="M113" s="75"/>
      <c r="N113" s="75"/>
      <c r="O113" s="76"/>
      <c r="P113" s="77"/>
      <c r="Q113" s="77"/>
      <c r="R113" s="89"/>
      <c r="S113" s="48">
        <v>1</v>
      </c>
      <c r="T113" s="48">
        <v>0</v>
      </c>
      <c r="U113" s="49">
        <v>0</v>
      </c>
      <c r="V113" s="49">
        <v>0.00266</v>
      </c>
      <c r="W113" s="49">
        <v>0.001013</v>
      </c>
      <c r="X113" s="49">
        <v>0.370431</v>
      </c>
      <c r="Y113" s="49">
        <v>0</v>
      </c>
      <c r="Z113" s="49">
        <v>0</v>
      </c>
      <c r="AA113" s="72">
        <v>113</v>
      </c>
      <c r="AB113" s="72"/>
      <c r="AC113" s="73"/>
      <c r="AD113" s="79" t="s">
        <v>1119</v>
      </c>
      <c r="AE113" s="79">
        <v>1974</v>
      </c>
      <c r="AF113" s="79">
        <v>3420</v>
      </c>
      <c r="AG113" s="79">
        <v>4751</v>
      </c>
      <c r="AH113" s="79">
        <v>593</v>
      </c>
      <c r="AI113" s="79"/>
      <c r="AJ113" s="79" t="s">
        <v>1237</v>
      </c>
      <c r="AK113" s="79" t="s">
        <v>1290</v>
      </c>
      <c r="AL113" s="84" t="s">
        <v>1378</v>
      </c>
      <c r="AM113" s="79"/>
      <c r="AN113" s="81">
        <v>41262.89803240741</v>
      </c>
      <c r="AO113" s="84" t="s">
        <v>1485</v>
      </c>
      <c r="AP113" s="79" t="b">
        <v>1</v>
      </c>
      <c r="AQ113" s="79" t="b">
        <v>0</v>
      </c>
      <c r="AR113" s="79" t="b">
        <v>1</v>
      </c>
      <c r="AS113" s="79"/>
      <c r="AT113" s="79">
        <v>120</v>
      </c>
      <c r="AU113" s="84" t="s">
        <v>1495</v>
      </c>
      <c r="AV113" s="79" t="b">
        <v>0</v>
      </c>
      <c r="AW113" s="79" t="s">
        <v>1570</v>
      </c>
      <c r="AX113" s="84" t="s">
        <v>1681</v>
      </c>
      <c r="AY113" s="79" t="s">
        <v>65</v>
      </c>
      <c r="AZ113" s="79"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5" t="s">
        <v>350</v>
      </c>
      <c r="B114" s="66"/>
      <c r="C114" s="66" t="s">
        <v>64</v>
      </c>
      <c r="D114" s="67">
        <v>163.897753759053</v>
      </c>
      <c r="E114" s="69"/>
      <c r="F114" s="103" t="s">
        <v>1565</v>
      </c>
      <c r="G114" s="66"/>
      <c r="H114" s="70" t="s">
        <v>350</v>
      </c>
      <c r="I114" s="71"/>
      <c r="J114" s="71"/>
      <c r="K114" s="70" t="s">
        <v>1925</v>
      </c>
      <c r="L114" s="74">
        <v>3.20350427264804</v>
      </c>
      <c r="M114" s="75"/>
      <c r="N114" s="75"/>
      <c r="O114" s="76"/>
      <c r="P114" s="77"/>
      <c r="Q114" s="77"/>
      <c r="R114" s="89"/>
      <c r="S114" s="48">
        <v>1</v>
      </c>
      <c r="T114" s="48">
        <v>5</v>
      </c>
      <c r="U114" s="49">
        <v>10</v>
      </c>
      <c r="V114" s="49">
        <v>0.002695</v>
      </c>
      <c r="W114" s="49">
        <v>0.001958</v>
      </c>
      <c r="X114" s="49">
        <v>1.583363</v>
      </c>
      <c r="Y114" s="49">
        <v>0.16666666666666666</v>
      </c>
      <c r="Z114" s="49">
        <v>0</v>
      </c>
      <c r="AA114" s="72">
        <v>114</v>
      </c>
      <c r="AB114" s="72"/>
      <c r="AC114" s="73"/>
      <c r="AD114" s="79" t="s">
        <v>1120</v>
      </c>
      <c r="AE114" s="79">
        <v>267</v>
      </c>
      <c r="AF114" s="79">
        <v>323</v>
      </c>
      <c r="AG114" s="79">
        <v>82</v>
      </c>
      <c r="AH114" s="79">
        <v>123</v>
      </c>
      <c r="AI114" s="79"/>
      <c r="AJ114" s="79" t="s">
        <v>1238</v>
      </c>
      <c r="AK114" s="79" t="s">
        <v>1288</v>
      </c>
      <c r="AL114" s="84" t="s">
        <v>1379</v>
      </c>
      <c r="AM114" s="79"/>
      <c r="AN114" s="81">
        <v>43522.84474537037</v>
      </c>
      <c r="AO114" s="84" t="s">
        <v>1486</v>
      </c>
      <c r="AP114" s="79" t="b">
        <v>0</v>
      </c>
      <c r="AQ114" s="79" t="b">
        <v>0</v>
      </c>
      <c r="AR114" s="79" t="b">
        <v>0</v>
      </c>
      <c r="AS114" s="79"/>
      <c r="AT114" s="79">
        <v>8</v>
      </c>
      <c r="AU114" s="84" t="s">
        <v>1495</v>
      </c>
      <c r="AV114" s="79" t="b">
        <v>0</v>
      </c>
      <c r="AW114" s="79" t="s">
        <v>1570</v>
      </c>
      <c r="AX114" s="84" t="s">
        <v>1682</v>
      </c>
      <c r="AY114" s="79" t="s">
        <v>66</v>
      </c>
      <c r="AZ114" s="79" t="str">
        <f>REPLACE(INDEX(GroupVertices[Group],MATCH(Vertices[[#This Row],[Vertex]],GroupVertices[Vertex],0)),1,1,"")</f>
        <v>2</v>
      </c>
      <c r="BA114" s="48" t="s">
        <v>1838</v>
      </c>
      <c r="BB114" s="48" t="s">
        <v>1838</v>
      </c>
      <c r="BC114" s="48" t="s">
        <v>1846</v>
      </c>
      <c r="BD114" s="48" t="s">
        <v>1846</v>
      </c>
      <c r="BE114" s="48" t="s">
        <v>1848</v>
      </c>
      <c r="BF114" s="48" t="s">
        <v>1848</v>
      </c>
      <c r="BG114" s="130" t="s">
        <v>2175</v>
      </c>
      <c r="BH114" s="130" t="s">
        <v>2175</v>
      </c>
      <c r="BI114" s="130" t="s">
        <v>2243</v>
      </c>
      <c r="BJ114" s="130" t="s">
        <v>2243</v>
      </c>
      <c r="BK114" s="130">
        <v>2</v>
      </c>
      <c r="BL114" s="133">
        <v>5.882352941176471</v>
      </c>
      <c r="BM114" s="130">
        <v>0</v>
      </c>
      <c r="BN114" s="133">
        <v>0</v>
      </c>
      <c r="BO114" s="130">
        <v>0</v>
      </c>
      <c r="BP114" s="133">
        <v>0</v>
      </c>
      <c r="BQ114" s="130">
        <v>32</v>
      </c>
      <c r="BR114" s="133">
        <v>94.11764705882354</v>
      </c>
      <c r="BS114" s="130">
        <v>34</v>
      </c>
      <c r="BT114" s="2"/>
      <c r="BU114" s="3"/>
      <c r="BV114" s="3"/>
      <c r="BW114" s="3"/>
      <c r="BX114" s="3"/>
    </row>
    <row r="115" spans="1:76" ht="15">
      <c r="A115" s="65" t="s">
        <v>285</v>
      </c>
      <c r="B115" s="66"/>
      <c r="C115" s="66" t="s">
        <v>64</v>
      </c>
      <c r="D115" s="67">
        <v>179.27079151501783</v>
      </c>
      <c r="E115" s="69"/>
      <c r="F115" s="103" t="s">
        <v>535</v>
      </c>
      <c r="G115" s="66"/>
      <c r="H115" s="70" t="s">
        <v>285</v>
      </c>
      <c r="I115" s="71"/>
      <c r="J115" s="71"/>
      <c r="K115" s="70" t="s">
        <v>1791</v>
      </c>
      <c r="L115" s="74">
        <v>21.053319728027454</v>
      </c>
      <c r="M115" s="75"/>
      <c r="N115" s="75"/>
      <c r="O115" s="76"/>
      <c r="P115" s="77"/>
      <c r="Q115" s="77"/>
      <c r="R115" s="89"/>
      <c r="S115" s="48">
        <v>1</v>
      </c>
      <c r="T115" s="48">
        <v>1</v>
      </c>
      <c r="U115" s="49">
        <v>0</v>
      </c>
      <c r="V115" s="49">
        <v>0.003367</v>
      </c>
      <c r="W115" s="49">
        <v>0.005015</v>
      </c>
      <c r="X115" s="49">
        <v>0.324291</v>
      </c>
      <c r="Y115" s="49">
        <v>0</v>
      </c>
      <c r="Z115" s="49">
        <v>1</v>
      </c>
      <c r="AA115" s="72">
        <v>115</v>
      </c>
      <c r="AB115" s="72"/>
      <c r="AC115" s="73"/>
      <c r="AD115" s="79" t="s">
        <v>1121</v>
      </c>
      <c r="AE115" s="79">
        <v>923</v>
      </c>
      <c r="AF115" s="79">
        <v>2818</v>
      </c>
      <c r="AG115" s="79">
        <v>4329</v>
      </c>
      <c r="AH115" s="79">
        <v>696</v>
      </c>
      <c r="AI115" s="79"/>
      <c r="AJ115" s="79" t="s">
        <v>1239</v>
      </c>
      <c r="AK115" s="79" t="s">
        <v>1250</v>
      </c>
      <c r="AL115" s="84" t="s">
        <v>1380</v>
      </c>
      <c r="AM115" s="79"/>
      <c r="AN115" s="81">
        <v>39868.85853009259</v>
      </c>
      <c r="AO115" s="84" t="s">
        <v>1487</v>
      </c>
      <c r="AP115" s="79" t="b">
        <v>0</v>
      </c>
      <c r="AQ115" s="79" t="b">
        <v>0</v>
      </c>
      <c r="AR115" s="79" t="b">
        <v>1</v>
      </c>
      <c r="AS115" s="79"/>
      <c r="AT115" s="79">
        <v>113</v>
      </c>
      <c r="AU115" s="84" t="s">
        <v>1500</v>
      </c>
      <c r="AV115" s="79" t="b">
        <v>0</v>
      </c>
      <c r="AW115" s="79" t="s">
        <v>1570</v>
      </c>
      <c r="AX115" s="84" t="s">
        <v>1683</v>
      </c>
      <c r="AY115" s="79" t="s">
        <v>66</v>
      </c>
      <c r="AZ115" s="79" t="str">
        <f>REPLACE(INDEX(GroupVertices[Group],MATCH(Vertices[[#This Row],[Vertex]],GroupVertices[Vertex],0)),1,1,"")</f>
        <v>1</v>
      </c>
      <c r="BA115" s="48"/>
      <c r="BB115" s="48"/>
      <c r="BC115" s="48"/>
      <c r="BD115" s="48"/>
      <c r="BE115" s="48"/>
      <c r="BF115" s="48"/>
      <c r="BG115" s="130" t="s">
        <v>2176</v>
      </c>
      <c r="BH115" s="130" t="s">
        <v>2176</v>
      </c>
      <c r="BI115" s="130" t="s">
        <v>2244</v>
      </c>
      <c r="BJ115" s="130" t="s">
        <v>2244</v>
      </c>
      <c r="BK115" s="130">
        <v>0</v>
      </c>
      <c r="BL115" s="133">
        <v>0</v>
      </c>
      <c r="BM115" s="130">
        <v>0</v>
      </c>
      <c r="BN115" s="133">
        <v>0</v>
      </c>
      <c r="BO115" s="130">
        <v>0</v>
      </c>
      <c r="BP115" s="133">
        <v>0</v>
      </c>
      <c r="BQ115" s="130">
        <v>22</v>
      </c>
      <c r="BR115" s="133">
        <v>100</v>
      </c>
      <c r="BS115" s="130">
        <v>22</v>
      </c>
      <c r="BT115" s="2"/>
      <c r="BU115" s="3"/>
      <c r="BV115" s="3"/>
      <c r="BW115" s="3"/>
      <c r="BX115" s="3"/>
    </row>
    <row r="116" spans="1:76" ht="15">
      <c r="A116" s="65" t="s">
        <v>289</v>
      </c>
      <c r="B116" s="66"/>
      <c r="C116" s="66" t="s">
        <v>64</v>
      </c>
      <c r="D116" s="67">
        <v>179.55422227124004</v>
      </c>
      <c r="E116" s="69"/>
      <c r="F116" s="103" t="s">
        <v>539</v>
      </c>
      <c r="G116" s="66"/>
      <c r="H116" s="70" t="s">
        <v>289</v>
      </c>
      <c r="I116" s="71"/>
      <c r="J116" s="71"/>
      <c r="K116" s="70" t="s">
        <v>1792</v>
      </c>
      <c r="L116" s="74">
        <v>21.38241452199437</v>
      </c>
      <c r="M116" s="75"/>
      <c r="N116" s="75"/>
      <c r="O116" s="76"/>
      <c r="P116" s="77"/>
      <c r="Q116" s="77"/>
      <c r="R116" s="89"/>
      <c r="S116" s="48">
        <v>1</v>
      </c>
      <c r="T116" s="48">
        <v>8</v>
      </c>
      <c r="U116" s="49">
        <v>78</v>
      </c>
      <c r="V116" s="49">
        <v>0.003663</v>
      </c>
      <c r="W116" s="49">
        <v>0.010204</v>
      </c>
      <c r="X116" s="49">
        <v>1.703089</v>
      </c>
      <c r="Y116" s="49">
        <v>0.21428571428571427</v>
      </c>
      <c r="Z116" s="49">
        <v>0.125</v>
      </c>
      <c r="AA116" s="72">
        <v>116</v>
      </c>
      <c r="AB116" s="72"/>
      <c r="AC116" s="73"/>
      <c r="AD116" s="79" t="s">
        <v>1122</v>
      </c>
      <c r="AE116" s="79">
        <v>4434</v>
      </c>
      <c r="AF116" s="79">
        <v>2864</v>
      </c>
      <c r="AG116" s="79">
        <v>12986</v>
      </c>
      <c r="AH116" s="79">
        <v>7222</v>
      </c>
      <c r="AI116" s="79"/>
      <c r="AJ116" s="79" t="s">
        <v>1240</v>
      </c>
      <c r="AK116" s="79" t="s">
        <v>1252</v>
      </c>
      <c r="AL116" s="84" t="s">
        <v>1381</v>
      </c>
      <c r="AM116" s="79"/>
      <c r="AN116" s="81">
        <v>43126.590532407405</v>
      </c>
      <c r="AO116" s="84" t="s">
        <v>1488</v>
      </c>
      <c r="AP116" s="79" t="b">
        <v>0</v>
      </c>
      <c r="AQ116" s="79" t="b">
        <v>0</v>
      </c>
      <c r="AR116" s="79" t="b">
        <v>1</v>
      </c>
      <c r="AS116" s="79"/>
      <c r="AT116" s="79">
        <v>36</v>
      </c>
      <c r="AU116" s="84" t="s">
        <v>1495</v>
      </c>
      <c r="AV116" s="79" t="b">
        <v>0</v>
      </c>
      <c r="AW116" s="79" t="s">
        <v>1570</v>
      </c>
      <c r="AX116" s="84" t="s">
        <v>1684</v>
      </c>
      <c r="AY116" s="79" t="s">
        <v>66</v>
      </c>
      <c r="AZ116" s="79" t="str">
        <f>REPLACE(INDEX(GroupVertices[Group],MATCH(Vertices[[#This Row],[Vertex]],GroupVertices[Vertex],0)),1,1,"")</f>
        <v>2</v>
      </c>
      <c r="BA116" s="48" t="s">
        <v>442</v>
      </c>
      <c r="BB116" s="48" t="s">
        <v>442</v>
      </c>
      <c r="BC116" s="48" t="s">
        <v>458</v>
      </c>
      <c r="BD116" s="48" t="s">
        <v>458</v>
      </c>
      <c r="BE116" s="48" t="s">
        <v>469</v>
      </c>
      <c r="BF116" s="48" t="s">
        <v>469</v>
      </c>
      <c r="BG116" s="130" t="s">
        <v>2177</v>
      </c>
      <c r="BH116" s="130" t="s">
        <v>2193</v>
      </c>
      <c r="BI116" s="130" t="s">
        <v>2245</v>
      </c>
      <c r="BJ116" s="130" t="s">
        <v>2245</v>
      </c>
      <c r="BK116" s="130">
        <v>2</v>
      </c>
      <c r="BL116" s="133">
        <v>3.7735849056603774</v>
      </c>
      <c r="BM116" s="130">
        <v>0</v>
      </c>
      <c r="BN116" s="133">
        <v>0</v>
      </c>
      <c r="BO116" s="130">
        <v>0</v>
      </c>
      <c r="BP116" s="133">
        <v>0</v>
      </c>
      <c r="BQ116" s="130">
        <v>51</v>
      </c>
      <c r="BR116" s="133">
        <v>96.22641509433963</v>
      </c>
      <c r="BS116" s="130">
        <v>53</v>
      </c>
      <c r="BT116" s="2"/>
      <c r="BU116" s="3"/>
      <c r="BV116" s="3"/>
      <c r="BW116" s="3"/>
      <c r="BX116" s="3"/>
    </row>
    <row r="117" spans="1:76" ht="15">
      <c r="A117" s="65" t="s">
        <v>351</v>
      </c>
      <c r="B117" s="66"/>
      <c r="C117" s="66" t="s">
        <v>64</v>
      </c>
      <c r="D117" s="67">
        <v>718.9845667438697</v>
      </c>
      <c r="E117" s="69"/>
      <c r="F117" s="103" t="s">
        <v>1566</v>
      </c>
      <c r="G117" s="66"/>
      <c r="H117" s="70" t="s">
        <v>351</v>
      </c>
      <c r="I117" s="71"/>
      <c r="J117" s="71"/>
      <c r="K117" s="70" t="s">
        <v>1793</v>
      </c>
      <c r="L117" s="74">
        <v>647.7213497875483</v>
      </c>
      <c r="M117" s="75"/>
      <c r="N117" s="75"/>
      <c r="O117" s="76"/>
      <c r="P117" s="77"/>
      <c r="Q117" s="77"/>
      <c r="R117" s="89"/>
      <c r="S117" s="48">
        <v>4</v>
      </c>
      <c r="T117" s="48">
        <v>0</v>
      </c>
      <c r="U117" s="49">
        <v>92.866667</v>
      </c>
      <c r="V117" s="49">
        <v>0.00361</v>
      </c>
      <c r="W117" s="49">
        <v>0.007011</v>
      </c>
      <c r="X117" s="49">
        <v>0.949986</v>
      </c>
      <c r="Y117" s="49">
        <v>0.5</v>
      </c>
      <c r="Z117" s="49">
        <v>0</v>
      </c>
      <c r="AA117" s="72">
        <v>117</v>
      </c>
      <c r="AB117" s="72"/>
      <c r="AC117" s="73"/>
      <c r="AD117" s="79" t="s">
        <v>1123</v>
      </c>
      <c r="AE117" s="79">
        <v>8166</v>
      </c>
      <c r="AF117" s="79">
        <v>90412</v>
      </c>
      <c r="AG117" s="79">
        <v>24162</v>
      </c>
      <c r="AH117" s="79">
        <v>13697</v>
      </c>
      <c r="AI117" s="79"/>
      <c r="AJ117" s="79" t="s">
        <v>1241</v>
      </c>
      <c r="AK117" s="79" t="s">
        <v>1286</v>
      </c>
      <c r="AL117" s="84" t="s">
        <v>1382</v>
      </c>
      <c r="AM117" s="79"/>
      <c r="AN117" s="81">
        <v>40641.73248842593</v>
      </c>
      <c r="AO117" s="84" t="s">
        <v>1489</v>
      </c>
      <c r="AP117" s="79" t="b">
        <v>0</v>
      </c>
      <c r="AQ117" s="79" t="b">
        <v>0</v>
      </c>
      <c r="AR117" s="79" t="b">
        <v>1</v>
      </c>
      <c r="AS117" s="79"/>
      <c r="AT117" s="79">
        <v>2376</v>
      </c>
      <c r="AU117" s="84" t="s">
        <v>1495</v>
      </c>
      <c r="AV117" s="79" t="b">
        <v>1</v>
      </c>
      <c r="AW117" s="79" t="s">
        <v>1570</v>
      </c>
      <c r="AX117" s="84" t="s">
        <v>1685</v>
      </c>
      <c r="AY117" s="79" t="s">
        <v>65</v>
      </c>
      <c r="AZ117" s="79"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5" t="s">
        <v>290</v>
      </c>
      <c r="B118" s="66"/>
      <c r="C118" s="66" t="s">
        <v>64</v>
      </c>
      <c r="D118" s="67">
        <v>163.01665379949267</v>
      </c>
      <c r="E118" s="69"/>
      <c r="F118" s="103" t="s">
        <v>540</v>
      </c>
      <c r="G118" s="66"/>
      <c r="H118" s="70" t="s">
        <v>290</v>
      </c>
      <c r="I118" s="71"/>
      <c r="J118" s="71"/>
      <c r="K118" s="70" t="s">
        <v>1794</v>
      </c>
      <c r="L118" s="74">
        <v>2.1804487174900213</v>
      </c>
      <c r="M118" s="75"/>
      <c r="N118" s="75"/>
      <c r="O118" s="76"/>
      <c r="P118" s="77"/>
      <c r="Q118" s="77"/>
      <c r="R118" s="89"/>
      <c r="S118" s="48">
        <v>2</v>
      </c>
      <c r="T118" s="48">
        <v>2</v>
      </c>
      <c r="U118" s="49">
        <v>0</v>
      </c>
      <c r="V118" s="49">
        <v>0.003597</v>
      </c>
      <c r="W118" s="49">
        <v>0.006853</v>
      </c>
      <c r="X118" s="49">
        <v>0.725676</v>
      </c>
      <c r="Y118" s="49">
        <v>0.8333333333333334</v>
      </c>
      <c r="Z118" s="49">
        <v>0.3333333333333333</v>
      </c>
      <c r="AA118" s="72">
        <v>118</v>
      </c>
      <c r="AB118" s="72"/>
      <c r="AC118" s="73"/>
      <c r="AD118" s="79" t="s">
        <v>1124</v>
      </c>
      <c r="AE118" s="79">
        <v>312</v>
      </c>
      <c r="AF118" s="79">
        <v>180</v>
      </c>
      <c r="AG118" s="79">
        <v>749</v>
      </c>
      <c r="AH118" s="79">
        <v>1187</v>
      </c>
      <c r="AI118" s="79"/>
      <c r="AJ118" s="79" t="s">
        <v>1242</v>
      </c>
      <c r="AK118" s="79" t="s">
        <v>1248</v>
      </c>
      <c r="AL118" s="84" t="s">
        <v>1351</v>
      </c>
      <c r="AM118" s="79"/>
      <c r="AN118" s="81">
        <v>42605.2544212963</v>
      </c>
      <c r="AO118" s="84" t="s">
        <v>1490</v>
      </c>
      <c r="AP118" s="79" t="b">
        <v>1</v>
      </c>
      <c r="AQ118" s="79" t="b">
        <v>0</v>
      </c>
      <c r="AR118" s="79" t="b">
        <v>1</v>
      </c>
      <c r="AS118" s="79"/>
      <c r="AT118" s="79">
        <v>6</v>
      </c>
      <c r="AU118" s="79"/>
      <c r="AV118" s="79" t="b">
        <v>0</v>
      </c>
      <c r="AW118" s="79" t="s">
        <v>1570</v>
      </c>
      <c r="AX118" s="84" t="s">
        <v>1686</v>
      </c>
      <c r="AY118" s="79" t="s">
        <v>66</v>
      </c>
      <c r="AZ118" s="79" t="str">
        <f>REPLACE(INDEX(GroupVertices[Group],MATCH(Vertices[[#This Row],[Vertex]],GroupVertices[Vertex],0)),1,1,"")</f>
        <v>2</v>
      </c>
      <c r="BA118" s="48"/>
      <c r="BB118" s="48"/>
      <c r="BC118" s="48"/>
      <c r="BD118" s="48"/>
      <c r="BE118" s="48" t="s">
        <v>2124</v>
      </c>
      <c r="BF118" s="48" t="s">
        <v>2124</v>
      </c>
      <c r="BG118" s="130" t="s">
        <v>2178</v>
      </c>
      <c r="BH118" s="130" t="s">
        <v>2194</v>
      </c>
      <c r="BI118" s="130" t="s">
        <v>2200</v>
      </c>
      <c r="BJ118" s="130" t="s">
        <v>2200</v>
      </c>
      <c r="BK118" s="130">
        <v>0</v>
      </c>
      <c r="BL118" s="133">
        <v>0</v>
      </c>
      <c r="BM118" s="130">
        <v>0</v>
      </c>
      <c r="BN118" s="133">
        <v>0</v>
      </c>
      <c r="BO118" s="130">
        <v>0</v>
      </c>
      <c r="BP118" s="133">
        <v>0</v>
      </c>
      <c r="BQ118" s="130">
        <v>59</v>
      </c>
      <c r="BR118" s="133">
        <v>100</v>
      </c>
      <c r="BS118" s="130">
        <v>59</v>
      </c>
      <c r="BT118" s="2"/>
      <c r="BU118" s="3"/>
      <c r="BV118" s="3"/>
      <c r="BW118" s="3"/>
      <c r="BX118" s="3"/>
    </row>
    <row r="119" spans="1:76" ht="15">
      <c r="A119" s="65" t="s">
        <v>291</v>
      </c>
      <c r="B119" s="66"/>
      <c r="C119" s="66" t="s">
        <v>64</v>
      </c>
      <c r="D119" s="67">
        <v>207.20720561744054</v>
      </c>
      <c r="E119" s="69"/>
      <c r="F119" s="103" t="s">
        <v>541</v>
      </c>
      <c r="G119" s="66"/>
      <c r="H119" s="70" t="s">
        <v>291</v>
      </c>
      <c r="I119" s="71"/>
      <c r="J119" s="71"/>
      <c r="K119" s="70" t="s">
        <v>1926</v>
      </c>
      <c r="L119" s="74">
        <v>53.49061963772295</v>
      </c>
      <c r="M119" s="75"/>
      <c r="N119" s="75"/>
      <c r="O119" s="76"/>
      <c r="P119" s="77"/>
      <c r="Q119" s="77"/>
      <c r="R119" s="89"/>
      <c r="S119" s="48">
        <v>2</v>
      </c>
      <c r="T119" s="48">
        <v>3</v>
      </c>
      <c r="U119" s="49">
        <v>16.666667</v>
      </c>
      <c r="V119" s="49">
        <v>0.003597</v>
      </c>
      <c r="W119" s="49">
        <v>0.006886</v>
      </c>
      <c r="X119" s="49">
        <v>0.71495</v>
      </c>
      <c r="Y119" s="49">
        <v>0.6666666666666666</v>
      </c>
      <c r="Z119" s="49">
        <v>0.6666666666666666</v>
      </c>
      <c r="AA119" s="72">
        <v>119</v>
      </c>
      <c r="AB119" s="72"/>
      <c r="AC119" s="73"/>
      <c r="AD119" s="79" t="s">
        <v>1125</v>
      </c>
      <c r="AE119" s="79">
        <v>6259</v>
      </c>
      <c r="AF119" s="79">
        <v>7352</v>
      </c>
      <c r="AG119" s="79">
        <v>18792</v>
      </c>
      <c r="AH119" s="79">
        <v>987</v>
      </c>
      <c r="AI119" s="79"/>
      <c r="AJ119" s="79" t="s">
        <v>1243</v>
      </c>
      <c r="AK119" s="79" t="s">
        <v>1293</v>
      </c>
      <c r="AL119" s="84" t="s">
        <v>1383</v>
      </c>
      <c r="AM119" s="79"/>
      <c r="AN119" s="81">
        <v>41571.35534722222</v>
      </c>
      <c r="AO119" s="84" t="s">
        <v>1491</v>
      </c>
      <c r="AP119" s="79" t="b">
        <v>0</v>
      </c>
      <c r="AQ119" s="79" t="b">
        <v>0</v>
      </c>
      <c r="AR119" s="79" t="b">
        <v>1</v>
      </c>
      <c r="AS119" s="79"/>
      <c r="AT119" s="79">
        <v>732</v>
      </c>
      <c r="AU119" s="84" t="s">
        <v>1495</v>
      </c>
      <c r="AV119" s="79" t="b">
        <v>0</v>
      </c>
      <c r="AW119" s="79" t="s">
        <v>1570</v>
      </c>
      <c r="AX119" s="84" t="s">
        <v>1687</v>
      </c>
      <c r="AY119" s="79" t="s">
        <v>65</v>
      </c>
      <c r="AZ119" s="79" t="str">
        <f>REPLACE(INDEX(GroupVertices[Group],MATCH(Vertices[[#This Row],[Vertex]],GroupVertices[Vertex],0)),1,1,"")</f>
        <v>1</v>
      </c>
      <c r="BA119" s="48" t="s">
        <v>2114</v>
      </c>
      <c r="BB119" s="48" t="s">
        <v>2114</v>
      </c>
      <c r="BC119" s="48" t="s">
        <v>2118</v>
      </c>
      <c r="BD119" s="48" t="s">
        <v>2118</v>
      </c>
      <c r="BE119" s="48" t="s">
        <v>2125</v>
      </c>
      <c r="BF119" s="48" t="s">
        <v>472</v>
      </c>
      <c r="BG119" s="130" t="s">
        <v>2179</v>
      </c>
      <c r="BH119" s="130" t="s">
        <v>2195</v>
      </c>
      <c r="BI119" s="130" t="s">
        <v>2246</v>
      </c>
      <c r="BJ119" s="130" t="s">
        <v>2246</v>
      </c>
      <c r="BK119" s="130">
        <v>9</v>
      </c>
      <c r="BL119" s="133">
        <v>5.142857142857143</v>
      </c>
      <c r="BM119" s="130">
        <v>1</v>
      </c>
      <c r="BN119" s="133">
        <v>0.5714285714285714</v>
      </c>
      <c r="BO119" s="130">
        <v>0</v>
      </c>
      <c r="BP119" s="133">
        <v>0</v>
      </c>
      <c r="BQ119" s="130">
        <v>165</v>
      </c>
      <c r="BR119" s="133">
        <v>94.28571428571429</v>
      </c>
      <c r="BS119" s="130">
        <v>175</v>
      </c>
      <c r="BT119" s="2"/>
      <c r="BU119" s="3"/>
      <c r="BV119" s="3"/>
      <c r="BW119" s="3"/>
      <c r="BX119" s="3"/>
    </row>
    <row r="120" spans="1:76" ht="15">
      <c r="A120" s="65" t="s">
        <v>352</v>
      </c>
      <c r="B120" s="66"/>
      <c r="C120" s="66" t="s">
        <v>64</v>
      </c>
      <c r="D120" s="67">
        <v>283.1235175177383</v>
      </c>
      <c r="E120" s="69"/>
      <c r="F120" s="103" t="s">
        <v>1567</v>
      </c>
      <c r="G120" s="66"/>
      <c r="H120" s="70" t="s">
        <v>352</v>
      </c>
      <c r="I120" s="71"/>
      <c r="J120" s="71"/>
      <c r="K120" s="70" t="s">
        <v>1795</v>
      </c>
      <c r="L120" s="74">
        <v>141.637944778296</v>
      </c>
      <c r="M120" s="75"/>
      <c r="N120" s="75"/>
      <c r="O120" s="76"/>
      <c r="P120" s="77"/>
      <c r="Q120" s="77"/>
      <c r="R120" s="89"/>
      <c r="S120" s="48">
        <v>2</v>
      </c>
      <c r="T120" s="48">
        <v>0</v>
      </c>
      <c r="U120" s="49">
        <v>0</v>
      </c>
      <c r="V120" s="49">
        <v>0.003378</v>
      </c>
      <c r="W120" s="49">
        <v>0.005839</v>
      </c>
      <c r="X120" s="49">
        <v>0.505245</v>
      </c>
      <c r="Y120" s="49">
        <v>1</v>
      </c>
      <c r="Z120" s="49">
        <v>0</v>
      </c>
      <c r="AA120" s="72">
        <v>120</v>
      </c>
      <c r="AB120" s="72"/>
      <c r="AC120" s="73"/>
      <c r="AD120" s="79" t="s">
        <v>1126</v>
      </c>
      <c r="AE120" s="79">
        <v>3646</v>
      </c>
      <c r="AF120" s="79">
        <v>19673</v>
      </c>
      <c r="AG120" s="79">
        <v>10943</v>
      </c>
      <c r="AH120" s="79">
        <v>1102</v>
      </c>
      <c r="AI120" s="79"/>
      <c r="AJ120" s="79" t="s">
        <v>1244</v>
      </c>
      <c r="AK120" s="79" t="s">
        <v>1294</v>
      </c>
      <c r="AL120" s="84" t="s">
        <v>1384</v>
      </c>
      <c r="AM120" s="79"/>
      <c r="AN120" s="81">
        <v>39911.46679398148</v>
      </c>
      <c r="AO120" s="79"/>
      <c r="AP120" s="79" t="b">
        <v>0</v>
      </c>
      <c r="AQ120" s="79" t="b">
        <v>0</v>
      </c>
      <c r="AR120" s="79" t="b">
        <v>0</v>
      </c>
      <c r="AS120" s="79"/>
      <c r="AT120" s="79">
        <v>292</v>
      </c>
      <c r="AU120" s="84" t="s">
        <v>1495</v>
      </c>
      <c r="AV120" s="79" t="b">
        <v>1</v>
      </c>
      <c r="AW120" s="79" t="s">
        <v>1570</v>
      </c>
      <c r="AX120" s="84" t="s">
        <v>1688</v>
      </c>
      <c r="AY120" s="79" t="s">
        <v>65</v>
      </c>
      <c r="AZ120" s="79"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5" t="s">
        <v>353</v>
      </c>
      <c r="B121" s="66"/>
      <c r="C121" s="66" t="s">
        <v>64</v>
      </c>
      <c r="D121" s="67">
        <v>191.10094481820522</v>
      </c>
      <c r="E121" s="69"/>
      <c r="F121" s="103" t="s">
        <v>1568</v>
      </c>
      <c r="G121" s="66"/>
      <c r="H121" s="70" t="s">
        <v>353</v>
      </c>
      <c r="I121" s="71"/>
      <c r="J121" s="71"/>
      <c r="K121" s="70" t="s">
        <v>1796</v>
      </c>
      <c r="L121" s="74">
        <v>34.78945025882043</v>
      </c>
      <c r="M121" s="75"/>
      <c r="N121" s="75"/>
      <c r="O121" s="76"/>
      <c r="P121" s="77"/>
      <c r="Q121" s="77"/>
      <c r="R121" s="89"/>
      <c r="S121" s="48">
        <v>2</v>
      </c>
      <c r="T121" s="48">
        <v>0</v>
      </c>
      <c r="U121" s="49">
        <v>0</v>
      </c>
      <c r="V121" s="49">
        <v>0.003378</v>
      </c>
      <c r="W121" s="49">
        <v>0.005839</v>
      </c>
      <c r="X121" s="49">
        <v>0.505245</v>
      </c>
      <c r="Y121" s="49">
        <v>1</v>
      </c>
      <c r="Z121" s="49">
        <v>0</v>
      </c>
      <c r="AA121" s="72">
        <v>121</v>
      </c>
      <c r="AB121" s="72"/>
      <c r="AC121" s="73"/>
      <c r="AD121" s="79" t="s">
        <v>1127</v>
      </c>
      <c r="AE121" s="79">
        <v>1243</v>
      </c>
      <c r="AF121" s="79">
        <v>4738</v>
      </c>
      <c r="AG121" s="79">
        <v>6218</v>
      </c>
      <c r="AH121" s="79">
        <v>656</v>
      </c>
      <c r="AI121" s="79"/>
      <c r="AJ121" s="79" t="s">
        <v>1245</v>
      </c>
      <c r="AK121" s="79" t="s">
        <v>1249</v>
      </c>
      <c r="AL121" s="84" t="s">
        <v>1385</v>
      </c>
      <c r="AM121" s="79"/>
      <c r="AN121" s="81">
        <v>40576.7146875</v>
      </c>
      <c r="AO121" s="84" t="s">
        <v>1492</v>
      </c>
      <c r="AP121" s="79" t="b">
        <v>0</v>
      </c>
      <c r="AQ121" s="79" t="b">
        <v>0</v>
      </c>
      <c r="AR121" s="79" t="b">
        <v>1</v>
      </c>
      <c r="AS121" s="79"/>
      <c r="AT121" s="79">
        <v>70</v>
      </c>
      <c r="AU121" s="84" t="s">
        <v>1506</v>
      </c>
      <c r="AV121" s="79" t="b">
        <v>0</v>
      </c>
      <c r="AW121" s="79" t="s">
        <v>1570</v>
      </c>
      <c r="AX121" s="84" t="s">
        <v>1689</v>
      </c>
      <c r="AY121" s="79" t="s">
        <v>65</v>
      </c>
      <c r="AZ121" s="79"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5" t="s">
        <v>292</v>
      </c>
      <c r="B122" s="66"/>
      <c r="C122" s="66" t="s">
        <v>64</v>
      </c>
      <c r="D122" s="67">
        <v>167.07094592110585</v>
      </c>
      <c r="E122" s="69"/>
      <c r="F122" s="103" t="s">
        <v>542</v>
      </c>
      <c r="G122" s="66"/>
      <c r="H122" s="70" t="s">
        <v>292</v>
      </c>
      <c r="I122" s="71"/>
      <c r="J122" s="71"/>
      <c r="K122" s="70" t="s">
        <v>1797</v>
      </c>
      <c r="L122" s="74">
        <v>6.8879351181471975</v>
      </c>
      <c r="M122" s="75"/>
      <c r="N122" s="75"/>
      <c r="O122" s="76"/>
      <c r="P122" s="77"/>
      <c r="Q122" s="77"/>
      <c r="R122" s="89"/>
      <c r="S122" s="48">
        <v>1</v>
      </c>
      <c r="T122" s="48">
        <v>2</v>
      </c>
      <c r="U122" s="49">
        <v>0</v>
      </c>
      <c r="V122" s="49">
        <v>0.003378</v>
      </c>
      <c r="W122" s="49">
        <v>0.005873</v>
      </c>
      <c r="X122" s="49">
        <v>0.494519</v>
      </c>
      <c r="Y122" s="49">
        <v>1</v>
      </c>
      <c r="Z122" s="49">
        <v>0.5</v>
      </c>
      <c r="AA122" s="72">
        <v>122</v>
      </c>
      <c r="AB122" s="72"/>
      <c r="AC122" s="73"/>
      <c r="AD122" s="79" t="s">
        <v>1128</v>
      </c>
      <c r="AE122" s="79">
        <v>1009</v>
      </c>
      <c r="AF122" s="79">
        <v>838</v>
      </c>
      <c r="AG122" s="79">
        <v>1569</v>
      </c>
      <c r="AH122" s="79">
        <v>714</v>
      </c>
      <c r="AI122" s="79"/>
      <c r="AJ122" s="79" t="s">
        <v>1246</v>
      </c>
      <c r="AK122" s="79"/>
      <c r="AL122" s="84" t="s">
        <v>1386</v>
      </c>
      <c r="AM122" s="79"/>
      <c r="AN122" s="81">
        <v>41449.612650462965</v>
      </c>
      <c r="AO122" s="84" t="s">
        <v>1493</v>
      </c>
      <c r="AP122" s="79" t="b">
        <v>0</v>
      </c>
      <c r="AQ122" s="79" t="b">
        <v>0</v>
      </c>
      <c r="AR122" s="79" t="b">
        <v>1</v>
      </c>
      <c r="AS122" s="79"/>
      <c r="AT122" s="79">
        <v>64</v>
      </c>
      <c r="AU122" s="84" t="s">
        <v>1495</v>
      </c>
      <c r="AV122" s="79" t="b">
        <v>0</v>
      </c>
      <c r="AW122" s="79" t="s">
        <v>1570</v>
      </c>
      <c r="AX122" s="84" t="s">
        <v>1690</v>
      </c>
      <c r="AY122" s="79" t="s">
        <v>66</v>
      </c>
      <c r="AZ122" s="79" t="str">
        <f>REPLACE(INDEX(GroupVertices[Group],MATCH(Vertices[[#This Row],[Vertex]],GroupVertices[Vertex],0)),1,1,"")</f>
        <v>1</v>
      </c>
      <c r="BA122" s="48" t="s">
        <v>443</v>
      </c>
      <c r="BB122" s="48" t="s">
        <v>443</v>
      </c>
      <c r="BC122" s="48" t="s">
        <v>453</v>
      </c>
      <c r="BD122" s="48" t="s">
        <v>453</v>
      </c>
      <c r="BE122" s="48"/>
      <c r="BF122" s="48"/>
      <c r="BG122" s="130" t="s">
        <v>2180</v>
      </c>
      <c r="BH122" s="130" t="s">
        <v>2180</v>
      </c>
      <c r="BI122" s="130" t="s">
        <v>2247</v>
      </c>
      <c r="BJ122" s="130" t="s">
        <v>2247</v>
      </c>
      <c r="BK122" s="130">
        <v>1</v>
      </c>
      <c r="BL122" s="133">
        <v>8.333333333333334</v>
      </c>
      <c r="BM122" s="130">
        <v>0</v>
      </c>
      <c r="BN122" s="133">
        <v>0</v>
      </c>
      <c r="BO122" s="130">
        <v>0</v>
      </c>
      <c r="BP122" s="133">
        <v>0</v>
      </c>
      <c r="BQ122" s="130">
        <v>11</v>
      </c>
      <c r="BR122" s="133">
        <v>91.66666666666667</v>
      </c>
      <c r="BS122" s="130">
        <v>12</v>
      </c>
      <c r="BT122" s="2"/>
      <c r="BU122" s="3"/>
      <c r="BV122" s="3"/>
      <c r="BW122" s="3"/>
      <c r="BX122" s="3"/>
    </row>
    <row r="123" spans="1:76" ht="15">
      <c r="A123" s="90" t="s">
        <v>354</v>
      </c>
      <c r="B123" s="91"/>
      <c r="C123" s="91" t="s">
        <v>64</v>
      </c>
      <c r="D123" s="92">
        <v>1000</v>
      </c>
      <c r="E123" s="93"/>
      <c r="F123" s="104" t="s">
        <v>1569</v>
      </c>
      <c r="G123" s="91"/>
      <c r="H123" s="94" t="s">
        <v>354</v>
      </c>
      <c r="I123" s="95"/>
      <c r="J123" s="95"/>
      <c r="K123" s="94" t="s">
        <v>1798</v>
      </c>
      <c r="L123" s="96">
        <v>974.0116837710931</v>
      </c>
      <c r="M123" s="97"/>
      <c r="N123" s="97"/>
      <c r="O123" s="98"/>
      <c r="P123" s="99"/>
      <c r="Q123" s="99"/>
      <c r="R123" s="100"/>
      <c r="S123" s="48">
        <v>3</v>
      </c>
      <c r="T123" s="48">
        <v>0</v>
      </c>
      <c r="U123" s="49">
        <v>0</v>
      </c>
      <c r="V123" s="49">
        <v>0.00339</v>
      </c>
      <c r="W123" s="49">
        <v>0.006654</v>
      </c>
      <c r="X123" s="49">
        <v>0.663425</v>
      </c>
      <c r="Y123" s="49">
        <v>0.8333333333333334</v>
      </c>
      <c r="Z123" s="49">
        <v>0</v>
      </c>
      <c r="AA123" s="101">
        <v>123</v>
      </c>
      <c r="AB123" s="101"/>
      <c r="AC123" s="102"/>
      <c r="AD123" s="79" t="s">
        <v>1129</v>
      </c>
      <c r="AE123" s="79">
        <v>1445</v>
      </c>
      <c r="AF123" s="79">
        <v>136020</v>
      </c>
      <c r="AG123" s="79">
        <v>16711</v>
      </c>
      <c r="AH123" s="79">
        <v>16071</v>
      </c>
      <c r="AI123" s="79"/>
      <c r="AJ123" s="79" t="s">
        <v>1247</v>
      </c>
      <c r="AK123" s="79" t="s">
        <v>1295</v>
      </c>
      <c r="AL123" s="84" t="s">
        <v>1387</v>
      </c>
      <c r="AM123" s="79"/>
      <c r="AN123" s="81">
        <v>39361.08907407407</v>
      </c>
      <c r="AO123" s="84" t="s">
        <v>1494</v>
      </c>
      <c r="AP123" s="79" t="b">
        <v>0</v>
      </c>
      <c r="AQ123" s="79" t="b">
        <v>0</v>
      </c>
      <c r="AR123" s="79" t="b">
        <v>1</v>
      </c>
      <c r="AS123" s="79"/>
      <c r="AT123" s="79">
        <v>2735</v>
      </c>
      <c r="AU123" s="84" t="s">
        <v>1497</v>
      </c>
      <c r="AV123" s="79" t="b">
        <v>1</v>
      </c>
      <c r="AW123" s="79" t="s">
        <v>1570</v>
      </c>
      <c r="AX123" s="84" t="s">
        <v>1691</v>
      </c>
      <c r="AY123" s="79" t="s">
        <v>65</v>
      </c>
      <c r="AZ123" s="79"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1" ht="15">
      <c r="A124" s="65" t="s">
        <v>1817</v>
      </c>
      <c r="B124" s="66"/>
      <c r="C124" s="66" t="s">
        <v>64</v>
      </c>
      <c r="D124" s="67">
        <v>167.43447667365172</v>
      </c>
      <c r="E124" s="112"/>
      <c r="F124" s="103" t="s">
        <v>1905</v>
      </c>
      <c r="G124" s="113"/>
      <c r="H124" s="70" t="s">
        <v>1817</v>
      </c>
      <c r="I124" s="71"/>
      <c r="J124" s="114"/>
      <c r="K124" s="70" t="s">
        <v>1927</v>
      </c>
      <c r="L124" s="115">
        <v>7.310034962583024</v>
      </c>
      <c r="M124" s="75"/>
      <c r="N124" s="75"/>
      <c r="O124" s="76"/>
      <c r="P124" s="77"/>
      <c r="Q124" s="77"/>
      <c r="R124" s="89"/>
      <c r="S124" s="48">
        <v>1</v>
      </c>
      <c r="T124" s="48">
        <v>0</v>
      </c>
      <c r="U124" s="49">
        <v>0</v>
      </c>
      <c r="V124" s="49">
        <v>0.003367</v>
      </c>
      <c r="W124" s="49">
        <v>0.005015</v>
      </c>
      <c r="X124" s="49">
        <v>0.324291</v>
      </c>
      <c r="Y124" s="49">
        <v>0</v>
      </c>
      <c r="Z124" s="49">
        <v>0</v>
      </c>
      <c r="AA124" s="72">
        <v>124</v>
      </c>
      <c r="AB124" s="72"/>
      <c r="AC124" s="73"/>
      <c r="AD124" s="80" t="s">
        <v>1889</v>
      </c>
      <c r="AE124" s="80">
        <v>1093</v>
      </c>
      <c r="AF124" s="80">
        <v>897</v>
      </c>
      <c r="AG124" s="80">
        <v>1980</v>
      </c>
      <c r="AH124" s="80">
        <v>371</v>
      </c>
      <c r="AI124" s="80"/>
      <c r="AJ124" s="80" t="s">
        <v>1893</v>
      </c>
      <c r="AK124" s="80" t="s">
        <v>1250</v>
      </c>
      <c r="AL124" s="83" t="s">
        <v>1897</v>
      </c>
      <c r="AM124" s="80"/>
      <c r="AN124" s="82">
        <v>40836.654814814814</v>
      </c>
      <c r="AO124" s="83" t="s">
        <v>1901</v>
      </c>
      <c r="AP124" s="80" t="b">
        <v>0</v>
      </c>
      <c r="AQ124" s="80" t="b">
        <v>0</v>
      </c>
      <c r="AR124" s="80" t="b">
        <v>1</v>
      </c>
      <c r="AS124" s="80"/>
      <c r="AT124" s="80">
        <v>34</v>
      </c>
      <c r="AU124" s="83" t="s">
        <v>1501</v>
      </c>
      <c r="AV124" s="80" t="b">
        <v>0</v>
      </c>
      <c r="AW124" s="80" t="s">
        <v>1570</v>
      </c>
      <c r="AX124" s="83" t="s">
        <v>1909</v>
      </c>
      <c r="AY124" s="80" t="s">
        <v>65</v>
      </c>
      <c r="AZ124" s="79"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row>
    <row r="125" spans="1:71" ht="15">
      <c r="A125" s="65" t="s">
        <v>1818</v>
      </c>
      <c r="B125" s="66"/>
      <c r="C125" s="66" t="s">
        <v>64</v>
      </c>
      <c r="D125" s="67">
        <v>201.27980588948935</v>
      </c>
      <c r="E125" s="112"/>
      <c r="F125" s="103" t="s">
        <v>1906</v>
      </c>
      <c r="G125" s="113"/>
      <c r="H125" s="70" t="s">
        <v>1818</v>
      </c>
      <c r="I125" s="71"/>
      <c r="J125" s="114"/>
      <c r="K125" s="70" t="s">
        <v>1928</v>
      </c>
      <c r="L125" s="115">
        <v>46.60824590302356</v>
      </c>
      <c r="M125" s="75"/>
      <c r="N125" s="75"/>
      <c r="O125" s="76"/>
      <c r="P125" s="77"/>
      <c r="Q125" s="77"/>
      <c r="R125" s="89"/>
      <c r="S125" s="48">
        <v>1</v>
      </c>
      <c r="T125" s="48">
        <v>0</v>
      </c>
      <c r="U125" s="49">
        <v>0</v>
      </c>
      <c r="V125" s="49">
        <v>0.003367</v>
      </c>
      <c r="W125" s="49">
        <v>0.005015</v>
      </c>
      <c r="X125" s="49">
        <v>0.324291</v>
      </c>
      <c r="Y125" s="49">
        <v>0</v>
      </c>
      <c r="Z125" s="49">
        <v>0</v>
      </c>
      <c r="AA125" s="72">
        <v>125</v>
      </c>
      <c r="AB125" s="72"/>
      <c r="AC125" s="73"/>
      <c r="AD125" s="80" t="s">
        <v>1890</v>
      </c>
      <c r="AE125" s="80">
        <v>715</v>
      </c>
      <c r="AF125" s="80">
        <v>6390</v>
      </c>
      <c r="AG125" s="80">
        <v>8147</v>
      </c>
      <c r="AH125" s="80">
        <v>1992</v>
      </c>
      <c r="AI125" s="80"/>
      <c r="AJ125" s="80" t="s">
        <v>1894</v>
      </c>
      <c r="AK125" s="80" t="s">
        <v>1248</v>
      </c>
      <c r="AL125" s="83" t="s">
        <v>1898</v>
      </c>
      <c r="AM125" s="80"/>
      <c r="AN125" s="82">
        <v>40004.47929398148</v>
      </c>
      <c r="AO125" s="83" t="s">
        <v>1902</v>
      </c>
      <c r="AP125" s="80" t="b">
        <v>0</v>
      </c>
      <c r="AQ125" s="80" t="b">
        <v>0</v>
      </c>
      <c r="AR125" s="80" t="b">
        <v>1</v>
      </c>
      <c r="AS125" s="80"/>
      <c r="AT125" s="80">
        <v>124</v>
      </c>
      <c r="AU125" s="83" t="s">
        <v>1501</v>
      </c>
      <c r="AV125" s="80" t="b">
        <v>0</v>
      </c>
      <c r="AW125" s="80" t="s">
        <v>1570</v>
      </c>
      <c r="AX125" s="83" t="s">
        <v>1910</v>
      </c>
      <c r="AY125" s="80" t="s">
        <v>65</v>
      </c>
      <c r="AZ125" s="79"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row>
    <row r="126" spans="1:71" ht="15">
      <c r="A126" s="65" t="s">
        <v>1819</v>
      </c>
      <c r="B126" s="66"/>
      <c r="C126" s="66" t="s">
        <v>64</v>
      </c>
      <c r="D126" s="67">
        <v>376.0395132531892</v>
      </c>
      <c r="E126" s="112"/>
      <c r="F126" s="103" t="s">
        <v>1907</v>
      </c>
      <c r="G126" s="113"/>
      <c r="H126" s="70" t="s">
        <v>1819</v>
      </c>
      <c r="I126" s="71"/>
      <c r="J126" s="114"/>
      <c r="K126" s="70" t="s">
        <v>1929</v>
      </c>
      <c r="L126" s="115">
        <v>249.5238033222325</v>
      </c>
      <c r="M126" s="75"/>
      <c r="N126" s="75"/>
      <c r="O126" s="76"/>
      <c r="P126" s="77"/>
      <c r="Q126" s="77"/>
      <c r="R126" s="89"/>
      <c r="S126" s="48">
        <v>1</v>
      </c>
      <c r="T126" s="48">
        <v>0</v>
      </c>
      <c r="U126" s="49">
        <v>0</v>
      </c>
      <c r="V126" s="49">
        <v>0.003367</v>
      </c>
      <c r="W126" s="49">
        <v>0.005015</v>
      </c>
      <c r="X126" s="49">
        <v>0.324291</v>
      </c>
      <c r="Y126" s="49">
        <v>0</v>
      </c>
      <c r="Z126" s="49">
        <v>0</v>
      </c>
      <c r="AA126" s="72">
        <v>126</v>
      </c>
      <c r="AB126" s="72"/>
      <c r="AC126" s="73"/>
      <c r="AD126" s="80" t="s">
        <v>1891</v>
      </c>
      <c r="AE126" s="80">
        <v>3161</v>
      </c>
      <c r="AF126" s="80">
        <v>34753</v>
      </c>
      <c r="AG126" s="80">
        <v>11164</v>
      </c>
      <c r="AH126" s="80">
        <v>3200</v>
      </c>
      <c r="AI126" s="80"/>
      <c r="AJ126" s="80" t="s">
        <v>1895</v>
      </c>
      <c r="AK126" s="80" t="s">
        <v>1248</v>
      </c>
      <c r="AL126" s="83" t="s">
        <v>1899</v>
      </c>
      <c r="AM126" s="80"/>
      <c r="AN126" s="82">
        <v>39882.423414351855</v>
      </c>
      <c r="AO126" s="83" t="s">
        <v>1903</v>
      </c>
      <c r="AP126" s="80" t="b">
        <v>0</v>
      </c>
      <c r="AQ126" s="80" t="b">
        <v>0</v>
      </c>
      <c r="AR126" s="80" t="b">
        <v>1</v>
      </c>
      <c r="AS126" s="80"/>
      <c r="AT126" s="80">
        <v>236</v>
      </c>
      <c r="AU126" s="83" t="s">
        <v>1502</v>
      </c>
      <c r="AV126" s="80" t="b">
        <v>0</v>
      </c>
      <c r="AW126" s="80" t="s">
        <v>1570</v>
      </c>
      <c r="AX126" s="83" t="s">
        <v>1911</v>
      </c>
      <c r="AY126" s="80" t="s">
        <v>65</v>
      </c>
      <c r="AZ126" s="79"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row>
    <row r="127" spans="1:71" ht="15">
      <c r="A127" s="90" t="s">
        <v>1820</v>
      </c>
      <c r="B127" s="91"/>
      <c r="C127" s="91" t="s">
        <v>64</v>
      </c>
      <c r="D127" s="92">
        <v>197.83550604757178</v>
      </c>
      <c r="E127" s="93"/>
      <c r="F127" s="104" t="s">
        <v>1908</v>
      </c>
      <c r="G127" s="91"/>
      <c r="H127" s="94" t="s">
        <v>1820</v>
      </c>
      <c r="I127" s="95"/>
      <c r="J127" s="95"/>
      <c r="K127" s="94" t="s">
        <v>1930</v>
      </c>
      <c r="L127" s="96">
        <v>42.609028732860395</v>
      </c>
      <c r="M127" s="97"/>
      <c r="N127" s="97"/>
      <c r="O127" s="98"/>
      <c r="P127" s="99"/>
      <c r="Q127" s="99"/>
      <c r="R127" s="100"/>
      <c r="S127" s="48">
        <v>1</v>
      </c>
      <c r="T127" s="48">
        <v>0</v>
      </c>
      <c r="U127" s="49">
        <v>0</v>
      </c>
      <c r="V127" s="49">
        <v>0.003367</v>
      </c>
      <c r="W127" s="49">
        <v>0.005015</v>
      </c>
      <c r="X127" s="49">
        <v>0.324291</v>
      </c>
      <c r="Y127" s="49">
        <v>0</v>
      </c>
      <c r="Z127" s="49">
        <v>0</v>
      </c>
      <c r="AA127" s="101">
        <v>127</v>
      </c>
      <c r="AB127" s="101"/>
      <c r="AC127" s="102"/>
      <c r="AD127" s="107" t="s">
        <v>1892</v>
      </c>
      <c r="AE127" s="107">
        <v>6169</v>
      </c>
      <c r="AF127" s="107">
        <v>5831</v>
      </c>
      <c r="AG127" s="107">
        <v>9889</v>
      </c>
      <c r="AH127" s="107">
        <v>4041</v>
      </c>
      <c r="AI127" s="107"/>
      <c r="AJ127" s="107" t="s">
        <v>1896</v>
      </c>
      <c r="AK127" s="107" t="s">
        <v>1250</v>
      </c>
      <c r="AL127" s="109" t="s">
        <v>1900</v>
      </c>
      <c r="AM127" s="107"/>
      <c r="AN127" s="108">
        <v>41606.83861111111</v>
      </c>
      <c r="AO127" s="109" t="s">
        <v>1904</v>
      </c>
      <c r="AP127" s="107" t="b">
        <v>0</v>
      </c>
      <c r="AQ127" s="107" t="b">
        <v>0</v>
      </c>
      <c r="AR127" s="107" t="b">
        <v>1</v>
      </c>
      <c r="AS127" s="107"/>
      <c r="AT127" s="107">
        <v>126</v>
      </c>
      <c r="AU127" s="109" t="s">
        <v>1495</v>
      </c>
      <c r="AV127" s="107" t="b">
        <v>0</v>
      </c>
      <c r="AW127" s="107" t="s">
        <v>1570</v>
      </c>
      <c r="AX127" s="109" t="s">
        <v>1912</v>
      </c>
      <c r="AY127" s="107" t="s">
        <v>65</v>
      </c>
      <c r="AZ127" s="79"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7"/>
    <dataValidation allowBlank="1" showInputMessage="1" promptTitle="Vertex Tooltip" prompt="Enter optional text that will pop up when the mouse is hovered over the vertex." errorTitle="Invalid Vertex Image Key" sqref="K3:K1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7"/>
    <dataValidation allowBlank="1" showInputMessage="1" promptTitle="Vertex Label Fill Color" prompt="To select an optional fill color for the Label shape, right-click and select Select Color on the right-click menu." sqref="I3:I127"/>
    <dataValidation allowBlank="1" showInputMessage="1" promptTitle="Vertex Image File" prompt="Enter the path to an image file.  Hover over the column header for examples." errorTitle="Invalid Vertex Image Key" sqref="F3:F127"/>
    <dataValidation allowBlank="1" showInputMessage="1" promptTitle="Vertex Color" prompt="To select an optional vertex color, right-click and select Select Color on the right-click menu." sqref="B3:B127"/>
    <dataValidation allowBlank="1" showInputMessage="1" promptTitle="Vertex Opacity" prompt="Enter an optional vertex opacity between 0 (transparent) and 100 (opaque)." errorTitle="Invalid Vertex Opacity" error="The optional vertex opacity must be a whole number between 0 and 10." sqref="E3:E127"/>
    <dataValidation type="list" allowBlank="1" showInputMessage="1" showErrorMessage="1" promptTitle="Vertex Shape" prompt="Select an optional vertex shape." errorTitle="Invalid Vertex Shape" error="You have entered an invalid vertex shape.  Try selecting from the drop-down list instead." sqref="C3:C1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7">
      <formula1>ValidVertexLabelPositions</formula1>
    </dataValidation>
    <dataValidation allowBlank="1" showInputMessage="1" showErrorMessage="1" promptTitle="Vertex Name" prompt="Enter the name of the vertex." sqref="A3:A127"/>
  </dataValidations>
  <hyperlinks>
    <hyperlink ref="AL3" r:id="rId1" display="http://t.co/luGsejp43P"/>
    <hyperlink ref="AL4" r:id="rId2" display="https://t.co/b2JvBqptJf"/>
    <hyperlink ref="AL5" r:id="rId3" display="https://t.co/2lwXNMWd4f"/>
    <hyperlink ref="AL6" r:id="rId4" display="https://t.co/3EGm5BWksy"/>
    <hyperlink ref="AL7" r:id="rId5" display="https://t.co/qPUnGTGbY0"/>
    <hyperlink ref="AL8" r:id="rId6" display="https://t.co/k8TIYoIqLn"/>
    <hyperlink ref="AL9" r:id="rId7" display="https://t.co/etHOQOQvOE"/>
    <hyperlink ref="AL12" r:id="rId8" display="https://t.co/FQmZuZu9xK"/>
    <hyperlink ref="AL13" r:id="rId9" display="https://t.co/jccEPexHPc"/>
    <hyperlink ref="AL15" r:id="rId10" display="http://t.co/M9SWtE39KN"/>
    <hyperlink ref="AL16" r:id="rId11" display="https://t.co/ZdQo9bNfEs"/>
    <hyperlink ref="AL17" r:id="rId12" display="https://t.co/HySV1YB9an"/>
    <hyperlink ref="AL18" r:id="rId13" display="https://t.co/rTUaUBqk9v"/>
    <hyperlink ref="AL20" r:id="rId14" display="https://t.co/hztcBJngbR"/>
    <hyperlink ref="AL22" r:id="rId15" display="https://t.co/q8ymDmQ7HA"/>
    <hyperlink ref="AL23" r:id="rId16" display="https://t.co/j4HBPuI8LK"/>
    <hyperlink ref="AL24" r:id="rId17" display="http://t.co/Ob5nESLr2Q"/>
    <hyperlink ref="AL25" r:id="rId18" display="http://t.co/JgIap9br10"/>
    <hyperlink ref="AL26" r:id="rId19" display="https://t.co/x4yevEHrzt"/>
    <hyperlink ref="AL28" r:id="rId20" display="https://t.co/HLbxgBy3oZ"/>
    <hyperlink ref="AL29" r:id="rId21" display="https://t.co/pktSyY5MNl"/>
    <hyperlink ref="AL31" r:id="rId22" display="https://t.co/ZXmvMpwjEj"/>
    <hyperlink ref="AL32" r:id="rId23" display="https://t.co/Sscdj9FjaJ"/>
    <hyperlink ref="AL33" r:id="rId24" display="https://t.co/I3Tg6zzDNe"/>
    <hyperlink ref="AL34" r:id="rId25" display="https://t.co/hEGVjGSK0H"/>
    <hyperlink ref="AL35" r:id="rId26" display="https://t.co/BCh9IbG2EK"/>
    <hyperlink ref="AL36" r:id="rId27" display="https://t.co/aazJh5x8di"/>
    <hyperlink ref="AL38" r:id="rId28" display="https://t.co/fO0eUuosyg"/>
    <hyperlink ref="AL39" r:id="rId29" display="https://t.co/XNABzJ7yUY"/>
    <hyperlink ref="AL40" r:id="rId30" display="https://t.co/4iLypRJbma"/>
    <hyperlink ref="AL41" r:id="rId31" display="https://t.co/6RuablteiA"/>
    <hyperlink ref="AL42" r:id="rId32" display="https://t.co/lK7u9AYRIn"/>
    <hyperlink ref="AL43" r:id="rId33" display="https://t.co/HySV1YB9an"/>
    <hyperlink ref="AL44" r:id="rId34" display="https://t.co/CdPZcd5zky"/>
    <hyperlink ref="AL47" r:id="rId35" display="https://t.co/f7TSz4GrbW"/>
    <hyperlink ref="AL50" r:id="rId36" display="https://t.co/J91O1k4MJT"/>
    <hyperlink ref="AL51" r:id="rId37" display="https://t.co/ykaY0lMyOD"/>
    <hyperlink ref="AL53" r:id="rId38" display="https://t.co/iEdjq4pwbv"/>
    <hyperlink ref="AL56" r:id="rId39" display="https://t.co/ngnb56eKhj"/>
    <hyperlink ref="AL57" r:id="rId40" display="https://t.co/w3EGsFLJXH"/>
    <hyperlink ref="AL58" r:id="rId41" display="https://t.co/NmC0eUsbhp"/>
    <hyperlink ref="AL60" r:id="rId42" display="https://t.co/fKjcAbSuoK"/>
    <hyperlink ref="AL61" r:id="rId43" display="https://t.co/IO7P3MTRVF"/>
    <hyperlink ref="AL62" r:id="rId44" display="https://t.co/9NgV5qPOpE"/>
    <hyperlink ref="AL64" r:id="rId45" display="https://t.co/hmyLtMWFAW"/>
    <hyperlink ref="AL66" r:id="rId46" display="https://t.co/qzC6PU18Td"/>
    <hyperlink ref="AL68" r:id="rId47" display="https://t.co/tEDFpqs7zm"/>
    <hyperlink ref="AL69" r:id="rId48" display="http://t.co/X7cndlTbX6"/>
    <hyperlink ref="AL70" r:id="rId49" display="https://t.co/sA6sUA5gJN"/>
    <hyperlink ref="AL72" r:id="rId50" display="https://t.co/nb3C0lRwdQ"/>
    <hyperlink ref="AL73" r:id="rId51" display="https://t.co/2vlV0lydlA"/>
    <hyperlink ref="AL74" r:id="rId52" display="https://t.co/l9GPmIrBka"/>
    <hyperlink ref="AL75" r:id="rId53" display="https://t.co/h5vwtzBC50"/>
    <hyperlink ref="AL76" r:id="rId54" display="http://t.co/JnCJYvIjKm"/>
    <hyperlink ref="AL77" r:id="rId55" display="https://t.co/JT9QX4WUSW"/>
    <hyperlink ref="AL81" r:id="rId56" display="https://t.co/HySV1YB9an"/>
    <hyperlink ref="AL83" r:id="rId57" display="https://t.co/TNA4xpWnSZ"/>
    <hyperlink ref="AL84" r:id="rId58" display="https://t.co/UisyZljl4O"/>
    <hyperlink ref="AL85" r:id="rId59" display="http://t.co/z7lAkA4rec"/>
    <hyperlink ref="AL86" r:id="rId60" display="http://t.co/rwAKNAt4"/>
    <hyperlink ref="AL87" r:id="rId61" display="https://t.co/hGDMmrsaPy"/>
    <hyperlink ref="AL88" r:id="rId62" display="http://t.co/TYdsVmxMNR"/>
    <hyperlink ref="AL90" r:id="rId63" display="https://t.co/2H1kzQaSVL"/>
    <hyperlink ref="AL91" r:id="rId64" display="http://t.co/bLylaDZIKe"/>
    <hyperlink ref="AL92" r:id="rId65" display="https://t.co/cSSOdVsmfD"/>
    <hyperlink ref="AL93" r:id="rId66" display="https://t.co/qyV4U7xRO2"/>
    <hyperlink ref="AL94" r:id="rId67" display="https://t.co/kJtWc4ZBIs"/>
    <hyperlink ref="AL95" r:id="rId68" display="https://t.co/W8BmslhUnt"/>
    <hyperlink ref="AL96" r:id="rId69" display="https://t.co/0qLW9zYQ9v"/>
    <hyperlink ref="AL98" r:id="rId70" display="https://t.co/ivU8XUl4R0"/>
    <hyperlink ref="AL99" r:id="rId71" display="https://t.co/tldPFGKBqq"/>
    <hyperlink ref="AL100" r:id="rId72" display="https://t.co/QZvAjmOLQ3"/>
    <hyperlink ref="AL101" r:id="rId73" display="https://t.co/1oPUapCJy8"/>
    <hyperlink ref="AL102" r:id="rId74" display="https://t.co/TwZwYXK11W"/>
    <hyperlink ref="AL103" r:id="rId75" display="https://t.co/fmAjGplrOe"/>
    <hyperlink ref="AL104" r:id="rId76" display="https://t.co/16FdD4kcd0"/>
    <hyperlink ref="AL105" r:id="rId77" display="https://t.co/Dm5pD2Q60v"/>
    <hyperlink ref="AL106" r:id="rId78" display="https://t.co/n6vJMoLUeG"/>
    <hyperlink ref="AL107" r:id="rId79" display="https://t.co/E4oklU0qQ8"/>
    <hyperlink ref="AL108" r:id="rId80" display="https://t.co/7uuzrxgrYb"/>
    <hyperlink ref="AL109" r:id="rId81" display="https://t.co/1UGuo9onyW"/>
    <hyperlink ref="AL110" r:id="rId82" display="https://t.co/W6M4SFeIAp"/>
    <hyperlink ref="AL111" r:id="rId83" display="https://t.co/H6nbvuHLMa"/>
    <hyperlink ref="AL112" r:id="rId84" display="https://t.co/7rYZBxKbzT"/>
    <hyperlink ref="AL113" r:id="rId85" display="http://t.co/gVM3BDI9E0"/>
    <hyperlink ref="AL114" r:id="rId86" display="https://t.co/lluEICrM4Q"/>
    <hyperlink ref="AL115" r:id="rId87" display="http://t.co/Uu0YnpxIkP"/>
    <hyperlink ref="AL116" r:id="rId88" display="https://t.co/IQvoh3kr2p"/>
    <hyperlink ref="AL117" r:id="rId89" display="https://t.co/zMOwwA8iIf"/>
    <hyperlink ref="AL118" r:id="rId90" display="https://t.co/UisyZljl4O"/>
    <hyperlink ref="AL119" r:id="rId91" display="https://t.co/uvFlwh5RZV"/>
    <hyperlink ref="AL120" r:id="rId92" display="http://t.co/dHQwneAj8S"/>
    <hyperlink ref="AL121" r:id="rId93" display="https://t.co/FKrjhXfvRH"/>
    <hyperlink ref="AL122" r:id="rId94" display="http://t.co/buc4Ea2abQ"/>
    <hyperlink ref="AL123" r:id="rId95" display="https://t.co/F8oaTDslci"/>
    <hyperlink ref="AO3" r:id="rId96" display="https://pbs.twimg.com/profile_banners/2831531438/1414587518"/>
    <hyperlink ref="AO4" r:id="rId97" display="https://pbs.twimg.com/profile_banners/29812125/1548060192"/>
    <hyperlink ref="AO5" r:id="rId98" display="https://pbs.twimg.com/profile_banners/1069149654204469248/1560769199"/>
    <hyperlink ref="AO6" r:id="rId99" display="https://pbs.twimg.com/profile_banners/826441613891268608/1486568966"/>
    <hyperlink ref="AO7" r:id="rId100" display="https://pbs.twimg.com/profile_banners/1029136606010245120/1561119092"/>
    <hyperlink ref="AO8" r:id="rId101" display="https://pbs.twimg.com/profile_banners/19109560/1353777862"/>
    <hyperlink ref="AO9" r:id="rId102" display="https://pbs.twimg.com/profile_banners/761451260373504000/1470380066"/>
    <hyperlink ref="AO10" r:id="rId103" display="https://pbs.twimg.com/profile_banners/2294177137/1442870163"/>
    <hyperlink ref="AO11" r:id="rId104" display="https://pbs.twimg.com/profile_banners/1014776031314620416/1530777332"/>
    <hyperlink ref="AO12" r:id="rId105" display="https://pbs.twimg.com/profile_banners/240203945/1447409480"/>
    <hyperlink ref="AO13" r:id="rId106" display="https://pbs.twimg.com/profile_banners/1010890008067272704/1549129936"/>
    <hyperlink ref="AO14" r:id="rId107" display="https://pbs.twimg.com/profile_banners/815552377981956096/1484391164"/>
    <hyperlink ref="AO16" r:id="rId108" display="https://pbs.twimg.com/profile_banners/56366858/1479122559"/>
    <hyperlink ref="AO17" r:id="rId109" display="https://pbs.twimg.com/profile_banners/20668046/1488373914"/>
    <hyperlink ref="AO18" r:id="rId110" display="https://pbs.twimg.com/profile_banners/725707444991758336/1566303195"/>
    <hyperlink ref="AO19" r:id="rId111" display="https://pbs.twimg.com/profile_banners/887423331821072385/1500565155"/>
    <hyperlink ref="AO20" r:id="rId112" display="https://pbs.twimg.com/profile_banners/818627111355371521/1487800194"/>
    <hyperlink ref="AO22" r:id="rId113" display="https://pbs.twimg.com/profile_banners/404192299/1505225820"/>
    <hyperlink ref="AO23" r:id="rId114" display="https://pbs.twimg.com/profile_banners/1568368735/1565887955"/>
    <hyperlink ref="AO24" r:id="rId115" display="https://pbs.twimg.com/profile_banners/472867697/1548174413"/>
    <hyperlink ref="AO25" r:id="rId116" display="https://pbs.twimg.com/profile_banners/354175373/1420317748"/>
    <hyperlink ref="AO26" r:id="rId117" display="https://pbs.twimg.com/profile_banners/83431715/1559749706"/>
    <hyperlink ref="AO27" r:id="rId118" display="https://pbs.twimg.com/profile_banners/3380335871/1557948300"/>
    <hyperlink ref="AO28" r:id="rId119" display="https://pbs.twimg.com/profile_banners/4916196933/1564475162"/>
    <hyperlink ref="AO29" r:id="rId120" display="https://pbs.twimg.com/profile_banners/1064616049054756865/1544206334"/>
    <hyperlink ref="AO30" r:id="rId121" display="https://pbs.twimg.com/profile_banners/1091014568174854144/1551254636"/>
    <hyperlink ref="AO31" r:id="rId122" display="https://pbs.twimg.com/profile_banners/764183449200631808/1498919983"/>
    <hyperlink ref="AO32" r:id="rId123" display="https://pbs.twimg.com/profile_banners/26313996/1559565374"/>
    <hyperlink ref="AO33" r:id="rId124" display="https://pbs.twimg.com/profile_banners/268349503/1539259830"/>
    <hyperlink ref="AO34" r:id="rId125" display="https://pbs.twimg.com/profile_banners/743018578014810112/1536576898"/>
    <hyperlink ref="AO35" r:id="rId126" display="https://pbs.twimg.com/profile_banners/14154800/1564317281"/>
    <hyperlink ref="AO36" r:id="rId127" display="https://pbs.twimg.com/profile_banners/1039872668730884097/1561039928"/>
    <hyperlink ref="AO37" r:id="rId128" display="https://pbs.twimg.com/profile_banners/996122752150114310/1534000924"/>
    <hyperlink ref="AO38" r:id="rId129" display="https://pbs.twimg.com/profile_banners/159123210/1560440874"/>
    <hyperlink ref="AO39" r:id="rId130" display="https://pbs.twimg.com/profile_banners/871686942/1565306107"/>
    <hyperlink ref="AO41" r:id="rId131" display="https://pbs.twimg.com/profile_banners/928636804487622656/1561299699"/>
    <hyperlink ref="AO42" r:id="rId132" display="https://pbs.twimg.com/profile_banners/346556799/1555372614"/>
    <hyperlink ref="AO44" r:id="rId133" display="https://pbs.twimg.com/profile_banners/164622062/1517438765"/>
    <hyperlink ref="AO45" r:id="rId134" display="https://pbs.twimg.com/profile_banners/1083654285756416002/1547201237"/>
    <hyperlink ref="AO46" r:id="rId135" display="https://pbs.twimg.com/profile_banners/20907028/1466105812"/>
    <hyperlink ref="AO47" r:id="rId136" display="https://pbs.twimg.com/profile_banners/1020262746020073472/1551961686"/>
    <hyperlink ref="AO49" r:id="rId137" display="https://pbs.twimg.com/profile_banners/1116078284872343553/1566275261"/>
    <hyperlink ref="AO50" r:id="rId138" display="https://pbs.twimg.com/profile_banners/1068522214629113857/1557264319"/>
    <hyperlink ref="AO51" r:id="rId139" display="https://pbs.twimg.com/profile_banners/1068663064558489600/1548617946"/>
    <hyperlink ref="AO52" r:id="rId140" display="https://pbs.twimg.com/profile_banners/1076088538532376576/1546089194"/>
    <hyperlink ref="AO53" r:id="rId141" display="https://pbs.twimg.com/profile_banners/1076858015247151106/1545580755"/>
    <hyperlink ref="AO54" r:id="rId142" display="https://pbs.twimg.com/profile_banners/1086232472118087682/1547822181"/>
    <hyperlink ref="AO55" r:id="rId143" display="https://pbs.twimg.com/profile_banners/1086294340765388800/1554896225"/>
    <hyperlink ref="AO58" r:id="rId144" display="https://pbs.twimg.com/profile_banners/1088341589213220865/1550920128"/>
    <hyperlink ref="AO60" r:id="rId145" display="https://pbs.twimg.com/profile_banners/1091790324761088002/1549140520"/>
    <hyperlink ref="AO61" r:id="rId146" display="https://pbs.twimg.com/profile_banners/1101085436489932801/1551372834"/>
    <hyperlink ref="AO62" r:id="rId147" display="https://pbs.twimg.com/profile_banners/1103260306355224577/1566219896"/>
    <hyperlink ref="AO63" r:id="rId148" display="https://pbs.twimg.com/profile_banners/1105173141872095232/1554920006"/>
    <hyperlink ref="AO64" r:id="rId149" display="https://pbs.twimg.com/profile_banners/1139175470992429057/1560437649"/>
    <hyperlink ref="AO65" r:id="rId150" display="https://pbs.twimg.com/profile_banners/1114622071038971905/1555900022"/>
    <hyperlink ref="AO66" r:id="rId151" display="https://pbs.twimg.com/profile_banners/20849022/1530695516"/>
    <hyperlink ref="AO67" r:id="rId152" display="https://pbs.twimg.com/profile_banners/526800804/1527014650"/>
    <hyperlink ref="AO68" r:id="rId153" display="https://pbs.twimg.com/profile_banners/14786138/1565101239"/>
    <hyperlink ref="AO69" r:id="rId154" display="https://pbs.twimg.com/profile_banners/2231317676/1463662999"/>
    <hyperlink ref="AO70" r:id="rId155" display="https://pbs.twimg.com/profile_banners/44614050/1562058099"/>
    <hyperlink ref="AO71" r:id="rId156" display="https://pbs.twimg.com/profile_banners/949360609929367552/1553883618"/>
    <hyperlink ref="AO72" r:id="rId157" display="https://pbs.twimg.com/profile_banners/281477266/1545142032"/>
    <hyperlink ref="AO74" r:id="rId158" display="https://pbs.twimg.com/profile_banners/1067437580755456005/1543332440"/>
    <hyperlink ref="AO75" r:id="rId159" display="https://pbs.twimg.com/profile_banners/3301643913/1532941884"/>
    <hyperlink ref="AO77" r:id="rId160" display="https://pbs.twimg.com/profile_banners/1039054184711172097/1549991609"/>
    <hyperlink ref="AO78" r:id="rId161" display="https://pbs.twimg.com/profile_banners/1159106771870461953/1565261168"/>
    <hyperlink ref="AO80" r:id="rId162" display="https://pbs.twimg.com/profile_banners/20058248/1400402729"/>
    <hyperlink ref="AO81" r:id="rId163" display="https://pbs.twimg.com/profile_banners/1110530011730186240/1564739848"/>
    <hyperlink ref="AO82" r:id="rId164" display="https://pbs.twimg.com/profile_banners/2238456923/1555187980"/>
    <hyperlink ref="AO83" r:id="rId165" display="https://pbs.twimg.com/profile_banners/970939705629069312/1564981825"/>
    <hyperlink ref="AO84" r:id="rId166" display="https://pbs.twimg.com/profile_banners/20434974/1560243242"/>
    <hyperlink ref="AO85" r:id="rId167" display="https://pbs.twimg.com/profile_banners/91420833/1491299221"/>
    <hyperlink ref="AO86" r:id="rId168" display="https://pbs.twimg.com/profile_banners/1134223836/1359557018"/>
    <hyperlink ref="AO87" r:id="rId169" display="https://pbs.twimg.com/profile_banners/85858287/1553594694"/>
    <hyperlink ref="AO88" r:id="rId170" display="https://pbs.twimg.com/profile_banners/545172210/1490593409"/>
    <hyperlink ref="AO89" r:id="rId171" display="https://pbs.twimg.com/profile_banners/1248843523/1547725244"/>
    <hyperlink ref="AO90" r:id="rId172" display="https://pbs.twimg.com/profile_banners/978262504106229760/1554987239"/>
    <hyperlink ref="AO91" r:id="rId173" display="https://pbs.twimg.com/profile_banners/2426965014/1402326060"/>
    <hyperlink ref="AO92" r:id="rId174" display="https://pbs.twimg.com/profile_banners/702080380510281728/1456225645"/>
    <hyperlink ref="AO93" r:id="rId175" display="https://pbs.twimg.com/profile_banners/1155456527655944193/1565338833"/>
    <hyperlink ref="AO94" r:id="rId176" display="https://pbs.twimg.com/profile_banners/947167217778601984/1556191847"/>
    <hyperlink ref="AO95" r:id="rId177" display="https://pbs.twimg.com/profile_banners/4804777407/1533889302"/>
    <hyperlink ref="AO96" r:id="rId178" display="https://pbs.twimg.com/profile_banners/759247351471042564/1563553737"/>
    <hyperlink ref="AO98" r:id="rId179" display="https://pbs.twimg.com/profile_banners/1145672007914180610/1561985246"/>
    <hyperlink ref="AO99" r:id="rId180" display="https://pbs.twimg.com/profile_banners/4839198225/1527029345"/>
    <hyperlink ref="AO100" r:id="rId181" display="https://pbs.twimg.com/profile_banners/726305922906214400/1476694932"/>
    <hyperlink ref="AO102" r:id="rId182" display="https://pbs.twimg.com/profile_banners/1034524339675320321/1541254151"/>
    <hyperlink ref="AO103" r:id="rId183" display="https://pbs.twimg.com/profile_banners/1062494549707276296/1543399339"/>
    <hyperlink ref="AO104" r:id="rId184" display="https://pbs.twimg.com/profile_banners/272104243/1547472670"/>
    <hyperlink ref="AO105" r:id="rId185" display="https://pbs.twimg.com/profile_banners/1001225293/1555349526"/>
    <hyperlink ref="AO106" r:id="rId186" display="https://pbs.twimg.com/profile_banners/1363958880/1549715897"/>
    <hyperlink ref="AO107" r:id="rId187" display="https://pbs.twimg.com/profile_banners/462762409/1531289645"/>
    <hyperlink ref="AO108" r:id="rId188" display="https://pbs.twimg.com/profile_banners/174620513/1564488189"/>
    <hyperlink ref="AO109" r:id="rId189" display="https://pbs.twimg.com/profile_banners/1076122741617713153/1547659926"/>
    <hyperlink ref="AO110" r:id="rId190" display="https://pbs.twimg.com/profile_banners/3172509796/1488809827"/>
    <hyperlink ref="AO111" r:id="rId191" display="https://pbs.twimg.com/profile_banners/565695121/1526588326"/>
    <hyperlink ref="AO112" r:id="rId192" display="https://pbs.twimg.com/profile_banners/20787300/1536853785"/>
    <hyperlink ref="AO113" r:id="rId193" display="https://pbs.twimg.com/profile_banners/1022940199/1522839584"/>
    <hyperlink ref="AO114" r:id="rId194" display="https://pbs.twimg.com/profile_banners/1100489786920525825/1564577618"/>
    <hyperlink ref="AO115" r:id="rId195" display="https://pbs.twimg.com/profile_banners/21794185/1451897937"/>
    <hyperlink ref="AO116" r:id="rId196" display="https://pbs.twimg.com/profile_banners/956892068726607872/1554729919"/>
    <hyperlink ref="AO117" r:id="rId197" display="https://pbs.twimg.com/profile_banners/279144084/1557782403"/>
    <hyperlink ref="AO118" r:id="rId198" display="https://pbs.twimg.com/profile_banners/767966187892473856/1562617688"/>
    <hyperlink ref="AO119" r:id="rId199" display="https://pbs.twimg.com/profile_banners/2152537651/1556097614"/>
    <hyperlink ref="AO121" r:id="rId200" display="https://pbs.twimg.com/profile_banners/246360920/1475998113"/>
    <hyperlink ref="AO122" r:id="rId201" display="https://pbs.twimg.com/profile_banners/1543433984/1449666619"/>
    <hyperlink ref="AO123" r:id="rId202" display="https://pbs.twimg.com/profile_banners/9273802/1558529997"/>
    <hyperlink ref="AU3" r:id="rId203" display="http://abs.twimg.com/images/themes/theme1/bg.png"/>
    <hyperlink ref="AU4" r:id="rId204" display="http://abs.twimg.com/images/themes/theme1/bg.png"/>
    <hyperlink ref="AU5" r:id="rId205" display="http://abs.twimg.com/images/themes/theme1/bg.png"/>
    <hyperlink ref="AU6" r:id="rId206" display="http://abs.twimg.com/images/themes/theme1/bg.png"/>
    <hyperlink ref="AU8" r:id="rId207" display="http://abs.twimg.com/images/themes/theme1/bg.png"/>
    <hyperlink ref="AU9" r:id="rId208" display="http://abs.twimg.com/images/themes/theme1/bg.png"/>
    <hyperlink ref="AU10" r:id="rId209" display="http://abs.twimg.com/images/themes/theme18/bg.gif"/>
    <hyperlink ref="AU12" r:id="rId210" display="http://abs.twimg.com/images/themes/theme1/bg.png"/>
    <hyperlink ref="AU13" r:id="rId211" display="http://abs.twimg.com/images/themes/theme1/bg.png"/>
    <hyperlink ref="AU14" r:id="rId212" display="http://abs.twimg.com/images/themes/theme1/bg.png"/>
    <hyperlink ref="AU15" r:id="rId213" display="http://abs.twimg.com/images/themes/theme5/bg.gif"/>
    <hyperlink ref="AU16" r:id="rId214" display="http://abs.twimg.com/images/themes/theme5/bg.gif"/>
    <hyperlink ref="AU17" r:id="rId215" display="http://abs.twimg.com/images/themes/theme15/bg.png"/>
    <hyperlink ref="AU18" r:id="rId216" display="http://abs.twimg.com/images/themes/theme1/bg.png"/>
    <hyperlink ref="AU21" r:id="rId217" display="http://abs.twimg.com/images/themes/theme1/bg.png"/>
    <hyperlink ref="AU22" r:id="rId218" display="http://abs.twimg.com/images/themes/theme17/bg.gif"/>
    <hyperlink ref="AU23" r:id="rId219" display="http://abs.twimg.com/images/themes/theme16/bg.gif"/>
    <hyperlink ref="AU24" r:id="rId220" display="http://abs.twimg.com/images/themes/theme4/bg.gif"/>
    <hyperlink ref="AU25" r:id="rId221" display="http://abs.twimg.com/images/themes/theme6/bg.gif"/>
    <hyperlink ref="AU26" r:id="rId222" display="http://abs.twimg.com/images/themes/theme1/bg.png"/>
    <hyperlink ref="AU27" r:id="rId223" display="http://abs.twimg.com/images/themes/theme1/bg.png"/>
    <hyperlink ref="AU28" r:id="rId224" display="http://abs.twimg.com/images/themes/theme1/bg.png"/>
    <hyperlink ref="AU30" r:id="rId225" display="http://abs.twimg.com/images/themes/theme1/bg.png"/>
    <hyperlink ref="AU31" r:id="rId226" display="http://abs.twimg.com/images/themes/theme1/bg.png"/>
    <hyperlink ref="AU32" r:id="rId227" display="http://abs.twimg.com/images/themes/theme1/bg.png"/>
    <hyperlink ref="AU33" r:id="rId228" display="http://abs.twimg.com/images/themes/theme9/bg.gif"/>
    <hyperlink ref="AU34" r:id="rId229" display="http://abs.twimg.com/images/themes/theme1/bg.png"/>
    <hyperlink ref="AU35" r:id="rId230" display="http://abs.twimg.com/images/themes/theme1/bg.png"/>
    <hyperlink ref="AU38" r:id="rId231" display="http://abs.twimg.com/images/themes/theme1/bg.png"/>
    <hyperlink ref="AU39" r:id="rId232" display="http://abs.twimg.com/images/themes/theme1/bg.png"/>
    <hyperlink ref="AU41" r:id="rId233" display="http://abs.twimg.com/images/themes/theme1/bg.png"/>
    <hyperlink ref="AU42" r:id="rId234" display="http://abs.twimg.com/images/themes/theme1/bg.png"/>
    <hyperlink ref="AU43" r:id="rId235" display="http://abs.twimg.com/images/themes/theme1/bg.png"/>
    <hyperlink ref="AU44" r:id="rId236" display="http://abs.twimg.com/images/themes/theme1/bg.png"/>
    <hyperlink ref="AU45" r:id="rId237" display="http://abs.twimg.com/images/themes/theme1/bg.png"/>
    <hyperlink ref="AU46" r:id="rId238" display="http://abs.twimg.com/images/themes/theme1/bg.png"/>
    <hyperlink ref="AU50" r:id="rId239" display="http://abs.twimg.com/images/themes/theme1/bg.png"/>
    <hyperlink ref="AU52" r:id="rId240" display="http://abs.twimg.com/images/themes/theme1/bg.png"/>
    <hyperlink ref="AU53" r:id="rId241" display="http://abs.twimg.com/images/themes/theme1/bg.png"/>
    <hyperlink ref="AU56" r:id="rId242" display="http://abs.twimg.com/images/themes/theme1/bg.png"/>
    <hyperlink ref="AU61" r:id="rId243" display="http://abs.twimg.com/images/themes/theme1/bg.png"/>
    <hyperlink ref="AU64" r:id="rId244" display="http://abs.twimg.com/images/themes/theme1/bg.png"/>
    <hyperlink ref="AU65" r:id="rId245" display="http://abs.twimg.com/images/themes/theme1/bg.png"/>
    <hyperlink ref="AU66" r:id="rId246" display="http://abs.twimg.com/images/themes/theme1/bg.png"/>
    <hyperlink ref="AU67" r:id="rId247" display="http://abs.twimg.com/images/themes/theme1/bg.png"/>
    <hyperlink ref="AU68" r:id="rId248" display="http://abs.twimg.com/images/themes/theme1/bg.png"/>
    <hyperlink ref="AU69" r:id="rId249" display="http://abs.twimg.com/images/themes/theme1/bg.png"/>
    <hyperlink ref="AU70" r:id="rId250" display="http://abs.twimg.com/images/themes/theme1/bg.png"/>
    <hyperlink ref="AU72" r:id="rId251" display="http://abs.twimg.com/images/themes/theme14/bg.gif"/>
    <hyperlink ref="AU73" r:id="rId252" display="http://abs.twimg.com/images/themes/theme1/bg.png"/>
    <hyperlink ref="AU74" r:id="rId253" display="http://abs.twimg.com/images/themes/theme1/bg.png"/>
    <hyperlink ref="AU75" r:id="rId254" display="http://abs.twimg.com/images/themes/theme1/bg.png"/>
    <hyperlink ref="AU76" r:id="rId255" display="http://abs.twimg.com/images/themes/theme1/bg.png"/>
    <hyperlink ref="AU77" r:id="rId256" display="http://abs.twimg.com/images/themes/theme1/bg.png"/>
    <hyperlink ref="AU79" r:id="rId257" display="http://abs.twimg.com/images/themes/theme1/bg.png"/>
    <hyperlink ref="AU80" r:id="rId258" display="http://abs.twimg.com/images/themes/theme19/bg.gif"/>
    <hyperlink ref="AU82" r:id="rId259" display="http://abs.twimg.com/images/themes/theme1/bg.png"/>
    <hyperlink ref="AU84" r:id="rId260" display="http://abs.twimg.com/images/themes/theme1/bg.png"/>
    <hyperlink ref="AU85" r:id="rId261" display="http://abs.twimg.com/images/themes/theme1/bg.png"/>
    <hyperlink ref="AU86" r:id="rId262" display="http://abs.twimg.com/images/themes/theme2/bg.gif"/>
    <hyperlink ref="AU87" r:id="rId263" display="http://abs.twimg.com/images/themes/theme1/bg.png"/>
    <hyperlink ref="AU88" r:id="rId264" display="http://abs.twimg.com/images/themes/theme1/bg.png"/>
    <hyperlink ref="AU89" r:id="rId265" display="http://abs.twimg.com/images/themes/theme4/bg.gif"/>
    <hyperlink ref="AU91" r:id="rId266" display="http://abs.twimg.com/images/themes/theme1/bg.png"/>
    <hyperlink ref="AU92" r:id="rId267" display="http://abs.twimg.com/images/themes/theme1/bg.png"/>
    <hyperlink ref="AU95" r:id="rId268" display="http://abs.twimg.com/images/themes/theme1/bg.png"/>
    <hyperlink ref="AU96" r:id="rId269" display="http://abs.twimg.com/images/themes/theme1/bg.png"/>
    <hyperlink ref="AU100" r:id="rId270" display="http://abs.twimg.com/images/themes/theme1/bg.png"/>
    <hyperlink ref="AU101" r:id="rId271" display="http://abs.twimg.com/images/themes/theme1/bg.png"/>
    <hyperlink ref="AU102" r:id="rId272" display="http://abs.twimg.com/images/themes/theme1/bg.png"/>
    <hyperlink ref="AU104" r:id="rId273" display="http://abs.twimg.com/images/themes/theme1/bg.png"/>
    <hyperlink ref="AU105" r:id="rId274" display="http://abs.twimg.com/images/themes/theme1/bg.png"/>
    <hyperlink ref="AU106" r:id="rId275" display="http://abs.twimg.com/images/themes/theme1/bg.png"/>
    <hyperlink ref="AU107" r:id="rId276" display="http://abs.twimg.com/images/themes/theme1/bg.png"/>
    <hyperlink ref="AU108" r:id="rId277" display="http://abs.twimg.com/images/themes/theme17/bg.gif"/>
    <hyperlink ref="AU109" r:id="rId278" display="http://abs.twimg.com/images/themes/theme1/bg.png"/>
    <hyperlink ref="AU110" r:id="rId279" display="http://abs.twimg.com/images/themes/theme1/bg.png"/>
    <hyperlink ref="AU111" r:id="rId280" display="http://abs.twimg.com/images/themes/theme1/bg.png"/>
    <hyperlink ref="AU112" r:id="rId281" display="http://abs.twimg.com/images/themes/theme15/bg.png"/>
    <hyperlink ref="AU113" r:id="rId282" display="http://abs.twimg.com/images/themes/theme1/bg.png"/>
    <hyperlink ref="AU114" r:id="rId283" display="http://abs.twimg.com/images/themes/theme1/bg.png"/>
    <hyperlink ref="AU115" r:id="rId284" display="http://abs.twimg.com/images/themes/theme16/bg.gif"/>
    <hyperlink ref="AU116" r:id="rId285" display="http://abs.twimg.com/images/themes/theme1/bg.png"/>
    <hyperlink ref="AU117" r:id="rId286" display="http://abs.twimg.com/images/themes/theme1/bg.png"/>
    <hyperlink ref="AU119" r:id="rId287" display="http://abs.twimg.com/images/themes/theme1/bg.png"/>
    <hyperlink ref="AU120" r:id="rId288" display="http://abs.twimg.com/images/themes/theme1/bg.png"/>
    <hyperlink ref="AU121" r:id="rId289" display="http://abs.twimg.com/images/themes/theme2/bg.gif"/>
    <hyperlink ref="AU122" r:id="rId290" display="http://abs.twimg.com/images/themes/theme1/bg.png"/>
    <hyperlink ref="AU123" r:id="rId291" display="http://abs.twimg.com/images/themes/theme5/bg.gif"/>
    <hyperlink ref="F3" r:id="rId292" display="http://pbs.twimg.com/profile_images/1116284770219167744/wgtJm7SP_normal.png"/>
    <hyperlink ref="F4" r:id="rId293" display="http://pbs.twimg.com/profile_images/1103682728577454080/wF6SrHrD_normal.jpg"/>
    <hyperlink ref="F5" r:id="rId294" display="http://pbs.twimg.com/profile_images/1081171630016159745/2iNZS4kj_normal.jpg"/>
    <hyperlink ref="F6" r:id="rId295" display="http://pbs.twimg.com/profile_images/829354583004700672/p1g0YoIH_normal.jpg"/>
    <hyperlink ref="F7" r:id="rId296" display="http://pbs.twimg.com/profile_images/1142847247878672384/02aaeUVE_normal.jpg"/>
    <hyperlink ref="F8" r:id="rId297" display="http://pbs.twimg.com/profile_images/876205989590171648/k_FWUT5A_normal.jpg"/>
    <hyperlink ref="F9" r:id="rId298" display="http://pbs.twimg.com/profile_images/1153654191358976000/zFAxZ2hV_normal.jpg"/>
    <hyperlink ref="F10" r:id="rId299" display="http://pbs.twimg.com/profile_images/765800282215317508/0XoENpps_normal.jpg"/>
    <hyperlink ref="F11" r:id="rId300" display="http://pbs.twimg.com/profile_images/1153658779889733634/2Je11WrI_normal.png"/>
    <hyperlink ref="F12" r:id="rId301" display="http://pbs.twimg.com/profile_images/905796674794258432/CkrfwaaK_normal.jpg"/>
    <hyperlink ref="F13" r:id="rId302" display="http://pbs.twimg.com/profile_images/1106936493849886726/Q5ItOAv2_normal.png"/>
    <hyperlink ref="F14" r:id="rId303" display="http://pbs.twimg.com/profile_images/816293006198325248/FlTaZPBO_normal.jpg"/>
    <hyperlink ref="F15" r:id="rId304" display="http://pbs.twimg.com/profile_images/1850681547/course_wordle_normal.PNG"/>
    <hyperlink ref="F16" r:id="rId305" display="http://pbs.twimg.com/profile_images/707234049144840195/oOSySzdy_normal.jpg"/>
    <hyperlink ref="F17" r:id="rId306" display="http://pbs.twimg.com/profile_images/1145590710944575492/PYG9GWrf_normal.png"/>
    <hyperlink ref="F18" r:id="rId307" display="http://pbs.twimg.com/profile_images/1146358079656726528/SZyRZy9h_normal.png"/>
    <hyperlink ref="F19" r:id="rId308" display="http://pbs.twimg.com/profile_images/887426296015458306/5QpKj46u_normal.jpg"/>
    <hyperlink ref="F20" r:id="rId309" display="http://pbs.twimg.com/profile_images/834520673166954496/SWCVjRPX_normal.jpg"/>
    <hyperlink ref="F21" r:id="rId310" display="http://pbs.twimg.com/profile_images/773529405490618370/jQJG19l4_normal.jpg"/>
    <hyperlink ref="F22" r:id="rId311" display="http://pbs.twimg.com/profile_images/907608918637117441/3cFMu3DN_normal.jpg"/>
    <hyperlink ref="F23" r:id="rId312" display="http://pbs.twimg.com/profile_images/726711839762059264/TQcCfWe-_normal.jpg"/>
    <hyperlink ref="F24" r:id="rId313" display="http://pbs.twimg.com/profile_images/1115644280041820160/wIQgd5ir_normal.png"/>
    <hyperlink ref="F25" r:id="rId314" display="http://pbs.twimg.com/profile_images/781087658575474689/VOeBMCwg_normal.jpg"/>
    <hyperlink ref="F26" r:id="rId315" display="http://pbs.twimg.com/profile_images/1093535639268741121/H_UFFQEb_normal.jpg"/>
    <hyperlink ref="F27" r:id="rId316" display="http://pbs.twimg.com/profile_images/1130115092266323969/KyiH0sNU_normal.jpg"/>
    <hyperlink ref="F28" r:id="rId317" display="http://pbs.twimg.com/profile_images/1156118736736313344/wh6zt9pE_normal.jpg"/>
    <hyperlink ref="F29" r:id="rId318" display="http://pbs.twimg.com/profile_images/1084582236744286209/TvfMq9NU_normal.jpg"/>
    <hyperlink ref="F30" r:id="rId319" display="http://pbs.twimg.com/profile_images/1091015442695708672/v4zGoHzU_normal.jpg"/>
    <hyperlink ref="F31" r:id="rId320" display="http://pbs.twimg.com/profile_images/777234928643739649/RjOmt3sQ_normal.jpg"/>
    <hyperlink ref="F32" r:id="rId321" display="http://pbs.twimg.com/profile_images/1134669603551031296/RZVIom6V_normal.jpg"/>
    <hyperlink ref="F33" r:id="rId322" display="http://pbs.twimg.com/profile_images/1148151001750392832/vt5LEU1l_normal.png"/>
    <hyperlink ref="F34" r:id="rId323" display="http://pbs.twimg.com/profile_images/995990747987042304/h1o4m3-B_normal.jpg"/>
    <hyperlink ref="F35" r:id="rId324" display="http://pbs.twimg.com/profile_images/1155456462619119617/83ONsgRR_normal.jpg"/>
    <hyperlink ref="F36" r:id="rId325" display="http://pbs.twimg.com/profile_images/1146414828216606720/TddCvi3X_normal.png"/>
    <hyperlink ref="F37" r:id="rId326" display="http://pbs.twimg.com/profile_images/1028300264846098432/M51rTf8m_normal.jpg"/>
    <hyperlink ref="F38" r:id="rId327" display="http://pbs.twimg.com/profile_images/611198692595470336/HqVcwAPz_normal.jpg"/>
    <hyperlink ref="F39" r:id="rId328" display="http://pbs.twimg.com/profile_images/1137804532988153857/6Le5IxGU_normal.png"/>
    <hyperlink ref="F40" r:id="rId329" display="http://pbs.twimg.com/profile_images/948105042095230978/qdNw2xMH_normal.jpg"/>
    <hyperlink ref="F41" r:id="rId330" display="http://pbs.twimg.com/profile_images/1135857707112681473/sc9F9WrK_normal.jpg"/>
    <hyperlink ref="F42" r:id="rId331" display="http://pbs.twimg.com/profile_images/964947692953767937/aPtQ1RYu_normal.jpg"/>
    <hyperlink ref="F43" r:id="rId332" display="http://pbs.twimg.com/profile_images/952891152113586176/TL3uwwzY_normal.jpg"/>
    <hyperlink ref="F44" r:id="rId333" display="http://pbs.twimg.com/profile_images/1166313381/b54e9380-dce0-45e4-a5b8-d62940dc5a0a_normal.jpg"/>
    <hyperlink ref="F45" r:id="rId334" display="http://pbs.twimg.com/profile_images/1083656760186073089/KTnKou1O_normal.jpg"/>
    <hyperlink ref="F46" r:id="rId335" display="http://pbs.twimg.com/profile_images/743895297923878912/9QizjcZu_normal.jpg"/>
    <hyperlink ref="F47" r:id="rId336" display="http://pbs.twimg.com/profile_images/1057152344297758721/CyBMAwxa_normal.jpg"/>
    <hyperlink ref="F48" r:id="rId337" display="http://pbs.twimg.com/profile_images/1161507224637886465/GBQPxK6X_normal.jpg"/>
    <hyperlink ref="F49" r:id="rId338" display="http://pbs.twimg.com/profile_images/1163668307893006337/uoL6himQ_normal.jpg"/>
    <hyperlink ref="F50" r:id="rId339" display="http://pbs.twimg.com/profile_images/1074673695581487109/FB5yhfiR_normal.jpg"/>
    <hyperlink ref="F51" r:id="rId340" display="http://pbs.twimg.com/profile_images/1089573314878717953/kn7pCZRC_normal.jpg"/>
    <hyperlink ref="F52" r:id="rId341" display="http://pbs.twimg.com/profile_images/1079355070674800640/5IY90PD6_normal.jpg"/>
    <hyperlink ref="F53" r:id="rId342" display="http://pbs.twimg.com/profile_images/1076862445057163265/-3DSRxla_normal.jpg"/>
    <hyperlink ref="F54" r:id="rId343" display="http://pbs.twimg.com/profile_images/1086232644516483072/Y9Ipl5ng_normal.jpg"/>
    <hyperlink ref="F55" r:id="rId344" display="http://pbs.twimg.com/profile_images/1086297886818734085/8kXQfTzC_normal.jpg"/>
    <hyperlink ref="F56" r:id="rId345" display="http://pbs.twimg.com/profile_images/1087400942956396545/Nr950eel_normal.jpg"/>
    <hyperlink ref="F57" r:id="rId346" display="http://pbs.twimg.com/profile_images/1087464617201291272/1TLcw99N_normal.png"/>
    <hyperlink ref="F58" r:id="rId347" display="http://pbs.twimg.com/profile_images/1088342343382679552/xkIhsEn3_normal.jpg"/>
    <hyperlink ref="F59" r:id="rId348" display="http://pbs.twimg.com/profile_images/1090222498656993280/8GBvZbc6_normal.jpg"/>
    <hyperlink ref="F60" r:id="rId349" display="http://pbs.twimg.com/profile_images/1091800585643397124/NgKR_87T_normal.jpg"/>
    <hyperlink ref="F61" r:id="rId350" display="http://pbs.twimg.com/profile_images/1101086734811623430/9uGTuUD8_normal.png"/>
    <hyperlink ref="F62" r:id="rId351" display="http://pbs.twimg.com/profile_images/1121389954310004736/r-bIZfEU_normal.jpg"/>
    <hyperlink ref="F63" r:id="rId352" display="http://pbs.twimg.com/profile_images/1107726493734572032/qM2lRQvn_normal.png"/>
    <hyperlink ref="F64" r:id="rId353" display="http://pbs.twimg.com/profile_images/1139175847137546240/qwUIuENf_normal.jpg"/>
    <hyperlink ref="F65" r:id="rId354" display="http://pbs.twimg.com/profile_images/1114630226989002753/x1H-TeLP_normal.png"/>
    <hyperlink ref="F66" r:id="rId355" display="http://pbs.twimg.com/profile_images/730662160704131072/Bd-ApAHW_normal.jpg"/>
    <hyperlink ref="F67" r:id="rId356" display="http://pbs.twimg.com/profile_images/875997056149671936/MyTNlhLc_normal.jpg"/>
    <hyperlink ref="F68" r:id="rId357" display="http://pbs.twimg.com/profile_images/884325773938765824/3PMPHHHx_normal.jpg"/>
    <hyperlink ref="F69" r:id="rId358" display="http://pbs.twimg.com/profile_images/672374610332110848/LWcX97q2_normal.png"/>
    <hyperlink ref="F70" r:id="rId359" display="http://pbs.twimg.com/profile_images/951081251624177664/SdSGgQZX_normal.jpg"/>
    <hyperlink ref="F71" r:id="rId360" display="http://pbs.twimg.com/profile_images/949363975917133824/jsObd5Hx_normal.jpg"/>
    <hyperlink ref="F72" r:id="rId361" display="http://pbs.twimg.com/profile_images/991564853725802498/Loqm-06P_normal.jpg"/>
    <hyperlink ref="F73" r:id="rId362" display="http://pbs.twimg.com/profile_images/673847282715009024/H8IxkpHA_normal.jpg"/>
    <hyperlink ref="F74" r:id="rId363" display="http://pbs.twimg.com/profile_images/1067705511460683776/sON6kTXU_normal.jpg"/>
    <hyperlink ref="F75" r:id="rId364" display="http://pbs.twimg.com/profile_images/1129310171740745728/Cq5beQrO_normal.jpg"/>
    <hyperlink ref="F76" r:id="rId365" display="http://pbs.twimg.com/profile_images/463306050297270272/ucM-scCD_normal.png"/>
    <hyperlink ref="F77" r:id="rId366" display="http://pbs.twimg.com/profile_images/1042390059989852161/jil1a3_6_normal.jpg"/>
    <hyperlink ref="F78" r:id="rId367" display="http://pbs.twimg.com/profile_images/1159107404845527042/Azhz0y0m_normal.jpg"/>
    <hyperlink ref="F79" r:id="rId368" display="http://pbs.twimg.com/profile_images/248322313/4172645_normal.PNG"/>
    <hyperlink ref="F80" r:id="rId369" display="http://pbs.twimg.com/profile_images/1135657495647703042/Hsc-weZL_normal.jpg"/>
    <hyperlink ref="F81" r:id="rId370" display="http://pbs.twimg.com/profile_images/1110564638813577216/OakjtPgI_normal.jpg"/>
    <hyperlink ref="F82" r:id="rId371" display="http://pbs.twimg.com/profile_images/1106992802163056640/i6p9rjC7_normal.jpg"/>
    <hyperlink ref="F83" r:id="rId372" display="http://pbs.twimg.com/profile_images/1158243836075925505/JL7xsAkv_normal.jpg"/>
    <hyperlink ref="F84" r:id="rId373" display="http://pbs.twimg.com/profile_images/1032459978/Logo_normal.jpg"/>
    <hyperlink ref="F85" r:id="rId374" display="http://pbs.twimg.com/profile_images/515825198302380033/bz-WDtnV_normal.jpeg"/>
    <hyperlink ref="F86" r:id="rId375" display="http://pbs.twimg.com/profile_images/3184029997/55a0925e44a7cb08fed450e5d5e48136_normal.jpeg"/>
    <hyperlink ref="F87" r:id="rId376" display="http://pbs.twimg.com/profile_images/726806206287892481/MLlqJsXC_normal.jpg"/>
    <hyperlink ref="F88" r:id="rId377" display="http://pbs.twimg.com/profile_images/846234308440403968/Z1OGlHtK_normal.jpg"/>
    <hyperlink ref="F89" r:id="rId378" display="http://pbs.twimg.com/profile_images/1085864563373998080/v-UEDF7m_normal.jpg"/>
    <hyperlink ref="F90" r:id="rId379" display="http://pbs.twimg.com/profile_images/978264018803679232/aoJFwBxR_normal.jpg"/>
    <hyperlink ref="F91" r:id="rId380" display="http://pbs.twimg.com/profile_images/452021455354474496/ICBsTyfs_normal.jpeg"/>
    <hyperlink ref="F92" r:id="rId381" display="http://pbs.twimg.com/profile_images/723065747006717953/7rWOO27f_normal.jpg"/>
    <hyperlink ref="F93" r:id="rId382" display="http://pbs.twimg.com/profile_images/1164191026367610880/KryGeJvR_normal.png"/>
    <hyperlink ref="F94" r:id="rId383" display="http://pbs.twimg.com/profile_images/1121375942264393728/EWUenwua_normal.png"/>
    <hyperlink ref="F95" r:id="rId384" display="http://pbs.twimg.com/profile_images/687645970142740481/EH76Wn7S_normal.jpg"/>
    <hyperlink ref="F96" r:id="rId385" display="http://pbs.twimg.com/profile_images/1125119551182655498/iUwDRqKg_normal.jpg"/>
    <hyperlink ref="F97" r:id="rId386" display="http://pbs.twimg.com/profile_images/1126217896454172672/amZhJ4qA_normal.jpg"/>
    <hyperlink ref="F98" r:id="rId387" display="http://pbs.twimg.com/profile_images/1145673401878450176/5AvT7Rb6_normal.jpg"/>
    <hyperlink ref="F99" r:id="rId388" display="http://pbs.twimg.com/profile_images/912640942435438593/yzM0BvWF_normal.jpg"/>
    <hyperlink ref="F100" r:id="rId389" display="http://pbs.twimg.com/profile_images/980860670370557952/lP2R0Z6c_normal.jpg"/>
    <hyperlink ref="F101" r:id="rId390" display="http://pbs.twimg.com/profile_images/905342524910444544/IR-A8Agb_normal.jpg"/>
    <hyperlink ref="F102" r:id="rId391" display="http://pbs.twimg.com/profile_images/1058722649000558592/EgkwvwB1_normal.jpg"/>
    <hyperlink ref="F103" r:id="rId392" display="http://pbs.twimg.com/profile_images/1075060545584316421/wL7IUGZe_normal.jpg"/>
    <hyperlink ref="F104" r:id="rId393" display="http://pbs.twimg.com/profile_images/1145648033360732160/i6WGXc0F_normal.jpg"/>
    <hyperlink ref="F105" r:id="rId394" display="http://pbs.twimg.com/profile_images/1137008119865839616/yQAicfxZ_normal.jpg"/>
    <hyperlink ref="F106" r:id="rId395" display="http://pbs.twimg.com/profile_images/1162744797649616901/RuCVZ06V_normal.jpg"/>
    <hyperlink ref="F107" r:id="rId396" display="http://pbs.twimg.com/profile_images/1161727702056996864/q_PcKodr_normal.jpg"/>
    <hyperlink ref="F108" r:id="rId397" display="http://pbs.twimg.com/profile_images/1156173375523475457/busEneLz_normal.jpg"/>
    <hyperlink ref="F109" r:id="rId398" display="http://pbs.twimg.com/profile_images/1085112569910738944/TpYWpgRh_normal.jpg"/>
    <hyperlink ref="F110" r:id="rId399" display="http://pbs.twimg.com/profile_images/1101521162469822465/xfCvcYRR_normal.png"/>
    <hyperlink ref="F111" r:id="rId400" display="http://pbs.twimg.com/profile_images/1057646098146344960/JMT_VyeX_normal.jpg"/>
    <hyperlink ref="F112" r:id="rId401" display="http://pbs.twimg.com/profile_images/966730204688404480/EqsHFo0b_normal.jpg"/>
    <hyperlink ref="F113" r:id="rId402" display="http://pbs.twimg.com/profile_images/981486545071992835/oOx38fKW_normal.jpg"/>
    <hyperlink ref="F114" r:id="rId403" display="http://pbs.twimg.com/profile_images/1100512760855781376/IRYMPJLT_normal.png"/>
    <hyperlink ref="F115" r:id="rId404" display="http://pbs.twimg.com/profile_images/484270011813351424/5ILHWaq__normal.jpeg"/>
    <hyperlink ref="F116" r:id="rId405" display="http://pbs.twimg.com/profile_images/1151144798004400129/6QArmuFU_normal.png"/>
    <hyperlink ref="F117" r:id="rId406" display="http://pbs.twimg.com/profile_images/1085559718423212033/aSGwLsvJ_normal.jpg"/>
    <hyperlink ref="F118" r:id="rId407" display="http://pbs.twimg.com/profile_images/1083397667265413122/tVwUF6Ru_normal.jpg"/>
    <hyperlink ref="F119" r:id="rId408" display="http://pbs.twimg.com/profile_images/959058647769931777/fof194Jf_normal.jpg"/>
    <hyperlink ref="F120" r:id="rId409" display="http://pbs.twimg.com/profile_images/394897075/My_County_Council_normal.png"/>
    <hyperlink ref="F121" r:id="rId410" display="http://pbs.twimg.com/profile_images/783586212913242112/J5j3466V_normal.jpg"/>
    <hyperlink ref="F122" r:id="rId411" display="http://pbs.twimg.com/profile_images/674576687284117504/WgTamGDP_normal.jpg"/>
    <hyperlink ref="F123" r:id="rId412" display="http://pbs.twimg.com/profile_images/2340026837/e0whbyp1r1uy16o0vtz1_normal.jpeg"/>
    <hyperlink ref="AX3" r:id="rId413" display="https://twitter.com/miswachemicals"/>
    <hyperlink ref="AX4" r:id="rId414" display="https://twitter.com/festogb"/>
    <hyperlink ref="AX5" r:id="rId415" display="https://twitter.com/diginorthampton"/>
    <hyperlink ref="AX6" r:id="rId416" display="https://twitter.com/logistics_forum"/>
    <hyperlink ref="AX7" r:id="rId417" display="https://twitter.com/cafe_matchbox"/>
    <hyperlink ref="AX8" r:id="rId418" display="https://twitter.com/jeaned70"/>
    <hyperlink ref="AX9" r:id="rId419" display="https://twitter.com/star_classroom"/>
    <hyperlink ref="AX10" r:id="rId420" display="https://twitter.com/samantha_read_"/>
    <hyperlink ref="AX11" r:id="rId421" display="https://twitter.com/itteamdret"/>
    <hyperlink ref="AX12" r:id="rId422" display="https://twitter.com/learntechuon"/>
    <hyperlink ref="AX13" r:id="rId423" display="https://twitter.com/gameartacademic"/>
    <hyperlink ref="AX14" r:id="rId424" display="https://twitter.com/deanoffast"/>
    <hyperlink ref="AX15" r:id="rId425" display="https://twitter.com/uoncomputing"/>
    <hyperlink ref="AX16" r:id="rId426" display="https://twitter.com/scottturneruon"/>
    <hyperlink ref="AX17" r:id="rId427" display="https://twitter.com/uninorthants"/>
    <hyperlink ref="AX18" r:id="rId428" display="https://twitter.com/uninhantsnews"/>
    <hyperlink ref="AX19" r:id="rId429" display="https://twitter.com/maaprincipal"/>
    <hyperlink ref="AX20" r:id="rId430" display="https://twitter.com/thenenequirer"/>
    <hyperlink ref="AX21" r:id="rId431" display="https://twitter.com/wastereader"/>
    <hyperlink ref="AX22" r:id="rId432" display="https://twitter.com/zigguratxyz"/>
    <hyperlink ref="AX23" r:id="rId433" display="https://twitter.com/northantshouruk"/>
    <hyperlink ref="AX24" r:id="rId434" display="https://twitter.com/lovenorthampton"/>
    <hyperlink ref="AX25" r:id="rId435" display="https://twitter.com/nptspaces"/>
    <hyperlink ref="AX26" r:id="rId436" display="https://twitter.com/bbcnorthampton"/>
    <hyperlink ref="AX27" r:id="rId437" display="https://twitter.com/curatoreducator"/>
    <hyperlink ref="AX28" r:id="rId438" display="https://twitter.com/commcourtyard"/>
    <hyperlink ref="AX29" r:id="rId439" display="https://twitter.com/cafetracknn"/>
    <hyperlink ref="AX30" r:id="rId440" display="https://twitter.com/thestartofnn"/>
    <hyperlink ref="AX31" r:id="rId441" display="https://twitter.com/alpaka_io"/>
    <hyperlink ref="AX32" r:id="rId442" display="https://twitter.com/angrynorthernuk"/>
    <hyperlink ref="AX33" r:id="rId443" display="https://twitter.com/gdsteam"/>
    <hyperlink ref="AX34" r:id="rId444" display="https://twitter.com/spokeseducation"/>
    <hyperlink ref="AX35" r:id="rId445" display="https://twitter.com/marcwebber"/>
    <hyperlink ref="AX36" r:id="rId446" display="https://twitter.com/vrtherapiesltd"/>
    <hyperlink ref="AX37" r:id="rId447" display="https://twitter.com/futurefocusedg1"/>
    <hyperlink ref="AX38" r:id="rId448" display="https://twitter.com/bbcsml"/>
    <hyperlink ref="AX39" r:id="rId449" display="https://twitter.com/bbcone"/>
    <hyperlink ref="AX40" r:id="rId450" display="https://twitter.com/thegrowthlawyer"/>
    <hyperlink ref="AX41" r:id="rId451" display="https://twitter.com/dr_alisherbaz"/>
    <hyperlink ref="AX42" r:id="rId452" display="https://twitter.com/drmmu"/>
    <hyperlink ref="AX43" r:id="rId453" display="https://twitter.com/uonschools"/>
    <hyperlink ref="AX44" r:id="rId454" display="https://twitter.com/nosylocaljourno"/>
    <hyperlink ref="AX45" r:id="rId455" display="https://twitter.com/oppidium1"/>
    <hyperlink ref="AX46" r:id="rId456" display="https://twitter.com/kenpunter"/>
    <hyperlink ref="AX47" r:id="rId457" display="https://twitter.com/barwaterside"/>
    <hyperlink ref="AX48" r:id="rId458" display="https://twitter.com/proudmurals"/>
    <hyperlink ref="AX49" r:id="rId459" display="https://twitter.com/6920steve"/>
    <hyperlink ref="AX50" r:id="rId460" display="https://twitter.com/heyfordbooks"/>
    <hyperlink ref="AX51" r:id="rId461" display="https://twitter.com/northamptonspe2"/>
    <hyperlink ref="AX52" r:id="rId462" display="https://twitter.com/chalkoriginal"/>
    <hyperlink ref="AX53" r:id="rId463" display="https://twitter.com/dutchdelightsuk"/>
    <hyperlink ref="AX54" r:id="rId464" display="https://twitter.com/bighireuk"/>
    <hyperlink ref="AX55" r:id="rId465" display="https://twitter.com/23rd_s"/>
    <hyperlink ref="AX56" r:id="rId466" display="https://twitter.com/clarissaxfood"/>
    <hyperlink ref="AX57" r:id="rId467" display="https://twitter.com/thrismuk"/>
    <hyperlink ref="AX58" r:id="rId468" display="https://twitter.com/enorlpool"/>
    <hyperlink ref="AX59" r:id="rId469" display="https://twitter.com/k_ocoaching"/>
    <hyperlink ref="AX60" r:id="rId470" display="https://twitter.com/becketsbuddies"/>
    <hyperlink ref="AX61" r:id="rId471" display="https://twitter.com/nnexhibition"/>
    <hyperlink ref="AX62" r:id="rId472" display="https://twitter.com/propertyviewv"/>
    <hyperlink ref="AX63" r:id="rId473" display="https://twitter.com/chocbonbon11"/>
    <hyperlink ref="AX64" r:id="rId474" display="https://twitter.com/ribbonsignature"/>
    <hyperlink ref="AX65" r:id="rId475" display="https://twitter.com/jacksonjcooper"/>
    <hyperlink ref="AX66" r:id="rId476" display="https://twitter.com/chronandecho"/>
    <hyperlink ref="AX67" r:id="rId477" display="https://twitter.com/kaysawbridge"/>
    <hyperlink ref="AX68" r:id="rId478" display="https://twitter.com/barclaycard"/>
    <hyperlink ref="AX69" r:id="rId479" display="https://twitter.com/snc_webmaster"/>
    <hyperlink ref="AX70" r:id="rId480" display="https://twitter.com/rscomponents"/>
    <hyperlink ref="AX71" r:id="rId481" display="https://twitter.com/richardbeards"/>
    <hyperlink ref="AX72" r:id="rId482" display="https://twitter.com/kardisom"/>
    <hyperlink ref="AX73" r:id="rId483" display="https://twitter.com/csm_berlin"/>
    <hyperlink ref="AX74" r:id="rId484" display="https://twitter.com/rifs_uon"/>
    <hyperlink ref="AX75" r:id="rId485" display="https://twitter.com/codeclubemids"/>
    <hyperlink ref="AX76" r:id="rId486" display="https://twitter.com/researchconn3ct"/>
    <hyperlink ref="AX77" r:id="rId487" display="https://twitter.com/livi_uk"/>
    <hyperlink ref="AX78" r:id="rId488" display="https://twitter.com/karen_w_bach"/>
    <hyperlink ref="AX79" r:id="rId489" display="https://twitter.com/rjhowe"/>
    <hyperlink ref="AX80" r:id="rId490" display="https://twitter.com/newskate"/>
    <hyperlink ref="AX81" r:id="rId491" display="https://twitter.com/fastresearchuon"/>
    <hyperlink ref="AX82" r:id="rId492" display="https://twitter.com/louspolton"/>
    <hyperlink ref="AX83" r:id="rId493" display="https://twitter.com/theathleticuk"/>
    <hyperlink ref="AX84" r:id="rId494" display="https://twitter.com/elsbyandco"/>
    <hyperlink ref="AX85" r:id="rId495" display="https://twitter.com/ftsonline"/>
    <hyperlink ref="AX86" r:id="rId496" display="https://twitter.com/gilliansblinds"/>
    <hyperlink ref="AX87" r:id="rId497" display="https://twitter.com/thebelmonthotel"/>
    <hyperlink ref="AX88" r:id="rId498" display="https://twitter.com/inverterdrives"/>
    <hyperlink ref="AX89" r:id="rId499" display="https://twitter.com/fullerslaw"/>
    <hyperlink ref="AX90" r:id="rId500" display="https://twitter.com/nbsafety_"/>
    <hyperlink ref="AX91" r:id="rId501" display="https://twitter.com/labelsourceuk"/>
    <hyperlink ref="AX92" r:id="rId502" display="https://twitter.com/j19testing"/>
    <hyperlink ref="AX93" r:id="rId503" display="https://twitter.com/alarmlinenorth"/>
    <hyperlink ref="AX94" r:id="rId504" display="https://twitter.com/futurumg"/>
    <hyperlink ref="AX95" r:id="rId505" display="https://twitter.com/haineswattseast"/>
    <hyperlink ref="AX96" r:id="rId506" display="https://twitter.com/garlandtraining"/>
    <hyperlink ref="AX97" r:id="rId507" display="https://twitter.com/copperfoxbiz"/>
    <hyperlink ref="AX98" r:id="rId508" display="https://twitter.com/technomineltd"/>
    <hyperlink ref="AX99" r:id="rId509" display="https://twitter.com/soverycreative"/>
    <hyperlink ref="AX100" r:id="rId510" display="https://twitter.com/iain_mansell"/>
    <hyperlink ref="AX101" r:id="rId511" display="https://twitter.com/dan_techrecruit"/>
    <hyperlink ref="AX102" r:id="rId512" display="https://twitter.com/heylus"/>
    <hyperlink ref="AX103" r:id="rId513" display="https://twitter.com/woodbarntech"/>
    <hyperlink ref="AX104" r:id="rId514" display="https://twitter.com/mrstuwood"/>
    <hyperlink ref="AX105" r:id="rId515" display="https://twitter.com/markosullivan08"/>
    <hyperlink ref="AX106" r:id="rId516" display="https://twitter.com/pamsheemar"/>
    <hyperlink ref="AX107" r:id="rId517" display="https://twitter.com/paulcadmanuk"/>
    <hyperlink ref="AX108" r:id="rId518" display="https://twitter.com/squibbleltd"/>
    <hyperlink ref="AX109" r:id="rId519" display="https://twitter.com/tn_midlands"/>
    <hyperlink ref="AX110" r:id="rId520" display="https://twitter.com/secondej"/>
    <hyperlink ref="AX111" r:id="rId521" display="https://twitter.com/hollybotterill"/>
    <hyperlink ref="AX112" r:id="rId522" display="https://twitter.com/yiannismaos"/>
    <hyperlink ref="AX113" r:id="rId523" display="https://twitter.com/silicon_canal"/>
    <hyperlink ref="AX114" r:id="rId524" display="https://twitter.com/birminghamtech"/>
    <hyperlink ref="AX115" r:id="rId525" display="https://twitter.com/voluntaryimpact"/>
    <hyperlink ref="AX116" r:id="rId526" display="https://twitter.com/fsbeastmids"/>
    <hyperlink ref="AX117" r:id="rId527" display="https://twitter.com/technation"/>
    <hyperlink ref="AX118" r:id="rId528" display="https://twitter.com/elsby_clare"/>
    <hyperlink ref="AX119" r:id="rId529" display="https://twitter.com/ssarecruit"/>
    <hyperlink ref="AX120" r:id="rId530" display="https://twitter.com/mycountycouncil"/>
    <hyperlink ref="AX121" r:id="rId531" display="https://twitter.com/northamptonbid"/>
    <hyperlink ref="AX122" r:id="rId532" display="https://twitter.com/bipcnorthants"/>
    <hyperlink ref="AX123" r:id="rId533" display="https://twitter.com/profgalloway"/>
    <hyperlink ref="AL124" r:id="rId534" display="http://t.co/VtRLHK8Z36"/>
    <hyperlink ref="AL125" r:id="rId535" display="https://t.co/zCUo4dZOYT"/>
    <hyperlink ref="AL126" r:id="rId536" display="https://t.co/2Wn43ttlFs"/>
    <hyperlink ref="AL127" r:id="rId537" display="https://t.co/oU7uBCbZU6"/>
    <hyperlink ref="AO124" r:id="rId538" display="https://pbs.twimg.com/profile_banners/394757234/1475499066"/>
    <hyperlink ref="AO125" r:id="rId539" display="https://pbs.twimg.com/profile_banners/55536408/1565798541"/>
    <hyperlink ref="AO126" r:id="rId540" display="https://pbs.twimg.com/profile_banners/23576273/1483113682"/>
    <hyperlink ref="AO127" r:id="rId541" display="https://pbs.twimg.com/profile_banners/2220295843/1565347856"/>
    <hyperlink ref="AU124" r:id="rId542" display="http://abs.twimg.com/images/themes/theme4/bg.gif"/>
    <hyperlink ref="AU125" r:id="rId543" display="http://abs.twimg.com/images/themes/theme4/bg.gif"/>
    <hyperlink ref="AU126" r:id="rId544" display="http://abs.twimg.com/images/themes/theme6/bg.gif"/>
    <hyperlink ref="AU127" r:id="rId545" display="http://abs.twimg.com/images/themes/theme1/bg.png"/>
    <hyperlink ref="F124" r:id="rId546" display="http://pbs.twimg.com/profile_images/782925810273583104/Souatkk8_normal.jpg"/>
    <hyperlink ref="F125" r:id="rId547" display="http://pbs.twimg.com/profile_images/459331665211310080/F3amjm5G_normal.jpeg"/>
    <hyperlink ref="F126" r:id="rId548" display="http://pbs.twimg.com/profile_images/760873739500347392/SuNcbRjM_normal.jpg"/>
    <hyperlink ref="F127" r:id="rId549" display="http://pbs.twimg.com/profile_images/1082284536539553792/b1mKt39l_normal.jpg"/>
    <hyperlink ref="AX124" r:id="rId550" display="https://twitter.com/the_graduate"/>
    <hyperlink ref="AX125" r:id="rId551" display="https://twitter.com/northamptoncoll"/>
    <hyperlink ref="AX126" r:id="rId552" display="https://twitter.com/royalderngate"/>
    <hyperlink ref="AX127" r:id="rId553" display="https://twitter.com/screennorthants"/>
  </hyperlinks>
  <printOptions/>
  <pageMargins left="0.7" right="0.7" top="0.75" bottom="0.75" header="0.3" footer="0.3"/>
  <pageSetup horizontalDpi="600" verticalDpi="600" orientation="portrait" r:id="rId557"/>
  <legacyDrawing r:id="rId555"/>
  <tableParts>
    <tablePart r:id="rId5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1957</v>
      </c>
      <c r="Z2" s="13" t="s">
        <v>1967</v>
      </c>
      <c r="AA2" s="13" t="s">
        <v>1988</v>
      </c>
      <c r="AB2" s="13" t="s">
        <v>2018</v>
      </c>
      <c r="AC2" s="13" t="s">
        <v>2070</v>
      </c>
      <c r="AD2" s="13" t="s">
        <v>2088</v>
      </c>
      <c r="AE2" s="13" t="s">
        <v>2093</v>
      </c>
      <c r="AF2" s="13" t="s">
        <v>2103</v>
      </c>
      <c r="AG2" s="52" t="s">
        <v>2564</v>
      </c>
      <c r="AH2" s="52" t="s">
        <v>2565</v>
      </c>
      <c r="AI2" s="52" t="s">
        <v>2566</v>
      </c>
      <c r="AJ2" s="52" t="s">
        <v>2567</v>
      </c>
      <c r="AK2" s="52" t="s">
        <v>2568</v>
      </c>
      <c r="AL2" s="52" t="s">
        <v>2569</v>
      </c>
      <c r="AM2" s="52" t="s">
        <v>2570</v>
      </c>
      <c r="AN2" s="52" t="s">
        <v>2571</v>
      </c>
      <c r="AO2" s="52" t="s">
        <v>2574</v>
      </c>
    </row>
    <row r="3" spans="1:41" ht="15">
      <c r="A3" s="90" t="s">
        <v>1932</v>
      </c>
      <c r="B3" s="66" t="s">
        <v>1937</v>
      </c>
      <c r="C3" s="66" t="s">
        <v>56</v>
      </c>
      <c r="D3" s="117"/>
      <c r="E3" s="116"/>
      <c r="F3" s="118" t="s">
        <v>2636</v>
      </c>
      <c r="G3" s="119"/>
      <c r="H3" s="119"/>
      <c r="I3" s="120">
        <v>3</v>
      </c>
      <c r="J3" s="121"/>
      <c r="K3" s="48">
        <v>42</v>
      </c>
      <c r="L3" s="48">
        <v>53</v>
      </c>
      <c r="M3" s="48">
        <v>58</v>
      </c>
      <c r="N3" s="48">
        <v>111</v>
      </c>
      <c r="O3" s="48">
        <v>13</v>
      </c>
      <c r="P3" s="49">
        <v>0.13559322033898305</v>
      </c>
      <c r="Q3" s="49">
        <v>0.23880597014925373</v>
      </c>
      <c r="R3" s="48">
        <v>1</v>
      </c>
      <c r="S3" s="48">
        <v>0</v>
      </c>
      <c r="T3" s="48">
        <v>42</v>
      </c>
      <c r="U3" s="48">
        <v>111</v>
      </c>
      <c r="V3" s="48">
        <v>3</v>
      </c>
      <c r="W3" s="49">
        <v>1.929705</v>
      </c>
      <c r="X3" s="49">
        <v>0.038908246225319396</v>
      </c>
      <c r="Y3" s="79" t="s">
        <v>1958</v>
      </c>
      <c r="Z3" s="79" t="s">
        <v>1968</v>
      </c>
      <c r="AA3" s="79" t="s">
        <v>1989</v>
      </c>
      <c r="AB3" s="87" t="s">
        <v>2019</v>
      </c>
      <c r="AC3" s="87" t="s">
        <v>2071</v>
      </c>
      <c r="AD3" s="87" t="s">
        <v>2089</v>
      </c>
      <c r="AE3" s="87" t="s">
        <v>2094</v>
      </c>
      <c r="AF3" s="87" t="s">
        <v>2104</v>
      </c>
      <c r="AG3" s="130">
        <v>80</v>
      </c>
      <c r="AH3" s="133">
        <v>3.9138943248532287</v>
      </c>
      <c r="AI3" s="130">
        <v>19</v>
      </c>
      <c r="AJ3" s="133">
        <v>0.9295499021526419</v>
      </c>
      <c r="AK3" s="130">
        <v>0</v>
      </c>
      <c r="AL3" s="133">
        <v>0</v>
      </c>
      <c r="AM3" s="130">
        <v>1945</v>
      </c>
      <c r="AN3" s="133">
        <v>95.15655577299412</v>
      </c>
      <c r="AO3" s="130">
        <v>2044</v>
      </c>
    </row>
    <row r="4" spans="1:41" ht="15">
      <c r="A4" s="90" t="s">
        <v>1933</v>
      </c>
      <c r="B4" s="66" t="s">
        <v>1938</v>
      </c>
      <c r="C4" s="66" t="s">
        <v>56</v>
      </c>
      <c r="D4" s="123"/>
      <c r="E4" s="122"/>
      <c r="F4" s="124" t="s">
        <v>2637</v>
      </c>
      <c r="G4" s="125"/>
      <c r="H4" s="125"/>
      <c r="I4" s="126">
        <v>4</v>
      </c>
      <c r="J4" s="127"/>
      <c r="K4" s="48">
        <v>28</v>
      </c>
      <c r="L4" s="48">
        <v>38</v>
      </c>
      <c r="M4" s="48">
        <v>4</v>
      </c>
      <c r="N4" s="48">
        <v>42</v>
      </c>
      <c r="O4" s="48">
        <v>1</v>
      </c>
      <c r="P4" s="49">
        <v>0.05405405405405406</v>
      </c>
      <c r="Q4" s="49">
        <v>0.10256410256410256</v>
      </c>
      <c r="R4" s="48">
        <v>1</v>
      </c>
      <c r="S4" s="48">
        <v>0</v>
      </c>
      <c r="T4" s="48">
        <v>28</v>
      </c>
      <c r="U4" s="48">
        <v>42</v>
      </c>
      <c r="V4" s="48">
        <v>4</v>
      </c>
      <c r="W4" s="49">
        <v>2.056122</v>
      </c>
      <c r="X4" s="49">
        <v>0.051587301587301584</v>
      </c>
      <c r="Y4" s="79" t="s">
        <v>1959</v>
      </c>
      <c r="Z4" s="79" t="s">
        <v>1969</v>
      </c>
      <c r="AA4" s="79" t="s">
        <v>1990</v>
      </c>
      <c r="AB4" s="87" t="s">
        <v>2020</v>
      </c>
      <c r="AC4" s="87" t="s">
        <v>2072</v>
      </c>
      <c r="AD4" s="87" t="s">
        <v>2090</v>
      </c>
      <c r="AE4" s="87" t="s">
        <v>2095</v>
      </c>
      <c r="AF4" s="87" t="s">
        <v>2105</v>
      </c>
      <c r="AG4" s="130">
        <v>18</v>
      </c>
      <c r="AH4" s="133">
        <v>3.854389721627409</v>
      </c>
      <c r="AI4" s="130">
        <v>2</v>
      </c>
      <c r="AJ4" s="133">
        <v>0.4282655246252677</v>
      </c>
      <c r="AK4" s="130">
        <v>0</v>
      </c>
      <c r="AL4" s="133">
        <v>0</v>
      </c>
      <c r="AM4" s="130">
        <v>447</v>
      </c>
      <c r="AN4" s="133">
        <v>95.71734475374733</v>
      </c>
      <c r="AO4" s="130">
        <v>467</v>
      </c>
    </row>
    <row r="5" spans="1:41" ht="15">
      <c r="A5" s="90" t="s">
        <v>1934</v>
      </c>
      <c r="B5" s="66" t="s">
        <v>1939</v>
      </c>
      <c r="C5" s="66" t="s">
        <v>56</v>
      </c>
      <c r="D5" s="123"/>
      <c r="E5" s="122"/>
      <c r="F5" s="124" t="s">
        <v>2638</v>
      </c>
      <c r="G5" s="125"/>
      <c r="H5" s="125"/>
      <c r="I5" s="126">
        <v>5</v>
      </c>
      <c r="J5" s="127"/>
      <c r="K5" s="48">
        <v>25</v>
      </c>
      <c r="L5" s="48">
        <v>89</v>
      </c>
      <c r="M5" s="48">
        <v>0</v>
      </c>
      <c r="N5" s="48">
        <v>89</v>
      </c>
      <c r="O5" s="48">
        <v>0</v>
      </c>
      <c r="P5" s="49">
        <v>0.07228915662650602</v>
      </c>
      <c r="Q5" s="49">
        <v>0.1348314606741573</v>
      </c>
      <c r="R5" s="48">
        <v>1</v>
      </c>
      <c r="S5" s="48">
        <v>0</v>
      </c>
      <c r="T5" s="48">
        <v>25</v>
      </c>
      <c r="U5" s="48">
        <v>89</v>
      </c>
      <c r="V5" s="48">
        <v>2</v>
      </c>
      <c r="W5" s="49">
        <v>1.6544</v>
      </c>
      <c r="X5" s="49">
        <v>0.14833333333333334</v>
      </c>
      <c r="Y5" s="79"/>
      <c r="Z5" s="79"/>
      <c r="AA5" s="79" t="s">
        <v>1991</v>
      </c>
      <c r="AB5" s="87" t="s">
        <v>2021</v>
      </c>
      <c r="AC5" s="87" t="s">
        <v>2073</v>
      </c>
      <c r="AD5" s="87" t="s">
        <v>2091</v>
      </c>
      <c r="AE5" s="87" t="s">
        <v>2021</v>
      </c>
      <c r="AF5" s="87" t="s">
        <v>2106</v>
      </c>
      <c r="AG5" s="130">
        <v>5</v>
      </c>
      <c r="AH5" s="133">
        <v>2.2831050228310503</v>
      </c>
      <c r="AI5" s="130">
        <v>2</v>
      </c>
      <c r="AJ5" s="133">
        <v>0.91324200913242</v>
      </c>
      <c r="AK5" s="130">
        <v>0</v>
      </c>
      <c r="AL5" s="133">
        <v>0</v>
      </c>
      <c r="AM5" s="130">
        <v>212</v>
      </c>
      <c r="AN5" s="133">
        <v>96.80365296803653</v>
      </c>
      <c r="AO5" s="130">
        <v>219</v>
      </c>
    </row>
    <row r="6" spans="1:41" ht="15">
      <c r="A6" s="90" t="s">
        <v>1935</v>
      </c>
      <c r="B6" s="66" t="s">
        <v>1940</v>
      </c>
      <c r="C6" s="66" t="s">
        <v>56</v>
      </c>
      <c r="D6" s="123"/>
      <c r="E6" s="122"/>
      <c r="F6" s="124" t="s">
        <v>2639</v>
      </c>
      <c r="G6" s="125"/>
      <c r="H6" s="125"/>
      <c r="I6" s="126">
        <v>6</v>
      </c>
      <c r="J6" s="127"/>
      <c r="K6" s="48">
        <v>16</v>
      </c>
      <c r="L6" s="48">
        <v>53</v>
      </c>
      <c r="M6" s="48">
        <v>15</v>
      </c>
      <c r="N6" s="48">
        <v>68</v>
      </c>
      <c r="O6" s="48">
        <v>0</v>
      </c>
      <c r="P6" s="49">
        <v>0.2826086956521739</v>
      </c>
      <c r="Q6" s="49">
        <v>0.4406779661016949</v>
      </c>
      <c r="R6" s="48">
        <v>1</v>
      </c>
      <c r="S6" s="48">
        <v>0</v>
      </c>
      <c r="T6" s="48">
        <v>16</v>
      </c>
      <c r="U6" s="48">
        <v>68</v>
      </c>
      <c r="V6" s="48">
        <v>3</v>
      </c>
      <c r="W6" s="49">
        <v>1.585938</v>
      </c>
      <c r="X6" s="49">
        <v>0.24583333333333332</v>
      </c>
      <c r="Y6" s="79" t="s">
        <v>1960</v>
      </c>
      <c r="Z6" s="79" t="s">
        <v>1970</v>
      </c>
      <c r="AA6" s="79" t="s">
        <v>1992</v>
      </c>
      <c r="AB6" s="87" t="s">
        <v>2022</v>
      </c>
      <c r="AC6" s="87" t="s">
        <v>2074</v>
      </c>
      <c r="AD6" s="87" t="s">
        <v>2092</v>
      </c>
      <c r="AE6" s="87" t="s">
        <v>2096</v>
      </c>
      <c r="AF6" s="87" t="s">
        <v>2107</v>
      </c>
      <c r="AG6" s="130">
        <v>17</v>
      </c>
      <c r="AH6" s="133">
        <v>3.269230769230769</v>
      </c>
      <c r="AI6" s="130">
        <v>4</v>
      </c>
      <c r="AJ6" s="133">
        <v>0.7692307692307693</v>
      </c>
      <c r="AK6" s="130">
        <v>0</v>
      </c>
      <c r="AL6" s="133">
        <v>0</v>
      </c>
      <c r="AM6" s="130">
        <v>499</v>
      </c>
      <c r="AN6" s="133">
        <v>95.96153846153847</v>
      </c>
      <c r="AO6" s="130">
        <v>520</v>
      </c>
    </row>
    <row r="7" spans="1:41" ht="15">
      <c r="A7" s="90" t="s">
        <v>1936</v>
      </c>
      <c r="B7" s="66" t="s">
        <v>1941</v>
      </c>
      <c r="C7" s="66" t="s">
        <v>56</v>
      </c>
      <c r="D7" s="123"/>
      <c r="E7" s="122"/>
      <c r="F7" s="124" t="s">
        <v>2640</v>
      </c>
      <c r="G7" s="125"/>
      <c r="H7" s="125"/>
      <c r="I7" s="126">
        <v>7</v>
      </c>
      <c r="J7" s="127"/>
      <c r="K7" s="48">
        <v>14</v>
      </c>
      <c r="L7" s="48">
        <v>78</v>
      </c>
      <c r="M7" s="48">
        <v>0</v>
      </c>
      <c r="N7" s="48">
        <v>78</v>
      </c>
      <c r="O7" s="48">
        <v>0</v>
      </c>
      <c r="P7" s="49">
        <v>0.23809523809523808</v>
      </c>
      <c r="Q7" s="49">
        <v>0.38461538461538464</v>
      </c>
      <c r="R7" s="48">
        <v>1</v>
      </c>
      <c r="S7" s="48">
        <v>0</v>
      </c>
      <c r="T7" s="48">
        <v>14</v>
      </c>
      <c r="U7" s="48">
        <v>78</v>
      </c>
      <c r="V7" s="48">
        <v>2</v>
      </c>
      <c r="W7" s="49">
        <v>1.214286</v>
      </c>
      <c r="X7" s="49">
        <v>0.42857142857142855</v>
      </c>
      <c r="Y7" s="79"/>
      <c r="Z7" s="79"/>
      <c r="AA7" s="79"/>
      <c r="AB7" s="87" t="s">
        <v>2023</v>
      </c>
      <c r="AC7" s="87" t="s">
        <v>2075</v>
      </c>
      <c r="AD7" s="87" t="s">
        <v>278</v>
      </c>
      <c r="AE7" s="87" t="s">
        <v>2023</v>
      </c>
      <c r="AF7" s="87" t="s">
        <v>2108</v>
      </c>
      <c r="AG7" s="130">
        <v>10</v>
      </c>
      <c r="AH7" s="133">
        <v>7.462686567164179</v>
      </c>
      <c r="AI7" s="130">
        <v>0</v>
      </c>
      <c r="AJ7" s="133">
        <v>0</v>
      </c>
      <c r="AK7" s="130">
        <v>0</v>
      </c>
      <c r="AL7" s="133">
        <v>0</v>
      </c>
      <c r="AM7" s="130">
        <v>124</v>
      </c>
      <c r="AN7" s="133">
        <v>92.53731343283582</v>
      </c>
      <c r="AO7" s="130">
        <v>134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1932</v>
      </c>
      <c r="B2" s="87" t="s">
        <v>286</v>
      </c>
      <c r="C2" s="79">
        <f>VLOOKUP(GroupVertices[[#This Row],[Vertex]],Vertices[],MATCH("ID",Vertices[[#Headers],[Vertex]:[Vertex Content Word Count]],0),FALSE)</f>
        <v>5</v>
      </c>
    </row>
    <row r="3" spans="1:3" ht="15">
      <c r="A3" s="79" t="s">
        <v>1932</v>
      </c>
      <c r="B3" s="87" t="s">
        <v>1820</v>
      </c>
      <c r="C3" s="79">
        <f>VLOOKUP(GroupVertices[[#This Row],[Vertex]],Vertices[],MATCH("ID",Vertices[[#Headers],[Vertex]:[Vertex Content Word Count]],0),FALSE)</f>
        <v>127</v>
      </c>
    </row>
    <row r="4" spans="1:3" ht="15">
      <c r="A4" s="79" t="s">
        <v>1932</v>
      </c>
      <c r="B4" s="87" t="s">
        <v>1819</v>
      </c>
      <c r="C4" s="79">
        <f>VLOOKUP(GroupVertices[[#This Row],[Vertex]],Vertices[],MATCH("ID",Vertices[[#Headers],[Vertex]:[Vertex Content Word Count]],0),FALSE)</f>
        <v>126</v>
      </c>
    </row>
    <row r="5" spans="1:3" ht="15">
      <c r="A5" s="79" t="s">
        <v>1932</v>
      </c>
      <c r="B5" s="87" t="s">
        <v>1818</v>
      </c>
      <c r="C5" s="79">
        <f>VLOOKUP(GroupVertices[[#This Row],[Vertex]],Vertices[],MATCH("ID",Vertices[[#Headers],[Vertex]:[Vertex Content Word Count]],0),FALSE)</f>
        <v>125</v>
      </c>
    </row>
    <row r="6" spans="1:3" ht="15">
      <c r="A6" s="79" t="s">
        <v>1932</v>
      </c>
      <c r="B6" s="87" t="s">
        <v>1817</v>
      </c>
      <c r="C6" s="79">
        <f>VLOOKUP(GroupVertices[[#This Row],[Vertex]],Vertices[],MATCH("ID",Vertices[[#Headers],[Vertex]:[Vertex Content Word Count]],0),FALSE)</f>
        <v>124</v>
      </c>
    </row>
    <row r="7" spans="1:3" ht="15">
      <c r="A7" s="79" t="s">
        <v>1932</v>
      </c>
      <c r="B7" s="87" t="s">
        <v>354</v>
      </c>
      <c r="C7" s="79">
        <f>VLOOKUP(GroupVertices[[#This Row],[Vertex]],Vertices[],MATCH("ID",Vertices[[#Headers],[Vertex]:[Vertex Content Word Count]],0),FALSE)</f>
        <v>123</v>
      </c>
    </row>
    <row r="8" spans="1:3" ht="15">
      <c r="A8" s="79" t="s">
        <v>1932</v>
      </c>
      <c r="B8" s="87" t="s">
        <v>294</v>
      </c>
      <c r="C8" s="79">
        <f>VLOOKUP(GroupVertices[[#This Row],[Vertex]],Vertices[],MATCH("ID",Vertices[[#Headers],[Vertex]:[Vertex Content Word Count]],0),FALSE)</f>
        <v>45</v>
      </c>
    </row>
    <row r="9" spans="1:3" ht="15">
      <c r="A9" s="79" t="s">
        <v>1932</v>
      </c>
      <c r="B9" s="87" t="s">
        <v>293</v>
      </c>
      <c r="C9" s="79">
        <f>VLOOKUP(GroupVertices[[#This Row],[Vertex]],Vertices[],MATCH("ID",Vertices[[#Headers],[Vertex]:[Vertex Content Word Count]],0),FALSE)</f>
        <v>46</v>
      </c>
    </row>
    <row r="10" spans="1:3" ht="15">
      <c r="A10" s="79" t="s">
        <v>1932</v>
      </c>
      <c r="B10" s="87" t="s">
        <v>292</v>
      </c>
      <c r="C10" s="79">
        <f>VLOOKUP(GroupVertices[[#This Row],[Vertex]],Vertices[],MATCH("ID",Vertices[[#Headers],[Vertex]:[Vertex Content Word Count]],0),FALSE)</f>
        <v>122</v>
      </c>
    </row>
    <row r="11" spans="1:3" ht="15">
      <c r="A11" s="79" t="s">
        <v>1932</v>
      </c>
      <c r="B11" s="87" t="s">
        <v>291</v>
      </c>
      <c r="C11" s="79">
        <f>VLOOKUP(GroupVertices[[#This Row],[Vertex]],Vertices[],MATCH("ID",Vertices[[#Headers],[Vertex]:[Vertex Content Word Count]],0),FALSE)</f>
        <v>119</v>
      </c>
    </row>
    <row r="12" spans="1:3" ht="15">
      <c r="A12" s="79" t="s">
        <v>1932</v>
      </c>
      <c r="B12" s="87" t="s">
        <v>285</v>
      </c>
      <c r="C12" s="79">
        <f>VLOOKUP(GroupVertices[[#This Row],[Vertex]],Vertices[],MATCH("ID",Vertices[[#Headers],[Vertex]:[Vertex Content Word Count]],0),FALSE)</f>
        <v>115</v>
      </c>
    </row>
    <row r="13" spans="1:3" ht="15">
      <c r="A13" s="79" t="s">
        <v>1932</v>
      </c>
      <c r="B13" s="87" t="s">
        <v>277</v>
      </c>
      <c r="C13" s="79">
        <f>VLOOKUP(GroupVertices[[#This Row],[Vertex]],Vertices[],MATCH("ID",Vertices[[#Headers],[Vertex]:[Vertex Content Word Count]],0),FALSE)</f>
        <v>84</v>
      </c>
    </row>
    <row r="14" spans="1:3" ht="15">
      <c r="A14" s="79" t="s">
        <v>1932</v>
      </c>
      <c r="B14" s="87" t="s">
        <v>326</v>
      </c>
      <c r="C14" s="79">
        <f>VLOOKUP(GroupVertices[[#This Row],[Vertex]],Vertices[],MATCH("ID",Vertices[[#Headers],[Vertex]:[Vertex Content Word Count]],0),FALSE)</f>
        <v>83</v>
      </c>
    </row>
    <row r="15" spans="1:3" ht="15">
      <c r="A15" s="79" t="s">
        <v>1932</v>
      </c>
      <c r="B15" s="87" t="s">
        <v>276</v>
      </c>
      <c r="C15" s="79">
        <f>VLOOKUP(GroupVertices[[#This Row],[Vertex]],Vertices[],MATCH("ID",Vertices[[#Headers],[Vertex]:[Vertex Content Word Count]],0),FALSE)</f>
        <v>82</v>
      </c>
    </row>
    <row r="16" spans="1:3" ht="15">
      <c r="A16" s="79" t="s">
        <v>1932</v>
      </c>
      <c r="B16" s="87" t="s">
        <v>275</v>
      </c>
      <c r="C16" s="79">
        <f>VLOOKUP(GroupVertices[[#This Row],[Vertex]],Vertices[],MATCH("ID",Vertices[[#Headers],[Vertex]:[Vertex Content Word Count]],0),FALSE)</f>
        <v>81</v>
      </c>
    </row>
    <row r="17" spans="1:3" ht="15">
      <c r="A17" s="79" t="s">
        <v>1932</v>
      </c>
      <c r="B17" s="87" t="s">
        <v>274</v>
      </c>
      <c r="C17" s="79">
        <f>VLOOKUP(GroupVertices[[#This Row],[Vertex]],Vertices[],MATCH("ID",Vertices[[#Headers],[Vertex]:[Vertex Content Word Count]],0),FALSE)</f>
        <v>80</v>
      </c>
    </row>
    <row r="18" spans="1:3" ht="15">
      <c r="A18" s="79" t="s">
        <v>1932</v>
      </c>
      <c r="B18" s="87" t="s">
        <v>273</v>
      </c>
      <c r="C18" s="79">
        <f>VLOOKUP(GroupVertices[[#This Row],[Vertex]],Vertices[],MATCH("ID",Vertices[[#Headers],[Vertex]:[Vertex Content Word Count]],0),FALSE)</f>
        <v>79</v>
      </c>
    </row>
    <row r="19" spans="1:3" ht="15">
      <c r="A19" s="79" t="s">
        <v>1932</v>
      </c>
      <c r="B19" s="87" t="s">
        <v>272</v>
      </c>
      <c r="C19" s="79">
        <f>VLOOKUP(GroupVertices[[#This Row],[Vertex]],Vertices[],MATCH("ID",Vertices[[#Headers],[Vertex]:[Vertex Content Word Count]],0),FALSE)</f>
        <v>78</v>
      </c>
    </row>
    <row r="20" spans="1:3" ht="15">
      <c r="A20" s="79" t="s">
        <v>1932</v>
      </c>
      <c r="B20" s="87" t="s">
        <v>271</v>
      </c>
      <c r="C20" s="79">
        <f>VLOOKUP(GroupVertices[[#This Row],[Vertex]],Vertices[],MATCH("ID",Vertices[[#Headers],[Vertex]:[Vertex Content Word Count]],0),FALSE)</f>
        <v>77</v>
      </c>
    </row>
    <row r="21" spans="1:3" ht="15">
      <c r="A21" s="79" t="s">
        <v>1932</v>
      </c>
      <c r="B21" s="87" t="s">
        <v>257</v>
      </c>
      <c r="C21" s="79">
        <f>VLOOKUP(GroupVertices[[#This Row],[Vertex]],Vertices[],MATCH("ID",Vertices[[#Headers],[Vertex]:[Vertex Content Word Count]],0),FALSE)</f>
        <v>48</v>
      </c>
    </row>
    <row r="22" spans="1:3" ht="15">
      <c r="A22" s="79" t="s">
        <v>1932</v>
      </c>
      <c r="B22" s="87" t="s">
        <v>256</v>
      </c>
      <c r="C22" s="79">
        <f>VLOOKUP(GroupVertices[[#This Row],[Vertex]],Vertices[],MATCH("ID",Vertices[[#Headers],[Vertex]:[Vertex Content Word Count]],0),FALSE)</f>
        <v>47</v>
      </c>
    </row>
    <row r="23" spans="1:3" ht="15">
      <c r="A23" s="79" t="s">
        <v>1932</v>
      </c>
      <c r="B23" s="87" t="s">
        <v>255</v>
      </c>
      <c r="C23" s="79">
        <f>VLOOKUP(GroupVertices[[#This Row],[Vertex]],Vertices[],MATCH("ID",Vertices[[#Headers],[Vertex]:[Vertex Content Word Count]],0),FALSE)</f>
        <v>44</v>
      </c>
    </row>
    <row r="24" spans="1:3" ht="15">
      <c r="A24" s="79" t="s">
        <v>1932</v>
      </c>
      <c r="B24" s="87" t="s">
        <v>252</v>
      </c>
      <c r="C24" s="79">
        <f>VLOOKUP(GroupVertices[[#This Row],[Vertex]],Vertices[],MATCH("ID",Vertices[[#Headers],[Vertex]:[Vertex Content Word Count]],0),FALSE)</f>
        <v>40</v>
      </c>
    </row>
    <row r="25" spans="1:3" ht="15">
      <c r="A25" s="79" t="s">
        <v>1932</v>
      </c>
      <c r="B25" s="87" t="s">
        <v>304</v>
      </c>
      <c r="C25" s="79">
        <f>VLOOKUP(GroupVertices[[#This Row],[Vertex]],Vertices[],MATCH("ID",Vertices[[#Headers],[Vertex]:[Vertex Content Word Count]],0),FALSE)</f>
        <v>39</v>
      </c>
    </row>
    <row r="26" spans="1:3" ht="15">
      <c r="A26" s="79" t="s">
        <v>1932</v>
      </c>
      <c r="B26" s="87" t="s">
        <v>251</v>
      </c>
      <c r="C26" s="79">
        <f>VLOOKUP(GroupVertices[[#This Row],[Vertex]],Vertices[],MATCH("ID",Vertices[[#Headers],[Vertex]:[Vertex Content Word Count]],0),FALSE)</f>
        <v>37</v>
      </c>
    </row>
    <row r="27" spans="1:3" ht="15">
      <c r="A27" s="79" t="s">
        <v>1932</v>
      </c>
      <c r="B27" s="87" t="s">
        <v>303</v>
      </c>
      <c r="C27" s="79">
        <f>VLOOKUP(GroupVertices[[#This Row],[Vertex]],Vertices[],MATCH("ID",Vertices[[#Headers],[Vertex]:[Vertex Content Word Count]],0),FALSE)</f>
        <v>38</v>
      </c>
    </row>
    <row r="28" spans="1:3" ht="15">
      <c r="A28" s="79" t="s">
        <v>1932</v>
      </c>
      <c r="B28" s="87" t="s">
        <v>288</v>
      </c>
      <c r="C28" s="79">
        <f>VLOOKUP(GroupVertices[[#This Row],[Vertex]],Vertices[],MATCH("ID",Vertices[[#Headers],[Vertex]:[Vertex Content Word Count]],0),FALSE)</f>
        <v>36</v>
      </c>
    </row>
    <row r="29" spans="1:3" ht="15">
      <c r="A29" s="79" t="s">
        <v>1932</v>
      </c>
      <c r="B29" s="87" t="s">
        <v>250</v>
      </c>
      <c r="C29" s="79">
        <f>VLOOKUP(GroupVertices[[#This Row],[Vertex]],Vertices[],MATCH("ID",Vertices[[#Headers],[Vertex]:[Vertex Content Word Count]],0),FALSE)</f>
        <v>35</v>
      </c>
    </row>
    <row r="30" spans="1:3" ht="15">
      <c r="A30" s="79" t="s">
        <v>1932</v>
      </c>
      <c r="B30" s="87" t="s">
        <v>249</v>
      </c>
      <c r="C30" s="79">
        <f>VLOOKUP(GroupVertices[[#This Row],[Vertex]],Vertices[],MATCH("ID",Vertices[[#Headers],[Vertex]:[Vertex Content Word Count]],0),FALSE)</f>
        <v>34</v>
      </c>
    </row>
    <row r="31" spans="1:3" ht="15">
      <c r="A31" s="79" t="s">
        <v>1932</v>
      </c>
      <c r="B31" s="87" t="s">
        <v>287</v>
      </c>
      <c r="C31" s="79">
        <f>VLOOKUP(GroupVertices[[#This Row],[Vertex]],Vertices[],MATCH("ID",Vertices[[#Headers],[Vertex]:[Vertex Content Word Count]],0),FALSE)</f>
        <v>33</v>
      </c>
    </row>
    <row r="32" spans="1:3" ht="15">
      <c r="A32" s="79" t="s">
        <v>1932</v>
      </c>
      <c r="B32" s="87" t="s">
        <v>248</v>
      </c>
      <c r="C32" s="79">
        <f>VLOOKUP(GroupVertices[[#This Row],[Vertex]],Vertices[],MATCH("ID",Vertices[[#Headers],[Vertex]:[Vertex Content Word Count]],0),FALSE)</f>
        <v>32</v>
      </c>
    </row>
    <row r="33" spans="1:3" ht="15">
      <c r="A33" s="79" t="s">
        <v>1932</v>
      </c>
      <c r="B33" s="87" t="s">
        <v>247</v>
      </c>
      <c r="C33" s="79">
        <f>VLOOKUP(GroupVertices[[#This Row],[Vertex]],Vertices[],MATCH("ID",Vertices[[#Headers],[Vertex]:[Vertex Content Word Count]],0),FALSE)</f>
        <v>31</v>
      </c>
    </row>
    <row r="34" spans="1:3" ht="15">
      <c r="A34" s="79" t="s">
        <v>1932</v>
      </c>
      <c r="B34" s="87" t="s">
        <v>245</v>
      </c>
      <c r="C34" s="79">
        <f>VLOOKUP(GroupVertices[[#This Row],[Vertex]],Vertices[],MATCH("ID",Vertices[[#Headers],[Vertex]:[Vertex Content Word Count]],0),FALSE)</f>
        <v>22</v>
      </c>
    </row>
    <row r="35" spans="1:3" ht="15">
      <c r="A35" s="79" t="s">
        <v>1932</v>
      </c>
      <c r="B35" s="87" t="s">
        <v>242</v>
      </c>
      <c r="C35" s="79">
        <f>VLOOKUP(GroupVertices[[#This Row],[Vertex]],Vertices[],MATCH("ID",Vertices[[#Headers],[Vertex]:[Vertex Content Word Count]],0),FALSE)</f>
        <v>19</v>
      </c>
    </row>
    <row r="36" spans="1:3" ht="15">
      <c r="A36" s="79" t="s">
        <v>1932</v>
      </c>
      <c r="B36" s="87" t="s">
        <v>240</v>
      </c>
      <c r="C36" s="79">
        <f>VLOOKUP(GroupVertices[[#This Row],[Vertex]],Vertices[],MATCH("ID",Vertices[[#Headers],[Vertex]:[Vertex Content Word Count]],0),FALSE)</f>
        <v>11</v>
      </c>
    </row>
    <row r="37" spans="1:3" ht="15">
      <c r="A37" s="79" t="s">
        <v>1932</v>
      </c>
      <c r="B37" s="87" t="s">
        <v>239</v>
      </c>
      <c r="C37" s="79">
        <f>VLOOKUP(GroupVertices[[#This Row],[Vertex]],Vertices[],MATCH("ID",Vertices[[#Headers],[Vertex]:[Vertex Content Word Count]],0),FALSE)</f>
        <v>10</v>
      </c>
    </row>
    <row r="38" spans="1:3" ht="15">
      <c r="A38" s="79" t="s">
        <v>1932</v>
      </c>
      <c r="B38" s="87" t="s">
        <v>238</v>
      </c>
      <c r="C38" s="79">
        <f>VLOOKUP(GroupVertices[[#This Row],[Vertex]],Vertices[],MATCH("ID",Vertices[[#Headers],[Vertex]:[Vertex Content Word Count]],0),FALSE)</f>
        <v>9</v>
      </c>
    </row>
    <row r="39" spans="1:3" ht="15">
      <c r="A39" s="79" t="s">
        <v>1932</v>
      </c>
      <c r="B39" s="87" t="s">
        <v>237</v>
      </c>
      <c r="C39" s="79">
        <f>VLOOKUP(GroupVertices[[#This Row],[Vertex]],Vertices[],MATCH("ID",Vertices[[#Headers],[Vertex]:[Vertex Content Word Count]],0),FALSE)</f>
        <v>8</v>
      </c>
    </row>
    <row r="40" spans="1:3" ht="15">
      <c r="A40" s="79" t="s">
        <v>1932</v>
      </c>
      <c r="B40" s="87" t="s">
        <v>236</v>
      </c>
      <c r="C40" s="79">
        <f>VLOOKUP(GroupVertices[[#This Row],[Vertex]],Vertices[],MATCH("ID",Vertices[[#Headers],[Vertex]:[Vertex Content Word Count]],0),FALSE)</f>
        <v>7</v>
      </c>
    </row>
    <row r="41" spans="1:3" ht="15">
      <c r="A41" s="79" t="s">
        <v>1932</v>
      </c>
      <c r="B41" s="87" t="s">
        <v>235</v>
      </c>
      <c r="C41" s="79">
        <f>VLOOKUP(GroupVertices[[#This Row],[Vertex]],Vertices[],MATCH("ID",Vertices[[#Headers],[Vertex]:[Vertex Content Word Count]],0),FALSE)</f>
        <v>6</v>
      </c>
    </row>
    <row r="42" spans="1:3" ht="15">
      <c r="A42" s="79" t="s">
        <v>1932</v>
      </c>
      <c r="B42" s="87" t="s">
        <v>234</v>
      </c>
      <c r="C42" s="79">
        <f>VLOOKUP(GroupVertices[[#This Row],[Vertex]],Vertices[],MATCH("ID",Vertices[[#Headers],[Vertex]:[Vertex Content Word Count]],0),FALSE)</f>
        <v>3</v>
      </c>
    </row>
    <row r="43" spans="1:3" ht="15">
      <c r="A43" s="79" t="s">
        <v>1932</v>
      </c>
      <c r="B43" s="87" t="s">
        <v>295</v>
      </c>
      <c r="C43" s="79">
        <f>VLOOKUP(GroupVertices[[#This Row],[Vertex]],Vertices[],MATCH("ID",Vertices[[#Headers],[Vertex]:[Vertex Content Word Count]],0),FALSE)</f>
        <v>4</v>
      </c>
    </row>
    <row r="44" spans="1:3" ht="15">
      <c r="A44" s="79" t="s">
        <v>1933</v>
      </c>
      <c r="B44" s="87" t="s">
        <v>353</v>
      </c>
      <c r="C44" s="79">
        <f>VLOOKUP(GroupVertices[[#This Row],[Vertex]],Vertices[],MATCH("ID",Vertices[[#Headers],[Vertex]:[Vertex Content Word Count]],0),FALSE)</f>
        <v>121</v>
      </c>
    </row>
    <row r="45" spans="1:3" ht="15">
      <c r="A45" s="79" t="s">
        <v>1933</v>
      </c>
      <c r="B45" s="87" t="s">
        <v>289</v>
      </c>
      <c r="C45" s="79">
        <f>VLOOKUP(GroupVertices[[#This Row],[Vertex]],Vertices[],MATCH("ID",Vertices[[#Headers],[Vertex]:[Vertex Content Word Count]],0),FALSE)</f>
        <v>116</v>
      </c>
    </row>
    <row r="46" spans="1:3" ht="15">
      <c r="A46" s="79" t="s">
        <v>1933</v>
      </c>
      <c r="B46" s="87" t="s">
        <v>352</v>
      </c>
      <c r="C46" s="79">
        <f>VLOOKUP(GroupVertices[[#This Row],[Vertex]],Vertices[],MATCH("ID",Vertices[[#Headers],[Vertex]:[Vertex Content Word Count]],0),FALSE)</f>
        <v>120</v>
      </c>
    </row>
    <row r="47" spans="1:3" ht="15">
      <c r="A47" s="79" t="s">
        <v>1933</v>
      </c>
      <c r="B47" s="87" t="s">
        <v>284</v>
      </c>
      <c r="C47" s="79">
        <f>VLOOKUP(GroupVertices[[#This Row],[Vertex]],Vertices[],MATCH("ID",Vertices[[#Headers],[Vertex]:[Vertex Content Word Count]],0),FALSE)</f>
        <v>71</v>
      </c>
    </row>
    <row r="48" spans="1:3" ht="15">
      <c r="A48" s="79" t="s">
        <v>1933</v>
      </c>
      <c r="B48" s="87" t="s">
        <v>290</v>
      </c>
      <c r="C48" s="79">
        <f>VLOOKUP(GroupVertices[[#This Row],[Vertex]],Vertices[],MATCH("ID",Vertices[[#Headers],[Vertex]:[Vertex Content Word Count]],0),FALSE)</f>
        <v>118</v>
      </c>
    </row>
    <row r="49" spans="1:3" ht="15">
      <c r="A49" s="79" t="s">
        <v>1933</v>
      </c>
      <c r="B49" s="87" t="s">
        <v>351</v>
      </c>
      <c r="C49" s="79">
        <f>VLOOKUP(GroupVertices[[#This Row],[Vertex]],Vertices[],MATCH("ID",Vertices[[#Headers],[Vertex]:[Vertex Content Word Count]],0),FALSE)</f>
        <v>117</v>
      </c>
    </row>
    <row r="50" spans="1:3" ht="15">
      <c r="A50" s="79" t="s">
        <v>1933</v>
      </c>
      <c r="B50" s="87" t="s">
        <v>350</v>
      </c>
      <c r="C50" s="79">
        <f>VLOOKUP(GroupVertices[[#This Row],[Vertex]],Vertices[],MATCH("ID",Vertices[[#Headers],[Vertex]:[Vertex Content Word Count]],0),FALSE)</f>
        <v>114</v>
      </c>
    </row>
    <row r="51" spans="1:3" ht="15">
      <c r="A51" s="79" t="s">
        <v>1933</v>
      </c>
      <c r="B51" s="87" t="s">
        <v>320</v>
      </c>
      <c r="C51" s="79">
        <f>VLOOKUP(GroupVertices[[#This Row],[Vertex]],Vertices[],MATCH("ID",Vertices[[#Headers],[Vertex]:[Vertex Content Word Count]],0),FALSE)</f>
        <v>66</v>
      </c>
    </row>
    <row r="52" spans="1:3" ht="15">
      <c r="A52" s="79" t="s">
        <v>1933</v>
      </c>
      <c r="B52" s="87" t="s">
        <v>348</v>
      </c>
      <c r="C52" s="79">
        <f>VLOOKUP(GroupVertices[[#This Row],[Vertex]],Vertices[],MATCH("ID",Vertices[[#Headers],[Vertex]:[Vertex Content Word Count]],0),FALSE)</f>
        <v>112</v>
      </c>
    </row>
    <row r="53" spans="1:3" ht="15">
      <c r="A53" s="79" t="s">
        <v>1933</v>
      </c>
      <c r="B53" s="87" t="s">
        <v>347</v>
      </c>
      <c r="C53" s="79">
        <f>VLOOKUP(GroupVertices[[#This Row],[Vertex]],Vertices[],MATCH("ID",Vertices[[#Headers],[Vertex]:[Vertex Content Word Count]],0),FALSE)</f>
        <v>111</v>
      </c>
    </row>
    <row r="54" spans="1:3" ht="15">
      <c r="A54" s="79" t="s">
        <v>1933</v>
      </c>
      <c r="B54" s="87" t="s">
        <v>346</v>
      </c>
      <c r="C54" s="79">
        <f>VLOOKUP(GroupVertices[[#This Row],[Vertex]],Vertices[],MATCH("ID",Vertices[[#Headers],[Vertex]:[Vertex Content Word Count]],0),FALSE)</f>
        <v>110</v>
      </c>
    </row>
    <row r="55" spans="1:3" ht="15">
      <c r="A55" s="79" t="s">
        <v>1933</v>
      </c>
      <c r="B55" s="87" t="s">
        <v>345</v>
      </c>
      <c r="C55" s="79">
        <f>VLOOKUP(GroupVertices[[#This Row],[Vertex]],Vertices[],MATCH("ID",Vertices[[#Headers],[Vertex]:[Vertex Content Word Count]],0),FALSE)</f>
        <v>109</v>
      </c>
    </row>
    <row r="56" spans="1:3" ht="15">
      <c r="A56" s="79" t="s">
        <v>1933</v>
      </c>
      <c r="B56" s="87" t="s">
        <v>349</v>
      </c>
      <c r="C56" s="79">
        <f>VLOOKUP(GroupVertices[[#This Row],[Vertex]],Vertices[],MATCH("ID",Vertices[[#Headers],[Vertex]:[Vertex Content Word Count]],0),FALSE)</f>
        <v>113</v>
      </c>
    </row>
    <row r="57" spans="1:3" ht="15">
      <c r="A57" s="79" t="s">
        <v>1933</v>
      </c>
      <c r="B57" s="87" t="s">
        <v>344</v>
      </c>
      <c r="C57" s="79">
        <f>VLOOKUP(GroupVertices[[#This Row],[Vertex]],Vertices[],MATCH("ID",Vertices[[#Headers],[Vertex]:[Vertex Content Word Count]],0),FALSE)</f>
        <v>108</v>
      </c>
    </row>
    <row r="58" spans="1:3" ht="15">
      <c r="A58" s="79" t="s">
        <v>1933</v>
      </c>
      <c r="B58" s="87" t="s">
        <v>343</v>
      </c>
      <c r="C58" s="79">
        <f>VLOOKUP(GroupVertices[[#This Row],[Vertex]],Vertices[],MATCH("ID",Vertices[[#Headers],[Vertex]:[Vertex Content Word Count]],0),FALSE)</f>
        <v>107</v>
      </c>
    </row>
    <row r="59" spans="1:3" ht="15">
      <c r="A59" s="79" t="s">
        <v>1933</v>
      </c>
      <c r="B59" s="87" t="s">
        <v>342</v>
      </c>
      <c r="C59" s="79">
        <f>VLOOKUP(GroupVertices[[#This Row],[Vertex]],Vertices[],MATCH("ID",Vertices[[#Headers],[Vertex]:[Vertex Content Word Count]],0),FALSE)</f>
        <v>106</v>
      </c>
    </row>
    <row r="60" spans="1:3" ht="15">
      <c r="A60" s="79" t="s">
        <v>1933</v>
      </c>
      <c r="B60" s="87" t="s">
        <v>341</v>
      </c>
      <c r="C60" s="79">
        <f>VLOOKUP(GroupVertices[[#This Row],[Vertex]],Vertices[],MATCH("ID",Vertices[[#Headers],[Vertex]:[Vertex Content Word Count]],0),FALSE)</f>
        <v>105</v>
      </c>
    </row>
    <row r="61" spans="1:3" ht="15">
      <c r="A61" s="79" t="s">
        <v>1933</v>
      </c>
      <c r="B61" s="87" t="s">
        <v>340</v>
      </c>
      <c r="C61" s="79">
        <f>VLOOKUP(GroupVertices[[#This Row],[Vertex]],Vertices[],MATCH("ID",Vertices[[#Headers],[Vertex]:[Vertex Content Word Count]],0),FALSE)</f>
        <v>104</v>
      </c>
    </row>
    <row r="62" spans="1:3" ht="15">
      <c r="A62" s="79" t="s">
        <v>1933</v>
      </c>
      <c r="B62" s="87" t="s">
        <v>339</v>
      </c>
      <c r="C62" s="79">
        <f>VLOOKUP(GroupVertices[[#This Row],[Vertex]],Vertices[],MATCH("ID",Vertices[[#Headers],[Vertex]:[Vertex Content Word Count]],0),FALSE)</f>
        <v>103</v>
      </c>
    </row>
    <row r="63" spans="1:3" ht="15">
      <c r="A63" s="79" t="s">
        <v>1933</v>
      </c>
      <c r="B63" s="87" t="s">
        <v>338</v>
      </c>
      <c r="C63" s="79">
        <f>VLOOKUP(GroupVertices[[#This Row],[Vertex]],Vertices[],MATCH("ID",Vertices[[#Headers],[Vertex]:[Vertex Content Word Count]],0),FALSE)</f>
        <v>102</v>
      </c>
    </row>
    <row r="64" spans="1:3" ht="15">
      <c r="A64" s="79" t="s">
        <v>1933</v>
      </c>
      <c r="B64" s="87" t="s">
        <v>337</v>
      </c>
      <c r="C64" s="79">
        <f>VLOOKUP(GroupVertices[[#This Row],[Vertex]],Vertices[],MATCH("ID",Vertices[[#Headers],[Vertex]:[Vertex Content Word Count]],0),FALSE)</f>
        <v>101</v>
      </c>
    </row>
    <row r="65" spans="1:3" ht="15">
      <c r="A65" s="79" t="s">
        <v>1933</v>
      </c>
      <c r="B65" s="87" t="s">
        <v>336</v>
      </c>
      <c r="C65" s="79">
        <f>VLOOKUP(GroupVertices[[#This Row],[Vertex]],Vertices[],MATCH("ID",Vertices[[#Headers],[Vertex]:[Vertex Content Word Count]],0),FALSE)</f>
        <v>100</v>
      </c>
    </row>
    <row r="66" spans="1:3" ht="15">
      <c r="A66" s="79" t="s">
        <v>1933</v>
      </c>
      <c r="B66" s="87" t="s">
        <v>335</v>
      </c>
      <c r="C66" s="79">
        <f>VLOOKUP(GroupVertices[[#This Row],[Vertex]],Vertices[],MATCH("ID",Vertices[[#Headers],[Vertex]:[Vertex Content Word Count]],0),FALSE)</f>
        <v>99</v>
      </c>
    </row>
    <row r="67" spans="1:3" ht="15">
      <c r="A67" s="79" t="s">
        <v>1933</v>
      </c>
      <c r="B67" s="87" t="s">
        <v>270</v>
      </c>
      <c r="C67" s="79">
        <f>VLOOKUP(GroupVertices[[#This Row],[Vertex]],Vertices[],MATCH("ID",Vertices[[#Headers],[Vertex]:[Vertex Content Word Count]],0),FALSE)</f>
        <v>75</v>
      </c>
    </row>
    <row r="68" spans="1:3" ht="15">
      <c r="A68" s="79" t="s">
        <v>1933</v>
      </c>
      <c r="B68" s="87" t="s">
        <v>321</v>
      </c>
      <c r="C68" s="79">
        <f>VLOOKUP(GroupVertices[[#This Row],[Vertex]],Vertices[],MATCH("ID",Vertices[[#Headers],[Vertex]:[Vertex Content Word Count]],0),FALSE)</f>
        <v>68</v>
      </c>
    </row>
    <row r="69" spans="1:3" ht="15">
      <c r="A69" s="79" t="s">
        <v>1933</v>
      </c>
      <c r="B69" s="87" t="s">
        <v>322</v>
      </c>
      <c r="C69" s="79">
        <f>VLOOKUP(GroupVertices[[#This Row],[Vertex]],Vertices[],MATCH("ID",Vertices[[#Headers],[Vertex]:[Vertex Content Word Count]],0),FALSE)</f>
        <v>70</v>
      </c>
    </row>
    <row r="70" spans="1:3" ht="15">
      <c r="A70" s="79" t="s">
        <v>1933</v>
      </c>
      <c r="B70" s="87" t="s">
        <v>263</v>
      </c>
      <c r="C70" s="79">
        <f>VLOOKUP(GroupVertices[[#This Row],[Vertex]],Vertices[],MATCH("ID",Vertices[[#Headers],[Vertex]:[Vertex Content Word Count]],0),FALSE)</f>
        <v>69</v>
      </c>
    </row>
    <row r="71" spans="1:3" ht="15">
      <c r="A71" s="79" t="s">
        <v>1933</v>
      </c>
      <c r="B71" s="87" t="s">
        <v>262</v>
      </c>
      <c r="C71" s="79">
        <f>VLOOKUP(GroupVertices[[#This Row],[Vertex]],Vertices[],MATCH("ID",Vertices[[#Headers],[Vertex]:[Vertex Content Word Count]],0),FALSE)</f>
        <v>67</v>
      </c>
    </row>
    <row r="72" spans="1:3" ht="15">
      <c r="A72" s="79" t="s">
        <v>1934</v>
      </c>
      <c r="B72" s="87" t="s">
        <v>246</v>
      </c>
      <c r="C72" s="79">
        <f>VLOOKUP(GroupVertices[[#This Row],[Vertex]],Vertices[],MATCH("ID",Vertices[[#Headers],[Vertex]:[Vertex Content Word Count]],0),FALSE)</f>
        <v>23</v>
      </c>
    </row>
    <row r="73" spans="1:3" ht="15">
      <c r="A73" s="79" t="s">
        <v>1934</v>
      </c>
      <c r="B73" s="87" t="s">
        <v>261</v>
      </c>
      <c r="C73" s="79">
        <f>VLOOKUP(GroupVertices[[#This Row],[Vertex]],Vertices[],MATCH("ID",Vertices[[#Headers],[Vertex]:[Vertex Content Word Count]],0),FALSE)</f>
        <v>65</v>
      </c>
    </row>
    <row r="74" spans="1:3" ht="15">
      <c r="A74" s="79" t="s">
        <v>1934</v>
      </c>
      <c r="B74" s="87" t="s">
        <v>319</v>
      </c>
      <c r="C74" s="79">
        <f>VLOOKUP(GroupVertices[[#This Row],[Vertex]],Vertices[],MATCH("ID",Vertices[[#Headers],[Vertex]:[Vertex Content Word Count]],0),FALSE)</f>
        <v>64</v>
      </c>
    </row>
    <row r="75" spans="1:3" ht="15">
      <c r="A75" s="79" t="s">
        <v>1934</v>
      </c>
      <c r="B75" s="87" t="s">
        <v>318</v>
      </c>
      <c r="C75" s="79">
        <f>VLOOKUP(GroupVertices[[#This Row],[Vertex]],Vertices[],MATCH("ID",Vertices[[#Headers],[Vertex]:[Vertex Content Word Count]],0),FALSE)</f>
        <v>63</v>
      </c>
    </row>
    <row r="76" spans="1:3" ht="15">
      <c r="A76" s="79" t="s">
        <v>1934</v>
      </c>
      <c r="B76" s="87" t="s">
        <v>317</v>
      </c>
      <c r="C76" s="79">
        <f>VLOOKUP(GroupVertices[[#This Row],[Vertex]],Vertices[],MATCH("ID",Vertices[[#Headers],[Vertex]:[Vertex Content Word Count]],0),FALSE)</f>
        <v>62</v>
      </c>
    </row>
    <row r="77" spans="1:3" ht="15">
      <c r="A77" s="79" t="s">
        <v>1934</v>
      </c>
      <c r="B77" s="87" t="s">
        <v>316</v>
      </c>
      <c r="C77" s="79">
        <f>VLOOKUP(GroupVertices[[#This Row],[Vertex]],Vertices[],MATCH("ID",Vertices[[#Headers],[Vertex]:[Vertex Content Word Count]],0),FALSE)</f>
        <v>61</v>
      </c>
    </row>
    <row r="78" spans="1:3" ht="15">
      <c r="A78" s="79" t="s">
        <v>1934</v>
      </c>
      <c r="B78" s="87" t="s">
        <v>259</v>
      </c>
      <c r="C78" s="79">
        <f>VLOOKUP(GroupVertices[[#This Row],[Vertex]],Vertices[],MATCH("ID",Vertices[[#Headers],[Vertex]:[Vertex Content Word Count]],0),FALSE)</f>
        <v>60</v>
      </c>
    </row>
    <row r="79" spans="1:3" ht="15">
      <c r="A79" s="79" t="s">
        <v>1934</v>
      </c>
      <c r="B79" s="87" t="s">
        <v>315</v>
      </c>
      <c r="C79" s="79">
        <f>VLOOKUP(GroupVertices[[#This Row],[Vertex]],Vertices[],MATCH("ID",Vertices[[#Headers],[Vertex]:[Vertex Content Word Count]],0),FALSE)</f>
        <v>59</v>
      </c>
    </row>
    <row r="80" spans="1:3" ht="15">
      <c r="A80" s="79" t="s">
        <v>1934</v>
      </c>
      <c r="B80" s="87" t="s">
        <v>314</v>
      </c>
      <c r="C80" s="79">
        <f>VLOOKUP(GroupVertices[[#This Row],[Vertex]],Vertices[],MATCH("ID",Vertices[[#Headers],[Vertex]:[Vertex Content Word Count]],0),FALSE)</f>
        <v>58</v>
      </c>
    </row>
    <row r="81" spans="1:3" ht="15">
      <c r="A81" s="79" t="s">
        <v>1934</v>
      </c>
      <c r="B81" s="87" t="s">
        <v>313</v>
      </c>
      <c r="C81" s="79">
        <f>VLOOKUP(GroupVertices[[#This Row],[Vertex]],Vertices[],MATCH("ID",Vertices[[#Headers],[Vertex]:[Vertex Content Word Count]],0),FALSE)</f>
        <v>57</v>
      </c>
    </row>
    <row r="82" spans="1:3" ht="15">
      <c r="A82" s="79" t="s">
        <v>1934</v>
      </c>
      <c r="B82" s="87" t="s">
        <v>312</v>
      </c>
      <c r="C82" s="79">
        <f>VLOOKUP(GroupVertices[[#This Row],[Vertex]],Vertices[],MATCH("ID",Vertices[[#Headers],[Vertex]:[Vertex Content Word Count]],0),FALSE)</f>
        <v>56</v>
      </c>
    </row>
    <row r="83" spans="1:3" ht="15">
      <c r="A83" s="79" t="s">
        <v>1934</v>
      </c>
      <c r="B83" s="87" t="s">
        <v>311</v>
      </c>
      <c r="C83" s="79">
        <f>VLOOKUP(GroupVertices[[#This Row],[Vertex]],Vertices[],MATCH("ID",Vertices[[#Headers],[Vertex]:[Vertex Content Word Count]],0),FALSE)</f>
        <v>55</v>
      </c>
    </row>
    <row r="84" spans="1:3" ht="15">
      <c r="A84" s="79" t="s">
        <v>1934</v>
      </c>
      <c r="B84" s="87" t="s">
        <v>310</v>
      </c>
      <c r="C84" s="79">
        <f>VLOOKUP(GroupVertices[[#This Row],[Vertex]],Vertices[],MATCH("ID",Vertices[[#Headers],[Vertex]:[Vertex Content Word Count]],0),FALSE)</f>
        <v>54</v>
      </c>
    </row>
    <row r="85" spans="1:3" ht="15">
      <c r="A85" s="79" t="s">
        <v>1934</v>
      </c>
      <c r="B85" s="87" t="s">
        <v>260</v>
      </c>
      <c r="C85" s="79">
        <f>VLOOKUP(GroupVertices[[#This Row],[Vertex]],Vertices[],MATCH("ID",Vertices[[#Headers],[Vertex]:[Vertex Content Word Count]],0),FALSE)</f>
        <v>53</v>
      </c>
    </row>
    <row r="86" spans="1:3" ht="15">
      <c r="A86" s="79" t="s">
        <v>1934</v>
      </c>
      <c r="B86" s="87" t="s">
        <v>309</v>
      </c>
      <c r="C86" s="79">
        <f>VLOOKUP(GroupVertices[[#This Row],[Vertex]],Vertices[],MATCH("ID",Vertices[[#Headers],[Vertex]:[Vertex Content Word Count]],0),FALSE)</f>
        <v>52</v>
      </c>
    </row>
    <row r="87" spans="1:3" ht="15">
      <c r="A87" s="79" t="s">
        <v>1934</v>
      </c>
      <c r="B87" s="87" t="s">
        <v>308</v>
      </c>
      <c r="C87" s="79">
        <f>VLOOKUP(GroupVertices[[#This Row],[Vertex]],Vertices[],MATCH("ID",Vertices[[#Headers],[Vertex]:[Vertex Content Word Count]],0),FALSE)</f>
        <v>51</v>
      </c>
    </row>
    <row r="88" spans="1:3" ht="15">
      <c r="A88" s="79" t="s">
        <v>1934</v>
      </c>
      <c r="B88" s="87" t="s">
        <v>307</v>
      </c>
      <c r="C88" s="79">
        <f>VLOOKUP(GroupVertices[[#This Row],[Vertex]],Vertices[],MATCH("ID",Vertices[[#Headers],[Vertex]:[Vertex Content Word Count]],0),FALSE)</f>
        <v>50</v>
      </c>
    </row>
    <row r="89" spans="1:3" ht="15">
      <c r="A89" s="79" t="s">
        <v>1934</v>
      </c>
      <c r="B89" s="87" t="s">
        <v>258</v>
      </c>
      <c r="C89" s="79">
        <f>VLOOKUP(GroupVertices[[#This Row],[Vertex]],Vertices[],MATCH("ID",Vertices[[#Headers],[Vertex]:[Vertex Content Word Count]],0),FALSE)</f>
        <v>49</v>
      </c>
    </row>
    <row r="90" spans="1:3" ht="15">
      <c r="A90" s="79" t="s">
        <v>1934</v>
      </c>
      <c r="B90" s="87" t="s">
        <v>302</v>
      </c>
      <c r="C90" s="79">
        <f>VLOOKUP(GroupVertices[[#This Row],[Vertex]],Vertices[],MATCH("ID",Vertices[[#Headers],[Vertex]:[Vertex Content Word Count]],0),FALSE)</f>
        <v>30</v>
      </c>
    </row>
    <row r="91" spans="1:3" ht="15">
      <c r="A91" s="79" t="s">
        <v>1934</v>
      </c>
      <c r="B91" s="87" t="s">
        <v>301</v>
      </c>
      <c r="C91" s="79">
        <f>VLOOKUP(GroupVertices[[#This Row],[Vertex]],Vertices[],MATCH("ID",Vertices[[#Headers],[Vertex]:[Vertex Content Word Count]],0),FALSE)</f>
        <v>29</v>
      </c>
    </row>
    <row r="92" spans="1:3" ht="15">
      <c r="A92" s="79" t="s">
        <v>1934</v>
      </c>
      <c r="B92" s="87" t="s">
        <v>300</v>
      </c>
      <c r="C92" s="79">
        <f>VLOOKUP(GroupVertices[[#This Row],[Vertex]],Vertices[],MATCH("ID",Vertices[[#Headers],[Vertex]:[Vertex Content Word Count]],0),FALSE)</f>
        <v>28</v>
      </c>
    </row>
    <row r="93" spans="1:3" ht="15">
      <c r="A93" s="79" t="s">
        <v>1934</v>
      </c>
      <c r="B93" s="87" t="s">
        <v>299</v>
      </c>
      <c r="C93" s="79">
        <f>VLOOKUP(GroupVertices[[#This Row],[Vertex]],Vertices[],MATCH("ID",Vertices[[#Headers],[Vertex]:[Vertex Content Word Count]],0),FALSE)</f>
        <v>27</v>
      </c>
    </row>
    <row r="94" spans="1:3" ht="15">
      <c r="A94" s="79" t="s">
        <v>1934</v>
      </c>
      <c r="B94" s="87" t="s">
        <v>298</v>
      </c>
      <c r="C94" s="79">
        <f>VLOOKUP(GroupVertices[[#This Row],[Vertex]],Vertices[],MATCH("ID",Vertices[[#Headers],[Vertex]:[Vertex Content Word Count]],0),FALSE)</f>
        <v>26</v>
      </c>
    </row>
    <row r="95" spans="1:3" ht="15">
      <c r="A95" s="79" t="s">
        <v>1934</v>
      </c>
      <c r="B95" s="87" t="s">
        <v>297</v>
      </c>
      <c r="C95" s="79">
        <f>VLOOKUP(GroupVertices[[#This Row],[Vertex]],Vertices[],MATCH("ID",Vertices[[#Headers],[Vertex]:[Vertex Content Word Count]],0),FALSE)</f>
        <v>25</v>
      </c>
    </row>
    <row r="96" spans="1:3" ht="15">
      <c r="A96" s="79" t="s">
        <v>1934</v>
      </c>
      <c r="B96" s="87" t="s">
        <v>296</v>
      </c>
      <c r="C96" s="79">
        <f>VLOOKUP(GroupVertices[[#This Row],[Vertex]],Vertices[],MATCH("ID",Vertices[[#Headers],[Vertex]:[Vertex Content Word Count]],0),FALSE)</f>
        <v>24</v>
      </c>
    </row>
    <row r="97" spans="1:3" ht="15">
      <c r="A97" s="79" t="s">
        <v>1935</v>
      </c>
      <c r="B97" s="87" t="s">
        <v>264</v>
      </c>
      <c r="C97" s="79">
        <f>VLOOKUP(GroupVertices[[#This Row],[Vertex]],Vertices[],MATCH("ID",Vertices[[#Headers],[Vertex]:[Vertex Content Word Count]],0),FALSE)</f>
        <v>17</v>
      </c>
    </row>
    <row r="98" spans="1:3" ht="15">
      <c r="A98" s="79" t="s">
        <v>1935</v>
      </c>
      <c r="B98" s="87" t="s">
        <v>325</v>
      </c>
      <c r="C98" s="79">
        <f>VLOOKUP(GroupVertices[[#This Row],[Vertex]],Vertices[],MATCH("ID",Vertices[[#Headers],[Vertex]:[Vertex Content Word Count]],0),FALSE)</f>
        <v>76</v>
      </c>
    </row>
    <row r="99" spans="1:3" ht="15">
      <c r="A99" s="79" t="s">
        <v>1935</v>
      </c>
      <c r="B99" s="87" t="s">
        <v>254</v>
      </c>
      <c r="C99" s="79">
        <f>VLOOKUP(GroupVertices[[#This Row],[Vertex]],Vertices[],MATCH("ID",Vertices[[#Headers],[Vertex]:[Vertex Content Word Count]],0),FALSE)</f>
        <v>16</v>
      </c>
    </row>
    <row r="100" spans="1:3" ht="15">
      <c r="A100" s="79" t="s">
        <v>1935</v>
      </c>
      <c r="B100" s="87" t="s">
        <v>324</v>
      </c>
      <c r="C100" s="79">
        <f>VLOOKUP(GroupVertices[[#This Row],[Vertex]],Vertices[],MATCH("ID",Vertices[[#Headers],[Vertex]:[Vertex Content Word Count]],0),FALSE)</f>
        <v>74</v>
      </c>
    </row>
    <row r="101" spans="1:3" ht="15">
      <c r="A101" s="79" t="s">
        <v>1935</v>
      </c>
      <c r="B101" s="87" t="s">
        <v>267</v>
      </c>
      <c r="C101" s="79">
        <f>VLOOKUP(GroupVertices[[#This Row],[Vertex]],Vertices[],MATCH("ID",Vertices[[#Headers],[Vertex]:[Vertex Content Word Count]],0),FALSE)</f>
        <v>13</v>
      </c>
    </row>
    <row r="102" spans="1:3" ht="15">
      <c r="A102" s="79" t="s">
        <v>1935</v>
      </c>
      <c r="B102" s="87" t="s">
        <v>323</v>
      </c>
      <c r="C102" s="79">
        <f>VLOOKUP(GroupVertices[[#This Row],[Vertex]],Vertices[],MATCH("ID",Vertices[[#Headers],[Vertex]:[Vertex Content Word Count]],0),FALSE)</f>
        <v>73</v>
      </c>
    </row>
    <row r="103" spans="1:3" ht="15">
      <c r="A103" s="79" t="s">
        <v>1935</v>
      </c>
      <c r="B103" s="87" t="s">
        <v>269</v>
      </c>
      <c r="C103" s="79">
        <f>VLOOKUP(GroupVertices[[#This Row],[Vertex]],Vertices[],MATCH("ID",Vertices[[#Headers],[Vertex]:[Vertex Content Word Count]],0),FALSE)</f>
        <v>72</v>
      </c>
    </row>
    <row r="104" spans="1:3" ht="15">
      <c r="A104" s="79" t="s">
        <v>1935</v>
      </c>
      <c r="B104" s="87" t="s">
        <v>306</v>
      </c>
      <c r="C104" s="79">
        <f>VLOOKUP(GroupVertices[[#This Row],[Vertex]],Vertices[],MATCH("ID",Vertices[[#Headers],[Vertex]:[Vertex Content Word Count]],0),FALSE)</f>
        <v>43</v>
      </c>
    </row>
    <row r="105" spans="1:3" ht="15">
      <c r="A105" s="79" t="s">
        <v>1935</v>
      </c>
      <c r="B105" s="87" t="s">
        <v>253</v>
      </c>
      <c r="C105" s="79">
        <f>VLOOKUP(GroupVertices[[#This Row],[Vertex]],Vertices[],MATCH("ID",Vertices[[#Headers],[Vertex]:[Vertex Content Word Count]],0),FALSE)</f>
        <v>41</v>
      </c>
    </row>
    <row r="106" spans="1:3" ht="15">
      <c r="A106" s="79" t="s">
        <v>1935</v>
      </c>
      <c r="B106" s="87" t="s">
        <v>305</v>
      </c>
      <c r="C106" s="79">
        <f>VLOOKUP(GroupVertices[[#This Row],[Vertex]],Vertices[],MATCH("ID",Vertices[[#Headers],[Vertex]:[Vertex Content Word Count]],0),FALSE)</f>
        <v>42</v>
      </c>
    </row>
    <row r="107" spans="1:3" ht="15">
      <c r="A107" s="79" t="s">
        <v>1935</v>
      </c>
      <c r="B107" s="87" t="s">
        <v>265</v>
      </c>
      <c r="C107" s="79">
        <f>VLOOKUP(GroupVertices[[#This Row],[Vertex]],Vertices[],MATCH("ID",Vertices[[#Headers],[Vertex]:[Vertex Content Word Count]],0),FALSE)</f>
        <v>14</v>
      </c>
    </row>
    <row r="108" spans="1:3" ht="15">
      <c r="A108" s="79" t="s">
        <v>1935</v>
      </c>
      <c r="B108" s="87" t="s">
        <v>266</v>
      </c>
      <c r="C108" s="79">
        <f>VLOOKUP(GroupVertices[[#This Row],[Vertex]],Vertices[],MATCH("ID",Vertices[[#Headers],[Vertex]:[Vertex Content Word Count]],0),FALSE)</f>
        <v>15</v>
      </c>
    </row>
    <row r="109" spans="1:3" ht="15">
      <c r="A109" s="79" t="s">
        <v>1935</v>
      </c>
      <c r="B109" s="87" t="s">
        <v>244</v>
      </c>
      <c r="C109" s="79">
        <f>VLOOKUP(GroupVertices[[#This Row],[Vertex]],Vertices[],MATCH("ID",Vertices[[#Headers],[Vertex]:[Vertex Content Word Count]],0),FALSE)</f>
        <v>21</v>
      </c>
    </row>
    <row r="110" spans="1:3" ht="15">
      <c r="A110" s="79" t="s">
        <v>1935</v>
      </c>
      <c r="B110" s="87" t="s">
        <v>268</v>
      </c>
      <c r="C110" s="79">
        <f>VLOOKUP(GroupVertices[[#This Row],[Vertex]],Vertices[],MATCH("ID",Vertices[[#Headers],[Vertex]:[Vertex Content Word Count]],0),FALSE)</f>
        <v>18</v>
      </c>
    </row>
    <row r="111" spans="1:3" ht="15">
      <c r="A111" s="79" t="s">
        <v>1935</v>
      </c>
      <c r="B111" s="87" t="s">
        <v>243</v>
      </c>
      <c r="C111" s="79">
        <f>VLOOKUP(GroupVertices[[#This Row],[Vertex]],Vertices[],MATCH("ID",Vertices[[#Headers],[Vertex]:[Vertex Content Word Count]],0),FALSE)</f>
        <v>20</v>
      </c>
    </row>
    <row r="112" spans="1:3" ht="15">
      <c r="A112" s="79" t="s">
        <v>1935</v>
      </c>
      <c r="B112" s="87" t="s">
        <v>241</v>
      </c>
      <c r="C112" s="79">
        <f>VLOOKUP(GroupVertices[[#This Row],[Vertex]],Vertices[],MATCH("ID",Vertices[[#Headers],[Vertex]:[Vertex Content Word Count]],0),FALSE)</f>
        <v>12</v>
      </c>
    </row>
    <row r="113" spans="1:3" ht="15">
      <c r="A113" s="79" t="s">
        <v>1936</v>
      </c>
      <c r="B113" s="87" t="s">
        <v>283</v>
      </c>
      <c r="C113" s="79">
        <f>VLOOKUP(GroupVertices[[#This Row],[Vertex]],Vertices[],MATCH("ID",Vertices[[#Headers],[Vertex]:[Vertex Content Word Count]],0),FALSE)</f>
        <v>94</v>
      </c>
    </row>
    <row r="114" spans="1:3" ht="15">
      <c r="A114" s="79" t="s">
        <v>1936</v>
      </c>
      <c r="B114" s="87" t="s">
        <v>334</v>
      </c>
      <c r="C114" s="79">
        <f>VLOOKUP(GroupVertices[[#This Row],[Vertex]],Vertices[],MATCH("ID",Vertices[[#Headers],[Vertex]:[Vertex Content Word Count]],0),FALSE)</f>
        <v>98</v>
      </c>
    </row>
    <row r="115" spans="1:3" ht="15">
      <c r="A115" s="79" t="s">
        <v>1936</v>
      </c>
      <c r="B115" s="87" t="s">
        <v>280</v>
      </c>
      <c r="C115" s="79">
        <f>VLOOKUP(GroupVertices[[#This Row],[Vertex]],Vertices[],MATCH("ID",Vertices[[#Headers],[Vertex]:[Vertex Content Word Count]],0),FALSE)</f>
        <v>96</v>
      </c>
    </row>
    <row r="116" spans="1:3" ht="15">
      <c r="A116" s="79" t="s">
        <v>1936</v>
      </c>
      <c r="B116" s="87" t="s">
        <v>281</v>
      </c>
      <c r="C116" s="79">
        <f>VLOOKUP(GroupVertices[[#This Row],[Vertex]],Vertices[],MATCH("ID",Vertices[[#Headers],[Vertex]:[Vertex Content Word Count]],0),FALSE)</f>
        <v>91</v>
      </c>
    </row>
    <row r="117" spans="1:3" ht="15">
      <c r="A117" s="79" t="s">
        <v>1936</v>
      </c>
      <c r="B117" s="87" t="s">
        <v>279</v>
      </c>
      <c r="C117" s="79">
        <f>VLOOKUP(GroupVertices[[#This Row],[Vertex]],Vertices[],MATCH("ID",Vertices[[#Headers],[Vertex]:[Vertex Content Word Count]],0),FALSE)</f>
        <v>90</v>
      </c>
    </row>
    <row r="118" spans="1:3" ht="15">
      <c r="A118" s="79" t="s">
        <v>1936</v>
      </c>
      <c r="B118" s="87" t="s">
        <v>282</v>
      </c>
      <c r="C118" s="79">
        <f>VLOOKUP(GroupVertices[[#This Row],[Vertex]],Vertices[],MATCH("ID",Vertices[[#Headers],[Vertex]:[Vertex Content Word Count]],0),FALSE)</f>
        <v>89</v>
      </c>
    </row>
    <row r="119" spans="1:3" ht="15">
      <c r="A119" s="79" t="s">
        <v>1936</v>
      </c>
      <c r="B119" s="87" t="s">
        <v>278</v>
      </c>
      <c r="C119" s="79">
        <f>VLOOKUP(GroupVertices[[#This Row],[Vertex]],Vertices[],MATCH("ID",Vertices[[#Headers],[Vertex]:[Vertex Content Word Count]],0),FALSE)</f>
        <v>85</v>
      </c>
    </row>
    <row r="120" spans="1:3" ht="15">
      <c r="A120" s="79" t="s">
        <v>1936</v>
      </c>
      <c r="B120" s="87" t="s">
        <v>333</v>
      </c>
      <c r="C120" s="79">
        <f>VLOOKUP(GroupVertices[[#This Row],[Vertex]],Vertices[],MATCH("ID",Vertices[[#Headers],[Vertex]:[Vertex Content Word Count]],0),FALSE)</f>
        <v>97</v>
      </c>
    </row>
    <row r="121" spans="1:3" ht="15">
      <c r="A121" s="79" t="s">
        <v>1936</v>
      </c>
      <c r="B121" s="87" t="s">
        <v>332</v>
      </c>
      <c r="C121" s="79">
        <f>VLOOKUP(GroupVertices[[#This Row],[Vertex]],Vertices[],MATCH("ID",Vertices[[#Headers],[Vertex]:[Vertex Content Word Count]],0),FALSE)</f>
        <v>95</v>
      </c>
    </row>
    <row r="122" spans="1:3" ht="15">
      <c r="A122" s="79" t="s">
        <v>1936</v>
      </c>
      <c r="B122" s="87" t="s">
        <v>331</v>
      </c>
      <c r="C122" s="79">
        <f>VLOOKUP(GroupVertices[[#This Row],[Vertex]],Vertices[],MATCH("ID",Vertices[[#Headers],[Vertex]:[Vertex Content Word Count]],0),FALSE)</f>
        <v>93</v>
      </c>
    </row>
    <row r="123" spans="1:3" ht="15">
      <c r="A123" s="79" t="s">
        <v>1936</v>
      </c>
      <c r="B123" s="87" t="s">
        <v>330</v>
      </c>
      <c r="C123" s="79">
        <f>VLOOKUP(GroupVertices[[#This Row],[Vertex]],Vertices[],MATCH("ID",Vertices[[#Headers],[Vertex]:[Vertex Content Word Count]],0),FALSE)</f>
        <v>92</v>
      </c>
    </row>
    <row r="124" spans="1:3" ht="15">
      <c r="A124" s="79" t="s">
        <v>1936</v>
      </c>
      <c r="B124" s="87" t="s">
        <v>329</v>
      </c>
      <c r="C124" s="79">
        <f>VLOOKUP(GroupVertices[[#This Row],[Vertex]],Vertices[],MATCH("ID",Vertices[[#Headers],[Vertex]:[Vertex Content Word Count]],0),FALSE)</f>
        <v>88</v>
      </c>
    </row>
    <row r="125" spans="1:3" ht="15">
      <c r="A125" s="79" t="s">
        <v>1936</v>
      </c>
      <c r="B125" s="87" t="s">
        <v>328</v>
      </c>
      <c r="C125" s="79">
        <f>VLOOKUP(GroupVertices[[#This Row],[Vertex]],Vertices[],MATCH("ID",Vertices[[#Headers],[Vertex]:[Vertex Content Word Count]],0),FALSE)</f>
        <v>87</v>
      </c>
    </row>
    <row r="126" spans="1:3" ht="15">
      <c r="A126" s="79" t="s">
        <v>1936</v>
      </c>
      <c r="B126" s="87" t="s">
        <v>327</v>
      </c>
      <c r="C126" s="79">
        <f>VLOOKUP(GroupVertices[[#This Row],[Vertex]],Vertices[],MATCH("ID",Vertices[[#Headers],[Vertex]:[Vertex Content Word Count]],0),FALSE)</f>
        <v>86</v>
      </c>
    </row>
  </sheetData>
  <dataValidations count="3" xWindow="58" yWindow="226">
    <dataValidation allowBlank="1" showInputMessage="1" showErrorMessage="1" promptTitle="Group Name" prompt="Enter the name of the group.  The group name must also be entered on the Groups worksheet." sqref="A2:A126"/>
    <dataValidation allowBlank="1" showInputMessage="1" showErrorMessage="1" promptTitle="Vertex Name" prompt="Enter the name of a vertex to include in the group." sqref="B2:B126"/>
    <dataValidation allowBlank="1" showInputMessage="1" promptTitle="Vertex ID" prompt="This is the value of the hidden ID cell in the Vertices worksheet.  It gets filled in by the items on the NodeXL, Analysis, Groups menu." sqref="C2:C1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2578</v>
      </c>
      <c r="B2" s="34" t="s">
        <v>191</v>
      </c>
      <c r="D2" s="31">
        <f>MIN(Vertices[Degree])</f>
        <v>0</v>
      </c>
      <c r="E2" s="3">
        <f>COUNTIF(Vertices[Degree],"&gt;= "&amp;D2)-COUNTIF(Vertices[Degree],"&gt;="&amp;D3)</f>
        <v>0</v>
      </c>
      <c r="F2" s="37">
        <f>MIN(Vertices[In-Degree])</f>
        <v>0</v>
      </c>
      <c r="G2" s="38">
        <f>COUNTIF(Vertices[In-Degree],"&gt;= "&amp;F2)-COUNTIF(Vertices[In-Degree],"&gt;="&amp;F3)</f>
        <v>60</v>
      </c>
      <c r="H2" s="37">
        <f>MIN(Vertices[Out-Degree])</f>
        <v>0</v>
      </c>
      <c r="I2" s="38">
        <f>COUNTIF(Vertices[Out-Degree],"&gt;= "&amp;H2)-COUNTIF(Vertices[Out-Degree],"&gt;="&amp;H3)</f>
        <v>59</v>
      </c>
      <c r="J2" s="37">
        <f>MIN(Vertices[Betweenness Centrality])</f>
        <v>0</v>
      </c>
      <c r="K2" s="38">
        <f>COUNTIF(Vertices[Betweenness Centrality],"&gt;= "&amp;J2)-COUNTIF(Vertices[Betweenness Centrality],"&gt;="&amp;J3)</f>
        <v>109</v>
      </c>
      <c r="L2" s="37">
        <f>MIN(Vertices[Closeness Centrality])</f>
        <v>0.002392</v>
      </c>
      <c r="M2" s="38">
        <f>COUNTIF(Vertices[Closeness Centrality],"&gt;= "&amp;L2)-COUNTIF(Vertices[Closeness Centrality],"&gt;="&amp;L3)</f>
        <v>1</v>
      </c>
      <c r="N2" s="37">
        <f>MIN(Vertices[Eigenvector Centrality])</f>
        <v>0.000408</v>
      </c>
      <c r="O2" s="38">
        <f>COUNTIF(Vertices[Eigenvector Centrality],"&gt;= "&amp;N2)-COUNTIF(Vertices[Eigenvector Centrality],"&gt;="&amp;N3)</f>
        <v>16</v>
      </c>
      <c r="P2" s="37">
        <f>MIN(Vertices[PageRank])</f>
        <v>0.291064</v>
      </c>
      <c r="Q2" s="38">
        <f>COUNTIF(Vertices[PageRank],"&gt;= "&amp;P2)-COUNTIF(Vertices[PageRank],"&gt;="&amp;P3)</f>
        <v>56</v>
      </c>
      <c r="R2" s="37">
        <f>MIN(Vertices[Clustering Coefficient])</f>
        <v>0</v>
      </c>
      <c r="S2" s="43">
        <f>COUNTIF(Vertices[Clustering Coefficient],"&gt;= "&amp;R2)-COUNTIF(Vertices[Clustering Coefficient],"&gt;="&amp;R3)</f>
        <v>39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36"/>
      <c r="B3" s="136"/>
      <c r="D3" s="32">
        <f aca="true" t="shared" si="1" ref="D3:D26">D2+($D$57-$D$2)/BinDivisor</f>
        <v>0</v>
      </c>
      <c r="E3" s="3">
        <f>COUNTIF(Vertices[Degree],"&gt;= "&amp;D3)-COUNTIF(Vertices[Degree],"&gt;="&amp;D4)</f>
        <v>0</v>
      </c>
      <c r="F3" s="39">
        <f aca="true" t="shared" si="2" ref="F3:F26">F2+($F$57-$F$2)/BinDivisor</f>
        <v>1.1090909090909091</v>
      </c>
      <c r="G3" s="40">
        <f>COUNTIF(Vertices[In-Degree],"&gt;= "&amp;F3)-COUNTIF(Vertices[In-Degree],"&gt;="&amp;F4)</f>
        <v>15</v>
      </c>
      <c r="H3" s="39">
        <f aca="true" t="shared" si="3" ref="H3:H26">H2+($H$57-$H$2)/BinDivisor</f>
        <v>0.5454545454545454</v>
      </c>
      <c r="I3" s="40">
        <f>COUNTIF(Vertices[Out-Degree],"&gt;= "&amp;H3)-COUNTIF(Vertices[Out-Degree],"&gt;="&amp;H4)</f>
        <v>24</v>
      </c>
      <c r="J3" s="39">
        <f aca="true" t="shared" si="4" ref="J3:J26">J2+($J$57-$J$2)/BinDivisor</f>
        <v>231.34963399999998</v>
      </c>
      <c r="K3" s="40">
        <f>COUNTIF(Vertices[Betweenness Centrality],"&gt;= "&amp;J3)-COUNTIF(Vertices[Betweenness Centrality],"&gt;="&amp;J4)</f>
        <v>8</v>
      </c>
      <c r="L3" s="39">
        <f aca="true" t="shared" si="5" ref="L3:L26">L2+($L$57-$L$2)/BinDivisor</f>
        <v>0.002453</v>
      </c>
      <c r="M3" s="40">
        <f>COUNTIF(Vertices[Closeness Centrality],"&gt;= "&amp;L3)-COUNTIF(Vertices[Closeness Centrality],"&gt;="&amp;L4)</f>
        <v>2</v>
      </c>
      <c r="N3" s="39">
        <f aca="true" t="shared" si="6" ref="N3:N26">N2+($N$57-$N$2)/BinDivisor</f>
        <v>0.0015291636363636363</v>
      </c>
      <c r="O3" s="40">
        <f>COUNTIF(Vertices[Eigenvector Centrality],"&gt;= "&amp;N3)-COUNTIF(Vertices[Eigenvector Centrality],"&gt;="&amp;N4)</f>
        <v>12</v>
      </c>
      <c r="P3" s="39">
        <f aca="true" t="shared" si="7" ref="P3:P26">P2+($P$57-$P$2)/BinDivisor</f>
        <v>0.5653841090909091</v>
      </c>
      <c r="Q3" s="40">
        <f>COUNTIF(Vertices[PageRank],"&gt;= "&amp;P3)-COUNTIF(Vertices[PageRank],"&gt;="&amp;P4)</f>
        <v>35</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125</v>
      </c>
      <c r="D4" s="32">
        <f t="shared" si="1"/>
        <v>0</v>
      </c>
      <c r="E4" s="3">
        <f>COUNTIF(Vertices[Degree],"&gt;= "&amp;D4)-COUNTIF(Vertices[Degree],"&gt;="&amp;D5)</f>
        <v>0</v>
      </c>
      <c r="F4" s="37">
        <f t="shared" si="2"/>
        <v>2.2181818181818183</v>
      </c>
      <c r="G4" s="38">
        <f>COUNTIF(Vertices[In-Degree],"&gt;= "&amp;F4)-COUNTIF(Vertices[In-Degree],"&gt;="&amp;F5)</f>
        <v>5</v>
      </c>
      <c r="H4" s="37">
        <f t="shared" si="3"/>
        <v>1.0909090909090908</v>
      </c>
      <c r="I4" s="38">
        <f>COUNTIF(Vertices[Out-Degree],"&gt;= "&amp;H4)-COUNTIF(Vertices[Out-Degree],"&gt;="&amp;H5)</f>
        <v>0</v>
      </c>
      <c r="J4" s="37">
        <f t="shared" si="4"/>
        <v>462.69926799999996</v>
      </c>
      <c r="K4" s="38">
        <f>COUNTIF(Vertices[Betweenness Centrality],"&gt;= "&amp;J4)-COUNTIF(Vertices[Betweenness Centrality],"&gt;="&amp;J5)</f>
        <v>5</v>
      </c>
      <c r="L4" s="37">
        <f t="shared" si="5"/>
        <v>0.0025139999999999997</v>
      </c>
      <c r="M4" s="38">
        <f>COUNTIF(Vertices[Closeness Centrality],"&gt;= "&amp;L4)-COUNTIF(Vertices[Closeness Centrality],"&gt;="&amp;L5)</f>
        <v>8</v>
      </c>
      <c r="N4" s="37">
        <f t="shared" si="6"/>
        <v>0.0026503272727272727</v>
      </c>
      <c r="O4" s="38">
        <f>COUNTIF(Vertices[Eigenvector Centrality],"&gt;= "&amp;N4)-COUNTIF(Vertices[Eigenvector Centrality],"&gt;="&amp;N5)</f>
        <v>0</v>
      </c>
      <c r="P4" s="37">
        <f t="shared" si="7"/>
        <v>0.8397042181818182</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36"/>
      <c r="B5" s="136"/>
      <c r="D5" s="32">
        <f t="shared" si="1"/>
        <v>0</v>
      </c>
      <c r="E5" s="3">
        <f>COUNTIF(Vertices[Degree],"&gt;= "&amp;D5)-COUNTIF(Vertices[Degree],"&gt;="&amp;D6)</f>
        <v>0</v>
      </c>
      <c r="F5" s="39">
        <f t="shared" si="2"/>
        <v>3.327272727272727</v>
      </c>
      <c r="G5" s="40">
        <f>COUNTIF(Vertices[In-Degree],"&gt;= "&amp;F5)-COUNTIF(Vertices[In-Degree],"&gt;="&amp;F6)</f>
        <v>7</v>
      </c>
      <c r="H5" s="39">
        <f t="shared" si="3"/>
        <v>1.6363636363636362</v>
      </c>
      <c r="I5" s="40">
        <f>COUNTIF(Vertices[Out-Degree],"&gt;= "&amp;H5)-COUNTIF(Vertices[Out-Degree],"&gt;="&amp;H6)</f>
        <v>10</v>
      </c>
      <c r="J5" s="39">
        <f t="shared" si="4"/>
        <v>694.048902</v>
      </c>
      <c r="K5" s="40">
        <f>COUNTIF(Vertices[Betweenness Centrality],"&gt;= "&amp;J5)-COUNTIF(Vertices[Betweenness Centrality],"&gt;="&amp;J6)</f>
        <v>0</v>
      </c>
      <c r="L5" s="39">
        <f t="shared" si="5"/>
        <v>0.0025749999999999996</v>
      </c>
      <c r="M5" s="40">
        <f>COUNTIF(Vertices[Closeness Centrality],"&gt;= "&amp;L5)-COUNTIF(Vertices[Closeness Centrality],"&gt;="&amp;L6)</f>
        <v>2</v>
      </c>
      <c r="N5" s="39">
        <f t="shared" si="6"/>
        <v>0.003771490909090909</v>
      </c>
      <c r="O5" s="40">
        <f>COUNTIF(Vertices[Eigenvector Centrality],"&gt;= "&amp;N5)-COUNTIF(Vertices[Eigenvector Centrality],"&gt;="&amp;N6)</f>
        <v>1</v>
      </c>
      <c r="P5" s="39">
        <f t="shared" si="7"/>
        <v>1.1140243272727273</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350</v>
      </c>
      <c r="D6" s="32">
        <f t="shared" si="1"/>
        <v>0</v>
      </c>
      <c r="E6" s="3">
        <f>COUNTIF(Vertices[Degree],"&gt;= "&amp;D6)-COUNTIF(Vertices[Degree],"&gt;="&amp;D7)</f>
        <v>0</v>
      </c>
      <c r="F6" s="37">
        <f t="shared" si="2"/>
        <v>4.4363636363636365</v>
      </c>
      <c r="G6" s="38">
        <f>COUNTIF(Vertices[In-Degree],"&gt;= "&amp;F6)-COUNTIF(Vertices[In-Degree],"&gt;="&amp;F7)</f>
        <v>20</v>
      </c>
      <c r="H6" s="37">
        <f t="shared" si="3"/>
        <v>2.1818181818181817</v>
      </c>
      <c r="I6" s="38">
        <f>COUNTIF(Vertices[Out-Degree],"&gt;= "&amp;H6)-COUNTIF(Vertices[Out-Degree],"&gt;="&amp;H7)</f>
        <v>0</v>
      </c>
      <c r="J6" s="37">
        <f t="shared" si="4"/>
        <v>925.3985359999999</v>
      </c>
      <c r="K6" s="38">
        <f>COUNTIF(Vertices[Betweenness Centrality],"&gt;= "&amp;J6)-COUNTIF(Vertices[Betweenness Centrality],"&gt;="&amp;J7)</f>
        <v>0</v>
      </c>
      <c r="L6" s="37">
        <f t="shared" si="5"/>
        <v>0.0026359999999999995</v>
      </c>
      <c r="M6" s="38">
        <f>COUNTIF(Vertices[Closeness Centrality],"&gt;= "&amp;L6)-COUNTIF(Vertices[Closeness Centrality],"&gt;="&amp;L7)</f>
        <v>23</v>
      </c>
      <c r="N6" s="37">
        <f t="shared" si="6"/>
        <v>0.004892654545454546</v>
      </c>
      <c r="O6" s="38">
        <f>COUNTIF(Vertices[Eigenvector Centrality],"&gt;= "&amp;N6)-COUNTIF(Vertices[Eigenvector Centrality],"&gt;="&amp;N7)</f>
        <v>32</v>
      </c>
      <c r="P6" s="37">
        <f t="shared" si="7"/>
        <v>1.3883444363636364</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135</v>
      </c>
      <c r="D7" s="32">
        <f t="shared" si="1"/>
        <v>0</v>
      </c>
      <c r="E7" s="3">
        <f>COUNTIF(Vertices[Degree],"&gt;= "&amp;D7)-COUNTIF(Vertices[Degree],"&gt;="&amp;D8)</f>
        <v>0</v>
      </c>
      <c r="F7" s="39">
        <f t="shared" si="2"/>
        <v>5.545454545454546</v>
      </c>
      <c r="G7" s="40">
        <f>COUNTIF(Vertices[In-Degree],"&gt;= "&amp;F7)-COUNTIF(Vertices[In-Degree],"&gt;="&amp;F8)</f>
        <v>9</v>
      </c>
      <c r="H7" s="39">
        <f t="shared" si="3"/>
        <v>2.727272727272727</v>
      </c>
      <c r="I7" s="40">
        <f>COUNTIF(Vertices[Out-Degree],"&gt;= "&amp;H7)-COUNTIF(Vertices[Out-Degree],"&gt;="&amp;H8)</f>
        <v>5</v>
      </c>
      <c r="J7" s="39">
        <f t="shared" si="4"/>
        <v>1156.7481699999998</v>
      </c>
      <c r="K7" s="40">
        <f>COUNTIF(Vertices[Betweenness Centrality],"&gt;= "&amp;J7)-COUNTIF(Vertices[Betweenness Centrality],"&gt;="&amp;J8)</f>
        <v>0</v>
      </c>
      <c r="L7" s="39">
        <f t="shared" si="5"/>
        <v>0.0026969999999999993</v>
      </c>
      <c r="M7" s="40">
        <f>COUNTIF(Vertices[Closeness Centrality],"&gt;= "&amp;L7)-COUNTIF(Vertices[Closeness Centrality],"&gt;="&amp;L8)</f>
        <v>13</v>
      </c>
      <c r="N7" s="39">
        <f t="shared" si="6"/>
        <v>0.006013818181818183</v>
      </c>
      <c r="O7" s="40">
        <f>COUNTIF(Vertices[Eigenvector Centrality],"&gt;= "&amp;N7)-COUNTIF(Vertices[Eigenvector Centrality],"&gt;="&amp;N8)</f>
        <v>13</v>
      </c>
      <c r="P7" s="39">
        <f t="shared" si="7"/>
        <v>1.6626645454545455</v>
      </c>
      <c r="Q7" s="40">
        <f>COUNTIF(Vertices[PageRank],"&gt;= "&amp;P7)-COUNTIF(Vertices[PageRank],"&gt;="&amp;P8)</f>
        <v>9</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485</v>
      </c>
      <c r="D8" s="32">
        <f t="shared" si="1"/>
        <v>0</v>
      </c>
      <c r="E8" s="3">
        <f>COUNTIF(Vertices[Degree],"&gt;= "&amp;D8)-COUNTIF(Vertices[Degree],"&gt;="&amp;D9)</f>
        <v>0</v>
      </c>
      <c r="F8" s="37">
        <f t="shared" si="2"/>
        <v>6.654545454545455</v>
      </c>
      <c r="G8" s="38">
        <f>COUNTIF(Vertices[In-Degree],"&gt;= "&amp;F8)-COUNTIF(Vertices[In-Degree],"&gt;="&amp;F9)</f>
        <v>1</v>
      </c>
      <c r="H8" s="37">
        <f t="shared" si="3"/>
        <v>3.2727272727272725</v>
      </c>
      <c r="I8" s="38">
        <f>COUNTIF(Vertices[Out-Degree],"&gt;= "&amp;H8)-COUNTIF(Vertices[Out-Degree],"&gt;="&amp;H9)</f>
        <v>0</v>
      </c>
      <c r="J8" s="37">
        <f t="shared" si="4"/>
        <v>1388.0978039999998</v>
      </c>
      <c r="K8" s="38">
        <f>COUNTIF(Vertices[Betweenness Centrality],"&gt;= "&amp;J8)-COUNTIF(Vertices[Betweenness Centrality],"&gt;="&amp;J9)</f>
        <v>0</v>
      </c>
      <c r="L8" s="37">
        <f t="shared" si="5"/>
        <v>0.002757999999999999</v>
      </c>
      <c r="M8" s="38">
        <f>COUNTIF(Vertices[Closeness Centrality],"&gt;= "&amp;L8)-COUNTIF(Vertices[Closeness Centrality],"&gt;="&amp;L9)</f>
        <v>1</v>
      </c>
      <c r="N8" s="37">
        <f t="shared" si="6"/>
        <v>0.0071349818181818195</v>
      </c>
      <c r="O8" s="38">
        <f>COUNTIF(Vertices[Eigenvector Centrality],"&gt;= "&amp;N8)-COUNTIF(Vertices[Eigenvector Centrality],"&gt;="&amp;N9)</f>
        <v>3</v>
      </c>
      <c r="P8" s="37">
        <f t="shared" si="7"/>
        <v>1.9369846545454545</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36"/>
      <c r="B9" s="136"/>
      <c r="D9" s="32">
        <f t="shared" si="1"/>
        <v>0</v>
      </c>
      <c r="E9" s="3">
        <f>COUNTIF(Vertices[Degree],"&gt;= "&amp;D9)-COUNTIF(Vertices[Degree],"&gt;="&amp;D10)</f>
        <v>0</v>
      </c>
      <c r="F9" s="39">
        <f t="shared" si="2"/>
        <v>7.763636363636365</v>
      </c>
      <c r="G9" s="40">
        <f>COUNTIF(Vertices[In-Degree],"&gt;= "&amp;F9)-COUNTIF(Vertices[In-Degree],"&gt;="&amp;F10)</f>
        <v>3</v>
      </c>
      <c r="H9" s="39">
        <f t="shared" si="3"/>
        <v>3.818181818181818</v>
      </c>
      <c r="I9" s="40">
        <f>COUNTIF(Vertices[Out-Degree],"&gt;= "&amp;H9)-COUNTIF(Vertices[Out-Degree],"&gt;="&amp;H10)</f>
        <v>2</v>
      </c>
      <c r="J9" s="39">
        <f t="shared" si="4"/>
        <v>1619.4474379999997</v>
      </c>
      <c r="K9" s="40">
        <f>COUNTIF(Vertices[Betweenness Centrality],"&gt;= "&amp;J9)-COUNTIF(Vertices[Betweenness Centrality],"&gt;="&amp;J10)</f>
        <v>0</v>
      </c>
      <c r="L9" s="39">
        <f t="shared" si="5"/>
        <v>0.002818999999999999</v>
      </c>
      <c r="M9" s="40">
        <f>COUNTIF(Vertices[Closeness Centrality],"&gt;= "&amp;L9)-COUNTIF(Vertices[Closeness Centrality],"&gt;="&amp;L10)</f>
        <v>0</v>
      </c>
      <c r="N9" s="39">
        <f t="shared" si="6"/>
        <v>0.008256145454545456</v>
      </c>
      <c r="O9" s="40">
        <f>COUNTIF(Vertices[Eigenvector Centrality],"&gt;= "&amp;N9)-COUNTIF(Vertices[Eigenvector Centrality],"&gt;="&amp;N10)</f>
        <v>22</v>
      </c>
      <c r="P9" s="39">
        <f t="shared" si="7"/>
        <v>2.2113047636363636</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2579</v>
      </c>
      <c r="B10" s="34">
        <v>4</v>
      </c>
      <c r="D10" s="32">
        <f t="shared" si="1"/>
        <v>0</v>
      </c>
      <c r="E10" s="3">
        <f>COUNTIF(Vertices[Degree],"&gt;= "&amp;D10)-COUNTIF(Vertices[Degree],"&gt;="&amp;D11)</f>
        <v>0</v>
      </c>
      <c r="F10" s="37">
        <f t="shared" si="2"/>
        <v>8.872727272727273</v>
      </c>
      <c r="G10" s="38">
        <f>COUNTIF(Vertices[In-Degree],"&gt;= "&amp;F10)-COUNTIF(Vertices[In-Degree],"&gt;="&amp;F11)</f>
        <v>2</v>
      </c>
      <c r="H10" s="37">
        <f t="shared" si="3"/>
        <v>4.363636363636363</v>
      </c>
      <c r="I10" s="38">
        <f>COUNTIF(Vertices[Out-Degree],"&gt;= "&amp;H10)-COUNTIF(Vertices[Out-Degree],"&gt;="&amp;H11)</f>
        <v>0</v>
      </c>
      <c r="J10" s="37">
        <f t="shared" si="4"/>
        <v>1850.7970719999996</v>
      </c>
      <c r="K10" s="38">
        <f>COUNTIF(Vertices[Betweenness Centrality],"&gt;= "&amp;J10)-COUNTIF(Vertices[Betweenness Centrality],"&gt;="&amp;J11)</f>
        <v>0</v>
      </c>
      <c r="L10" s="37">
        <f t="shared" si="5"/>
        <v>0.002879999999999999</v>
      </c>
      <c r="M10" s="38">
        <f>COUNTIF(Vertices[Closeness Centrality],"&gt;= "&amp;L10)-COUNTIF(Vertices[Closeness Centrality],"&gt;="&amp;L11)</f>
        <v>0</v>
      </c>
      <c r="N10" s="37">
        <f t="shared" si="6"/>
        <v>0.009377309090909093</v>
      </c>
      <c r="O10" s="38">
        <f>COUNTIF(Vertices[Eigenvector Centrality],"&gt;= "&amp;N10)-COUNTIF(Vertices[Eigenvector Centrality],"&gt;="&amp;N11)</f>
        <v>2</v>
      </c>
      <c r="P10" s="37">
        <f t="shared" si="7"/>
        <v>2.4856248727272727</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36"/>
      <c r="B11" s="136"/>
      <c r="D11" s="32">
        <f t="shared" si="1"/>
        <v>0</v>
      </c>
      <c r="E11" s="3">
        <f>COUNTIF(Vertices[Degree],"&gt;= "&amp;D11)-COUNTIF(Vertices[Degree],"&gt;="&amp;D12)</f>
        <v>0</v>
      </c>
      <c r="F11" s="39">
        <f t="shared" si="2"/>
        <v>9.981818181818182</v>
      </c>
      <c r="G11" s="40">
        <f>COUNTIF(Vertices[In-Degree],"&gt;= "&amp;F11)-COUNTIF(Vertices[In-Degree],"&gt;="&amp;F12)</f>
        <v>2</v>
      </c>
      <c r="H11" s="39">
        <f t="shared" si="3"/>
        <v>4.909090909090908</v>
      </c>
      <c r="I11" s="40">
        <f>COUNTIF(Vertices[Out-Degree],"&gt;= "&amp;H11)-COUNTIF(Vertices[Out-Degree],"&gt;="&amp;H12)</f>
        <v>2</v>
      </c>
      <c r="J11" s="39">
        <f t="shared" si="4"/>
        <v>2082.1467059999995</v>
      </c>
      <c r="K11" s="40">
        <f>COUNTIF(Vertices[Betweenness Centrality],"&gt;= "&amp;J11)-COUNTIF(Vertices[Betweenness Centrality],"&gt;="&amp;J12)</f>
        <v>0</v>
      </c>
      <c r="L11" s="39">
        <f t="shared" si="5"/>
        <v>0.0029409999999999987</v>
      </c>
      <c r="M11" s="40">
        <f>COUNTIF(Vertices[Closeness Centrality],"&gt;= "&amp;L11)-COUNTIF(Vertices[Closeness Centrality],"&gt;="&amp;L12)</f>
        <v>0</v>
      </c>
      <c r="N11" s="39">
        <f t="shared" si="6"/>
        <v>0.01049847272727273</v>
      </c>
      <c r="O11" s="40">
        <f>COUNTIF(Vertices[Eigenvector Centrality],"&gt;= "&amp;N11)-COUNTIF(Vertices[Eigenvector Centrality],"&gt;="&amp;N12)</f>
        <v>2</v>
      </c>
      <c r="P11" s="39">
        <f t="shared" si="7"/>
        <v>2.759944981818182</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355</v>
      </c>
      <c r="B12" s="34">
        <v>359</v>
      </c>
      <c r="D12" s="32">
        <f t="shared" si="1"/>
        <v>0</v>
      </c>
      <c r="E12" s="3">
        <f>COUNTIF(Vertices[Degree],"&gt;= "&amp;D12)-COUNTIF(Vertices[Degree],"&gt;="&amp;D13)</f>
        <v>0</v>
      </c>
      <c r="F12" s="37">
        <f t="shared" si="2"/>
        <v>11.090909090909092</v>
      </c>
      <c r="G12" s="38">
        <f>COUNTIF(Vertices[In-Degree],"&gt;= "&amp;F12)-COUNTIF(Vertices[In-Degree],"&gt;="&amp;F13)</f>
        <v>0</v>
      </c>
      <c r="H12" s="37">
        <f t="shared" si="3"/>
        <v>5.454545454545453</v>
      </c>
      <c r="I12" s="38">
        <f>COUNTIF(Vertices[Out-Degree],"&gt;= "&amp;H12)-COUNTIF(Vertices[Out-Degree],"&gt;="&amp;H13)</f>
        <v>0</v>
      </c>
      <c r="J12" s="37">
        <f t="shared" si="4"/>
        <v>2313.4963399999997</v>
      </c>
      <c r="K12" s="38">
        <f>COUNTIF(Vertices[Betweenness Centrality],"&gt;= "&amp;J12)-COUNTIF(Vertices[Betweenness Centrality],"&gt;="&amp;J13)</f>
        <v>1</v>
      </c>
      <c r="L12" s="37">
        <f t="shared" si="5"/>
        <v>0.0030019999999999986</v>
      </c>
      <c r="M12" s="38">
        <f>COUNTIF(Vertices[Closeness Centrality],"&gt;= "&amp;L12)-COUNTIF(Vertices[Closeness Centrality],"&gt;="&amp;L13)</f>
        <v>0</v>
      </c>
      <c r="N12" s="37">
        <f t="shared" si="6"/>
        <v>0.011619636363636367</v>
      </c>
      <c r="O12" s="38">
        <f>COUNTIF(Vertices[Eigenvector Centrality],"&gt;= "&amp;N12)-COUNTIF(Vertices[Eigenvector Centrality],"&gt;="&amp;N13)</f>
        <v>1</v>
      </c>
      <c r="P12" s="37">
        <f t="shared" si="7"/>
        <v>3.034265090909091</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357</v>
      </c>
      <c r="B13" s="34">
        <v>63</v>
      </c>
      <c r="D13" s="32">
        <f t="shared" si="1"/>
        <v>0</v>
      </c>
      <c r="E13" s="3">
        <f>COUNTIF(Vertices[Degree],"&gt;= "&amp;D13)-COUNTIF(Vertices[Degree],"&gt;="&amp;D14)</f>
        <v>0</v>
      </c>
      <c r="F13" s="39">
        <f t="shared" si="2"/>
        <v>12.200000000000001</v>
      </c>
      <c r="G13" s="40">
        <f>COUNTIF(Vertices[In-Degree],"&gt;= "&amp;F13)-COUNTIF(Vertices[In-Degree],"&gt;="&amp;F14)</f>
        <v>0</v>
      </c>
      <c r="H13" s="39">
        <f t="shared" si="3"/>
        <v>5.999999999999998</v>
      </c>
      <c r="I13" s="40">
        <f>COUNTIF(Vertices[Out-Degree],"&gt;= "&amp;H13)-COUNTIF(Vertices[Out-Degree],"&gt;="&amp;H14)</f>
        <v>2</v>
      </c>
      <c r="J13" s="39">
        <f t="shared" si="4"/>
        <v>2544.845974</v>
      </c>
      <c r="K13" s="40">
        <f>COUNTIF(Vertices[Betweenness Centrality],"&gt;= "&amp;J13)-COUNTIF(Vertices[Betweenness Centrality],"&gt;="&amp;J14)</f>
        <v>0</v>
      </c>
      <c r="L13" s="39">
        <f t="shared" si="5"/>
        <v>0.0030629999999999984</v>
      </c>
      <c r="M13" s="40">
        <f>COUNTIF(Vertices[Closeness Centrality],"&gt;= "&amp;L13)-COUNTIF(Vertices[Closeness Centrality],"&gt;="&amp;L14)</f>
        <v>0</v>
      </c>
      <c r="N13" s="39">
        <f t="shared" si="6"/>
        <v>0.012740800000000004</v>
      </c>
      <c r="O13" s="40">
        <f>COUNTIF(Vertices[Eigenvector Centrality],"&gt;= "&amp;N13)-COUNTIF(Vertices[Eigenvector Centrality],"&gt;="&amp;N14)</f>
        <v>3</v>
      </c>
      <c r="P13" s="39">
        <f t="shared" si="7"/>
        <v>3.3085852</v>
      </c>
      <c r="Q13" s="40">
        <f>COUNTIF(Vertices[PageRank],"&gt;= "&amp;P13)-COUNTIF(Vertices[PageRank],"&gt;="&amp;P14)</f>
        <v>0</v>
      </c>
      <c r="R13" s="39">
        <f t="shared" si="8"/>
        <v>0.20000000000000004</v>
      </c>
      <c r="S13" s="44">
        <f>COUNTIF(Vertices[Clustering Coefficient],"&gt;= "&amp;R13)-COUNTIF(Vertices[Clustering Coefficient],"&gt;="&amp;R14)</f>
        <v>5</v>
      </c>
      <c r="T13" s="39" t="e">
        <f ca="1" t="shared" si="9"/>
        <v>#REF!</v>
      </c>
      <c r="U13" s="40" t="e">
        <f ca="1" t="shared" si="0"/>
        <v>#REF!</v>
      </c>
    </row>
    <row r="14" spans="1:21" ht="15">
      <c r="A14" s="34" t="s">
        <v>356</v>
      </c>
      <c r="B14" s="34">
        <v>50</v>
      </c>
      <c r="D14" s="32">
        <f t="shared" si="1"/>
        <v>0</v>
      </c>
      <c r="E14" s="3">
        <f>COUNTIF(Vertices[Degree],"&gt;= "&amp;D14)-COUNTIF(Vertices[Degree],"&gt;="&amp;D15)</f>
        <v>0</v>
      </c>
      <c r="F14" s="37">
        <f t="shared" si="2"/>
        <v>13.30909090909091</v>
      </c>
      <c r="G14" s="38">
        <f>COUNTIF(Vertices[In-Degree],"&gt;= "&amp;F14)-COUNTIF(Vertices[In-Degree],"&gt;="&amp;F15)</f>
        <v>0</v>
      </c>
      <c r="H14" s="37">
        <f t="shared" si="3"/>
        <v>6.545454545454543</v>
      </c>
      <c r="I14" s="38">
        <f>COUNTIF(Vertices[Out-Degree],"&gt;= "&amp;H14)-COUNTIF(Vertices[Out-Degree],"&gt;="&amp;H15)</f>
        <v>4</v>
      </c>
      <c r="J14" s="37">
        <f t="shared" si="4"/>
        <v>2776.195608</v>
      </c>
      <c r="K14" s="38">
        <f>COUNTIF(Vertices[Betweenness Centrality],"&gt;= "&amp;J14)-COUNTIF(Vertices[Betweenness Centrality],"&gt;="&amp;J15)</f>
        <v>0</v>
      </c>
      <c r="L14" s="37">
        <f t="shared" si="5"/>
        <v>0.0031239999999999983</v>
      </c>
      <c r="M14" s="38">
        <f>COUNTIF(Vertices[Closeness Centrality],"&gt;= "&amp;L14)-COUNTIF(Vertices[Closeness Centrality],"&gt;="&amp;L15)</f>
        <v>0</v>
      </c>
      <c r="N14" s="37">
        <f t="shared" si="6"/>
        <v>0.01386196363636364</v>
      </c>
      <c r="O14" s="38">
        <f>COUNTIF(Vertices[Eigenvector Centrality],"&gt;= "&amp;N14)-COUNTIF(Vertices[Eigenvector Centrality],"&gt;="&amp;N15)</f>
        <v>0</v>
      </c>
      <c r="P14" s="37">
        <f t="shared" si="7"/>
        <v>3.582905309090909</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34" t="s">
        <v>196</v>
      </c>
      <c r="B15" s="34">
        <v>13</v>
      </c>
      <c r="D15" s="32">
        <f t="shared" si="1"/>
        <v>0</v>
      </c>
      <c r="E15" s="3">
        <f>COUNTIF(Vertices[Degree],"&gt;= "&amp;D15)-COUNTIF(Vertices[Degree],"&gt;="&amp;D16)</f>
        <v>0</v>
      </c>
      <c r="F15" s="39">
        <f t="shared" si="2"/>
        <v>14.41818181818182</v>
      </c>
      <c r="G15" s="40">
        <f>COUNTIF(Vertices[In-Degree],"&gt;= "&amp;F15)-COUNTIF(Vertices[In-Degree],"&gt;="&amp;F16)</f>
        <v>0</v>
      </c>
      <c r="H15" s="39">
        <f t="shared" si="3"/>
        <v>7.090909090909088</v>
      </c>
      <c r="I15" s="40">
        <f>COUNTIF(Vertices[Out-Degree],"&gt;= "&amp;H15)-COUNTIF(Vertices[Out-Degree],"&gt;="&amp;H16)</f>
        <v>0</v>
      </c>
      <c r="J15" s="39">
        <f t="shared" si="4"/>
        <v>3007.545242</v>
      </c>
      <c r="K15" s="40">
        <f>COUNTIF(Vertices[Betweenness Centrality],"&gt;= "&amp;J15)-COUNTIF(Vertices[Betweenness Centrality],"&gt;="&amp;J16)</f>
        <v>0</v>
      </c>
      <c r="L15" s="39">
        <f t="shared" si="5"/>
        <v>0.003184999999999998</v>
      </c>
      <c r="M15" s="40">
        <f>COUNTIF(Vertices[Closeness Centrality],"&gt;= "&amp;L15)-COUNTIF(Vertices[Closeness Centrality],"&gt;="&amp;L16)</f>
        <v>0</v>
      </c>
      <c r="N15" s="39">
        <f t="shared" si="6"/>
        <v>0.014983127272727277</v>
      </c>
      <c r="O15" s="40">
        <f>COUNTIF(Vertices[Eigenvector Centrality],"&gt;= "&amp;N15)-COUNTIF(Vertices[Eigenvector Centrality],"&gt;="&amp;N16)</f>
        <v>1</v>
      </c>
      <c r="P15" s="39">
        <f t="shared" si="7"/>
        <v>3.857225418181818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36"/>
      <c r="B16" s="136"/>
      <c r="D16" s="32">
        <f t="shared" si="1"/>
        <v>0</v>
      </c>
      <c r="E16" s="3">
        <f>COUNTIF(Vertices[Degree],"&gt;= "&amp;D16)-COUNTIF(Vertices[Degree],"&gt;="&amp;D17)</f>
        <v>0</v>
      </c>
      <c r="F16" s="37">
        <f t="shared" si="2"/>
        <v>15.52727272727273</v>
      </c>
      <c r="G16" s="38">
        <f>COUNTIF(Vertices[In-Degree],"&gt;= "&amp;F16)-COUNTIF(Vertices[In-Degree],"&gt;="&amp;F17)</f>
        <v>0</v>
      </c>
      <c r="H16" s="37">
        <f t="shared" si="3"/>
        <v>7.636363636363633</v>
      </c>
      <c r="I16" s="38">
        <f>COUNTIF(Vertices[Out-Degree],"&gt;= "&amp;H16)-COUNTIF(Vertices[Out-Degree],"&gt;="&amp;H17)</f>
        <v>1</v>
      </c>
      <c r="J16" s="37">
        <f t="shared" si="4"/>
        <v>3238.8948760000003</v>
      </c>
      <c r="K16" s="38">
        <f>COUNTIF(Vertices[Betweenness Centrality],"&gt;= "&amp;J16)-COUNTIF(Vertices[Betweenness Centrality],"&gt;="&amp;J17)</f>
        <v>0</v>
      </c>
      <c r="L16" s="37">
        <f t="shared" si="5"/>
        <v>0.003245999999999998</v>
      </c>
      <c r="M16" s="38">
        <f>COUNTIF(Vertices[Closeness Centrality],"&gt;= "&amp;L16)-COUNTIF(Vertices[Closeness Centrality],"&gt;="&amp;L17)</f>
        <v>0</v>
      </c>
      <c r="N16" s="37">
        <f t="shared" si="6"/>
        <v>0.016104290909090914</v>
      </c>
      <c r="O16" s="38">
        <f>COUNTIF(Vertices[Eigenvector Centrality],"&gt;= "&amp;N16)-COUNTIF(Vertices[Eigenvector Centrality],"&gt;="&amp;N17)</f>
        <v>1</v>
      </c>
      <c r="P16" s="37">
        <f t="shared" si="7"/>
        <v>4.131545527272728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14</v>
      </c>
      <c r="D17" s="32">
        <f t="shared" si="1"/>
        <v>0</v>
      </c>
      <c r="E17" s="3">
        <f>COUNTIF(Vertices[Degree],"&gt;= "&amp;D17)-COUNTIF(Vertices[Degree],"&gt;="&amp;D18)</f>
        <v>0</v>
      </c>
      <c r="F17" s="39">
        <f t="shared" si="2"/>
        <v>16.636363636363637</v>
      </c>
      <c r="G17" s="40">
        <f>COUNTIF(Vertices[In-Degree],"&gt;= "&amp;F17)-COUNTIF(Vertices[In-Degree],"&gt;="&amp;F18)</f>
        <v>0</v>
      </c>
      <c r="H17" s="39">
        <f t="shared" si="3"/>
        <v>8.181818181818178</v>
      </c>
      <c r="I17" s="40">
        <f>COUNTIF(Vertices[Out-Degree],"&gt;= "&amp;H17)-COUNTIF(Vertices[Out-Degree],"&gt;="&amp;H18)</f>
        <v>0</v>
      </c>
      <c r="J17" s="39">
        <f t="shared" si="4"/>
        <v>3470.2445100000004</v>
      </c>
      <c r="K17" s="40">
        <f>COUNTIF(Vertices[Betweenness Centrality],"&gt;= "&amp;J17)-COUNTIF(Vertices[Betweenness Centrality],"&gt;="&amp;J18)</f>
        <v>1</v>
      </c>
      <c r="L17" s="39">
        <f t="shared" si="5"/>
        <v>0.003306999999999998</v>
      </c>
      <c r="M17" s="40">
        <f>COUNTIF(Vertices[Closeness Centrality],"&gt;= "&amp;L17)-COUNTIF(Vertices[Closeness Centrality],"&gt;="&amp;L18)</f>
        <v>21</v>
      </c>
      <c r="N17" s="39">
        <f t="shared" si="6"/>
        <v>0.01722545454545455</v>
      </c>
      <c r="O17" s="40">
        <f>COUNTIF(Vertices[Eigenvector Centrality],"&gt;= "&amp;N17)-COUNTIF(Vertices[Eigenvector Centrality],"&gt;="&amp;N18)</f>
        <v>9</v>
      </c>
      <c r="P17" s="39">
        <f t="shared" si="7"/>
        <v>4.405865636363637</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136"/>
      <c r="B18" s="136"/>
      <c r="D18" s="32">
        <f t="shared" si="1"/>
        <v>0</v>
      </c>
      <c r="E18" s="3">
        <f>COUNTIF(Vertices[Degree],"&gt;= "&amp;D18)-COUNTIF(Vertices[Degree],"&gt;="&amp;D19)</f>
        <v>0</v>
      </c>
      <c r="F18" s="37">
        <f t="shared" si="2"/>
        <v>17.745454545454546</v>
      </c>
      <c r="G18" s="38">
        <f>COUNTIF(Vertices[In-Degree],"&gt;= "&amp;F18)-COUNTIF(Vertices[In-Degree],"&gt;="&amp;F19)</f>
        <v>0</v>
      </c>
      <c r="H18" s="37">
        <f t="shared" si="3"/>
        <v>8.727272727272723</v>
      </c>
      <c r="I18" s="38">
        <f>COUNTIF(Vertices[Out-Degree],"&gt;= "&amp;H18)-COUNTIF(Vertices[Out-Degree],"&gt;="&amp;H19)</f>
        <v>1</v>
      </c>
      <c r="J18" s="37">
        <f t="shared" si="4"/>
        <v>3701.5941440000006</v>
      </c>
      <c r="K18" s="38">
        <f>COUNTIF(Vertices[Betweenness Centrality],"&gt;= "&amp;J18)-COUNTIF(Vertices[Betweenness Centrality],"&gt;="&amp;J19)</f>
        <v>0</v>
      </c>
      <c r="L18" s="37">
        <f t="shared" si="5"/>
        <v>0.0033679999999999977</v>
      </c>
      <c r="M18" s="38">
        <f>COUNTIF(Vertices[Closeness Centrality],"&gt;= "&amp;L18)-COUNTIF(Vertices[Closeness Centrality],"&gt;="&amp;L19)</f>
        <v>21</v>
      </c>
      <c r="N18" s="37">
        <f t="shared" si="6"/>
        <v>0.018346618181818188</v>
      </c>
      <c r="O18" s="38">
        <f>COUNTIF(Vertices[Eigenvector Centrality],"&gt;= "&amp;N18)-COUNTIF(Vertices[Eigenvector Centrality],"&gt;="&amp;N19)</f>
        <v>0</v>
      </c>
      <c r="P18" s="37">
        <f t="shared" si="7"/>
        <v>4.680185745454546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0.15868263473053892</v>
      </c>
      <c r="D19" s="32">
        <f t="shared" si="1"/>
        <v>0</v>
      </c>
      <c r="E19" s="3">
        <f>COUNTIF(Vertices[Degree],"&gt;= "&amp;D19)-COUNTIF(Vertices[Degree],"&gt;="&amp;D20)</f>
        <v>0</v>
      </c>
      <c r="F19" s="39">
        <f t="shared" si="2"/>
        <v>18.854545454545455</v>
      </c>
      <c r="G19" s="40">
        <f>COUNTIF(Vertices[In-Degree],"&gt;= "&amp;F19)-COUNTIF(Vertices[In-Degree],"&gt;="&amp;F20)</f>
        <v>0</v>
      </c>
      <c r="H19" s="39">
        <f t="shared" si="3"/>
        <v>9.272727272727268</v>
      </c>
      <c r="I19" s="40">
        <f>COUNTIF(Vertices[Out-Degree],"&gt;= "&amp;H19)-COUNTIF(Vertices[Out-Degree],"&gt;="&amp;H20)</f>
        <v>0</v>
      </c>
      <c r="J19" s="39">
        <f t="shared" si="4"/>
        <v>3932.9437780000007</v>
      </c>
      <c r="K19" s="40">
        <f>COUNTIF(Vertices[Betweenness Centrality],"&gt;= "&amp;J19)-COUNTIF(Vertices[Betweenness Centrality],"&gt;="&amp;J20)</f>
        <v>0</v>
      </c>
      <c r="L19" s="39">
        <f t="shared" si="5"/>
        <v>0.0034289999999999976</v>
      </c>
      <c r="M19" s="40">
        <f>COUNTIF(Vertices[Closeness Centrality],"&gt;= "&amp;L19)-COUNTIF(Vertices[Closeness Centrality],"&gt;="&amp;L20)</f>
        <v>1</v>
      </c>
      <c r="N19" s="39">
        <f t="shared" si="6"/>
        <v>0.019467781818181824</v>
      </c>
      <c r="O19" s="40">
        <f>COUNTIF(Vertices[Eigenvector Centrality],"&gt;= "&amp;N19)-COUNTIF(Vertices[Eigenvector Centrality],"&gt;="&amp;N20)</f>
        <v>1</v>
      </c>
      <c r="P19" s="39">
        <f t="shared" si="7"/>
        <v>4.954505854545455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171</v>
      </c>
      <c r="B20" s="34">
        <v>0.2739018087855297</v>
      </c>
      <c r="D20" s="32">
        <f t="shared" si="1"/>
        <v>0</v>
      </c>
      <c r="E20" s="3">
        <f>COUNTIF(Vertices[Degree],"&gt;= "&amp;D20)-COUNTIF(Vertices[Degree],"&gt;="&amp;D21)</f>
        <v>0</v>
      </c>
      <c r="F20" s="37">
        <f t="shared" si="2"/>
        <v>19.963636363636365</v>
      </c>
      <c r="G20" s="38">
        <f>COUNTIF(Vertices[In-Degree],"&gt;= "&amp;F20)-COUNTIF(Vertices[In-Degree],"&gt;="&amp;F21)</f>
        <v>0</v>
      </c>
      <c r="H20" s="37">
        <f t="shared" si="3"/>
        <v>9.818181818181813</v>
      </c>
      <c r="I20" s="38">
        <f>COUNTIF(Vertices[Out-Degree],"&gt;= "&amp;H20)-COUNTIF(Vertices[Out-Degree],"&gt;="&amp;H21)</f>
        <v>1</v>
      </c>
      <c r="J20" s="37">
        <f t="shared" si="4"/>
        <v>4164.293412000001</v>
      </c>
      <c r="K20" s="38">
        <f>COUNTIF(Vertices[Betweenness Centrality],"&gt;= "&amp;J20)-COUNTIF(Vertices[Betweenness Centrality],"&gt;="&amp;J21)</f>
        <v>0</v>
      </c>
      <c r="L20" s="37">
        <f t="shared" si="5"/>
        <v>0.0034899999999999974</v>
      </c>
      <c r="M20" s="38">
        <f>COUNTIF(Vertices[Closeness Centrality],"&gt;= "&amp;L20)-COUNTIF(Vertices[Closeness Centrality],"&gt;="&amp;L21)</f>
        <v>7</v>
      </c>
      <c r="N20" s="37">
        <f t="shared" si="6"/>
        <v>0.02058894545454546</v>
      </c>
      <c r="O20" s="38">
        <f>COUNTIF(Vertices[Eigenvector Centrality],"&gt;= "&amp;N20)-COUNTIF(Vertices[Eigenvector Centrality],"&gt;="&amp;N21)</f>
        <v>0</v>
      </c>
      <c r="P20" s="37">
        <f t="shared" si="7"/>
        <v>5.228825963636364</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136"/>
      <c r="B21" s="136"/>
      <c r="D21" s="32">
        <f t="shared" si="1"/>
        <v>0</v>
      </c>
      <c r="E21" s="3">
        <f>COUNTIF(Vertices[Degree],"&gt;= "&amp;D21)-COUNTIF(Vertices[Degree],"&gt;="&amp;D22)</f>
        <v>0</v>
      </c>
      <c r="F21" s="39">
        <f t="shared" si="2"/>
        <v>21.072727272727274</v>
      </c>
      <c r="G21" s="40">
        <f>COUNTIF(Vertices[In-Degree],"&gt;= "&amp;F21)-COUNTIF(Vertices[In-Degree],"&gt;="&amp;F22)</f>
        <v>0</v>
      </c>
      <c r="H21" s="39">
        <f t="shared" si="3"/>
        <v>10.363636363636358</v>
      </c>
      <c r="I21" s="40">
        <f>COUNTIF(Vertices[Out-Degree],"&gt;= "&amp;H21)-COUNTIF(Vertices[Out-Degree],"&gt;="&amp;H22)</f>
        <v>0</v>
      </c>
      <c r="J21" s="39">
        <f t="shared" si="4"/>
        <v>4395.643046000001</v>
      </c>
      <c r="K21" s="40">
        <f>COUNTIF(Vertices[Betweenness Centrality],"&gt;= "&amp;J21)-COUNTIF(Vertices[Betweenness Centrality],"&gt;="&amp;J22)</f>
        <v>0</v>
      </c>
      <c r="L21" s="39">
        <f t="shared" si="5"/>
        <v>0.0035509999999999973</v>
      </c>
      <c r="M21" s="40">
        <f>COUNTIF(Vertices[Closeness Centrality],"&gt;= "&amp;L21)-COUNTIF(Vertices[Closeness Centrality],"&gt;="&amp;L22)</f>
        <v>6</v>
      </c>
      <c r="N21" s="39">
        <f t="shared" si="6"/>
        <v>0.021710109090909098</v>
      </c>
      <c r="O21" s="40">
        <f>COUNTIF(Vertices[Eigenvector Centrality],"&gt;= "&amp;N21)-COUNTIF(Vertices[Eigenvector Centrality],"&gt;="&amp;N22)</f>
        <v>4</v>
      </c>
      <c r="P21" s="39">
        <f t="shared" si="7"/>
        <v>5.503146072727273</v>
      </c>
      <c r="Q21" s="40">
        <f>COUNTIF(Vertices[PageRank],"&gt;= "&amp;P21)-COUNTIF(Vertices[PageRank],"&gt;="&amp;P22)</f>
        <v>0</v>
      </c>
      <c r="R21" s="39">
        <f t="shared" si="8"/>
        <v>0.3454545454545455</v>
      </c>
      <c r="S21" s="44">
        <f>COUNTIF(Vertices[Clustering Coefficient],"&gt;= "&amp;R21)-COUNTIF(Vertices[Clustering Coefficient],"&gt;="&amp;R22)</f>
        <v>7</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22.181818181818183</v>
      </c>
      <c r="G22" s="38">
        <f>COUNTIF(Vertices[In-Degree],"&gt;= "&amp;F22)-COUNTIF(Vertices[In-Degree],"&gt;="&amp;F23)</f>
        <v>0</v>
      </c>
      <c r="H22" s="37">
        <f t="shared" si="3"/>
        <v>10.909090909090903</v>
      </c>
      <c r="I22" s="38">
        <f>COUNTIF(Vertices[Out-Degree],"&gt;= "&amp;H22)-COUNTIF(Vertices[Out-Degree],"&gt;="&amp;H23)</f>
        <v>0</v>
      </c>
      <c r="J22" s="37">
        <f t="shared" si="4"/>
        <v>4626.992680000001</v>
      </c>
      <c r="K22" s="38">
        <f>COUNTIF(Vertices[Betweenness Centrality],"&gt;= "&amp;J22)-COUNTIF(Vertices[Betweenness Centrality],"&gt;="&amp;J23)</f>
        <v>0</v>
      </c>
      <c r="L22" s="37">
        <f t="shared" si="5"/>
        <v>0.003611999999999997</v>
      </c>
      <c r="M22" s="38">
        <f>COUNTIF(Vertices[Closeness Centrality],"&gt;= "&amp;L22)-COUNTIF(Vertices[Closeness Centrality],"&gt;="&amp;L23)</f>
        <v>10</v>
      </c>
      <c r="N22" s="37">
        <f t="shared" si="6"/>
        <v>0.022831272727272735</v>
      </c>
      <c r="O22" s="38">
        <f>COUNTIF(Vertices[Eigenvector Centrality],"&gt;= "&amp;N22)-COUNTIF(Vertices[Eigenvector Centrality],"&gt;="&amp;N23)</f>
        <v>0</v>
      </c>
      <c r="P22" s="37">
        <f t="shared" si="7"/>
        <v>5.777466181818182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23.290909090909093</v>
      </c>
      <c r="G23" s="40">
        <f>COUNTIF(Vertices[In-Degree],"&gt;= "&amp;F23)-COUNTIF(Vertices[In-Degree],"&gt;="&amp;F24)</f>
        <v>0</v>
      </c>
      <c r="H23" s="39">
        <f t="shared" si="3"/>
        <v>11.454545454545448</v>
      </c>
      <c r="I23" s="40">
        <f>COUNTIF(Vertices[Out-Degree],"&gt;= "&amp;H23)-COUNTIF(Vertices[Out-Degree],"&gt;="&amp;H24)</f>
        <v>0</v>
      </c>
      <c r="J23" s="39">
        <f t="shared" si="4"/>
        <v>4858.342314000001</v>
      </c>
      <c r="K23" s="40">
        <f>COUNTIF(Vertices[Betweenness Centrality],"&gt;= "&amp;J23)-COUNTIF(Vertices[Betweenness Centrality],"&gt;="&amp;J24)</f>
        <v>0</v>
      </c>
      <c r="L23" s="39">
        <f t="shared" si="5"/>
        <v>0.003672999999999997</v>
      </c>
      <c r="M23" s="40">
        <f>COUNTIF(Vertices[Closeness Centrality],"&gt;= "&amp;L23)-COUNTIF(Vertices[Closeness Centrality],"&gt;="&amp;L24)</f>
        <v>0</v>
      </c>
      <c r="N23" s="39">
        <f t="shared" si="6"/>
        <v>0.02395243636363637</v>
      </c>
      <c r="O23" s="40">
        <f>COUNTIF(Vertices[Eigenvector Centrality],"&gt;= "&amp;N23)-COUNTIF(Vertices[Eigenvector Centrality],"&gt;="&amp;N24)</f>
        <v>1</v>
      </c>
      <c r="P23" s="39">
        <f t="shared" si="7"/>
        <v>6.051786290909091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125</v>
      </c>
      <c r="D24" s="32">
        <f t="shared" si="1"/>
        <v>0</v>
      </c>
      <c r="E24" s="3">
        <f>COUNTIF(Vertices[Degree],"&gt;= "&amp;D24)-COUNTIF(Vertices[Degree],"&gt;="&amp;D25)</f>
        <v>0</v>
      </c>
      <c r="F24" s="37">
        <f t="shared" si="2"/>
        <v>24.400000000000002</v>
      </c>
      <c r="G24" s="38">
        <f>COUNTIF(Vertices[In-Degree],"&gt;= "&amp;F24)-COUNTIF(Vertices[In-Degree],"&gt;="&amp;F25)</f>
        <v>0</v>
      </c>
      <c r="H24" s="37">
        <f t="shared" si="3"/>
        <v>11.999999999999993</v>
      </c>
      <c r="I24" s="38">
        <f>COUNTIF(Vertices[Out-Degree],"&gt;= "&amp;H24)-COUNTIF(Vertices[Out-Degree],"&gt;="&amp;H25)</f>
        <v>0</v>
      </c>
      <c r="J24" s="37">
        <f t="shared" si="4"/>
        <v>5089.6919480000015</v>
      </c>
      <c r="K24" s="38">
        <f>COUNTIF(Vertices[Betweenness Centrality],"&gt;= "&amp;J24)-COUNTIF(Vertices[Betweenness Centrality],"&gt;="&amp;J25)</f>
        <v>0</v>
      </c>
      <c r="L24" s="37">
        <f t="shared" si="5"/>
        <v>0.003733999999999997</v>
      </c>
      <c r="M24" s="38">
        <f>COUNTIF(Vertices[Closeness Centrality],"&gt;= "&amp;L24)-COUNTIF(Vertices[Closeness Centrality],"&gt;="&amp;L25)</f>
        <v>0</v>
      </c>
      <c r="N24" s="37">
        <f t="shared" si="6"/>
        <v>0.02507360000000001</v>
      </c>
      <c r="O24" s="38">
        <f>COUNTIF(Vertices[Eigenvector Centrality],"&gt;= "&amp;N24)-COUNTIF(Vertices[Eigenvector Centrality],"&gt;="&amp;N25)</f>
        <v>0</v>
      </c>
      <c r="P24" s="37">
        <f t="shared" si="7"/>
        <v>6.3261064000000005</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485</v>
      </c>
      <c r="D25" s="32">
        <f t="shared" si="1"/>
        <v>0</v>
      </c>
      <c r="E25" s="3">
        <f>COUNTIF(Vertices[Degree],"&gt;= "&amp;D25)-COUNTIF(Vertices[Degree],"&gt;="&amp;D26)</f>
        <v>0</v>
      </c>
      <c r="F25" s="39">
        <f t="shared" si="2"/>
        <v>25.50909090909091</v>
      </c>
      <c r="G25" s="40">
        <f>COUNTIF(Vertices[In-Degree],"&gt;= "&amp;F25)-COUNTIF(Vertices[In-Degree],"&gt;="&amp;F26)</f>
        <v>0</v>
      </c>
      <c r="H25" s="39">
        <f t="shared" si="3"/>
        <v>12.545454545454538</v>
      </c>
      <c r="I25" s="40">
        <f>COUNTIF(Vertices[Out-Degree],"&gt;= "&amp;H25)-COUNTIF(Vertices[Out-Degree],"&gt;="&amp;H26)</f>
        <v>0</v>
      </c>
      <c r="J25" s="39">
        <f t="shared" si="4"/>
        <v>5321.041582000002</v>
      </c>
      <c r="K25" s="40">
        <f>COUNTIF(Vertices[Betweenness Centrality],"&gt;= "&amp;J25)-COUNTIF(Vertices[Betweenness Centrality],"&gt;="&amp;J26)</f>
        <v>0</v>
      </c>
      <c r="L25" s="39">
        <f t="shared" si="5"/>
        <v>0.0037949999999999967</v>
      </c>
      <c r="M25" s="40">
        <f>COUNTIF(Vertices[Closeness Centrality],"&gt;= "&amp;L25)-COUNTIF(Vertices[Closeness Centrality],"&gt;="&amp;L26)</f>
        <v>6</v>
      </c>
      <c r="N25" s="39">
        <f t="shared" si="6"/>
        <v>0.026194763636363645</v>
      </c>
      <c r="O25" s="40">
        <f>COUNTIF(Vertices[Eigenvector Centrality],"&gt;= "&amp;N25)-COUNTIF(Vertices[Eigenvector Centrality],"&gt;="&amp;N26)</f>
        <v>0</v>
      </c>
      <c r="P25" s="39">
        <f t="shared" si="7"/>
        <v>6.6004265090909096</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136"/>
      <c r="B26" s="136"/>
      <c r="D26" s="32">
        <f t="shared" si="1"/>
        <v>0</v>
      </c>
      <c r="E26" s="3">
        <f>COUNTIF(Vertices[Degree],"&gt;= "&amp;D26)-COUNTIF(Vertices[Degree],"&gt;="&amp;D28)</f>
        <v>0</v>
      </c>
      <c r="F26" s="37">
        <f t="shared" si="2"/>
        <v>26.61818181818182</v>
      </c>
      <c r="G26" s="38">
        <f>COUNTIF(Vertices[In-Degree],"&gt;= "&amp;F26)-COUNTIF(Vertices[In-Degree],"&gt;="&amp;F28)</f>
        <v>0</v>
      </c>
      <c r="H26" s="37">
        <f t="shared" si="3"/>
        <v>13.090909090909083</v>
      </c>
      <c r="I26" s="38">
        <f>COUNTIF(Vertices[Out-Degree],"&gt;= "&amp;H26)-COUNTIF(Vertices[Out-Degree],"&gt;="&amp;H28)</f>
        <v>0</v>
      </c>
      <c r="J26" s="37">
        <f t="shared" si="4"/>
        <v>5552.391216000002</v>
      </c>
      <c r="K26" s="38">
        <f>COUNTIF(Vertices[Betweenness Centrality],"&gt;= "&amp;J26)-COUNTIF(Vertices[Betweenness Centrality],"&gt;="&amp;J28)</f>
        <v>0</v>
      </c>
      <c r="L26" s="37">
        <f t="shared" si="5"/>
        <v>0.0038559999999999966</v>
      </c>
      <c r="M26" s="38">
        <f>COUNTIF(Vertices[Closeness Centrality],"&gt;= "&amp;L26)-COUNTIF(Vertices[Closeness Centrality],"&gt;="&amp;L28)</f>
        <v>0</v>
      </c>
      <c r="N26" s="37">
        <f t="shared" si="6"/>
        <v>0.027315927272727282</v>
      </c>
      <c r="O26" s="38">
        <f>COUNTIF(Vertices[Eigenvector Centrality],"&gt;= "&amp;N26)-COUNTIF(Vertices[Eigenvector Centrality],"&gt;="&amp;N28)</f>
        <v>0</v>
      </c>
      <c r="P26" s="37">
        <f t="shared" si="7"/>
        <v>6.874746618181819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-14</v>
      </c>
      <c r="J27" s="62"/>
      <c r="K27" s="63">
        <f>COUNTIF(Vertices[Betweenness Centrality],"&gt;= "&amp;J27)-COUNTIF(Vertices[Betweenness Centrality],"&gt;="&amp;J28)</f>
        <v>-1</v>
      </c>
      <c r="L27" s="62"/>
      <c r="M27" s="63">
        <f>COUNTIF(Vertices[Closeness Centrality],"&gt;= "&amp;L27)-COUNTIF(Vertices[Closeness Centrality],"&gt;="&amp;L28)</f>
        <v>-3</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-61</v>
      </c>
      <c r="T27" s="62"/>
      <c r="U27" s="63">
        <f ca="1">COUNTIF(Vertices[Clustering Coefficient],"&gt;= "&amp;T27)-COUNTIF(Vertices[Clustering Coefficient],"&gt;="&amp;T28)</f>
        <v>0</v>
      </c>
    </row>
    <row r="28" spans="1:21" ht="15">
      <c r="A28" s="34" t="s">
        <v>157</v>
      </c>
      <c r="B28" s="34">
        <v>2.579968</v>
      </c>
      <c r="D28" s="32">
        <f>D26+($D$57-$D$2)/BinDivisor</f>
        <v>0</v>
      </c>
      <c r="E28" s="3">
        <f>COUNTIF(Vertices[Degree],"&gt;= "&amp;D28)-COUNTIF(Vertices[Degree],"&gt;="&amp;D40)</f>
        <v>0</v>
      </c>
      <c r="F28" s="39">
        <f>F26+($F$57-$F$2)/BinDivisor</f>
        <v>27.72727272727273</v>
      </c>
      <c r="G28" s="40">
        <f>COUNTIF(Vertices[In-Degree],"&gt;= "&amp;F28)-COUNTIF(Vertices[In-Degree],"&gt;="&amp;F40)</f>
        <v>0</v>
      </c>
      <c r="H28" s="39">
        <f>H26+($H$57-$H$2)/BinDivisor</f>
        <v>13.636363636363628</v>
      </c>
      <c r="I28" s="40">
        <f>COUNTIF(Vertices[Out-Degree],"&gt;= "&amp;H28)-COUNTIF(Vertices[Out-Degree],"&gt;="&amp;H40)</f>
        <v>7</v>
      </c>
      <c r="J28" s="39">
        <f>J26+($J$57-$J$2)/BinDivisor</f>
        <v>5783.740850000002</v>
      </c>
      <c r="K28" s="40">
        <f>COUNTIF(Vertices[Betweenness Centrality],"&gt;= "&amp;J28)-COUNTIF(Vertices[Betweenness Centrality],"&gt;="&amp;J40)</f>
        <v>0</v>
      </c>
      <c r="L28" s="39">
        <f>L26+($L$57-$L$2)/BinDivisor</f>
        <v>0.003916999999999997</v>
      </c>
      <c r="M28" s="40">
        <f>COUNTIF(Vertices[Closeness Centrality],"&gt;= "&amp;L28)-COUNTIF(Vertices[Closeness Centrality],"&gt;="&amp;L40)</f>
        <v>1</v>
      </c>
      <c r="N28" s="39">
        <f>N26+($N$57-$N$2)/BinDivisor</f>
        <v>0.02843709090909092</v>
      </c>
      <c r="O28" s="40">
        <f>COUNTIF(Vertices[Eigenvector Centrality],"&gt;= "&amp;N28)-COUNTIF(Vertices[Eigenvector Centrality],"&gt;="&amp;N40)</f>
        <v>0</v>
      </c>
      <c r="P28" s="39">
        <f>P26+($P$57-$P$2)/BinDivisor</f>
        <v>7.149066727272728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36"/>
      <c r="B29" s="136"/>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0.024967741935483873</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2580</v>
      </c>
      <c r="B31" s="34">
        <v>0.495872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6"/>
      <c r="B32" s="136"/>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2581</v>
      </c>
      <c r="B33" s="34" t="s">
        <v>2582</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-7</v>
      </c>
      <c r="J38" s="62"/>
      <c r="K38" s="63">
        <f>COUNTIF(Vertices[Betweenness Centrality],"&gt;= "&amp;J38)-COUNTIF(Vertices[Betweenness Centrality],"&gt;="&amp;J40)</f>
        <v>-1</v>
      </c>
      <c r="L38" s="62"/>
      <c r="M38" s="63">
        <f>COUNTIF(Vertices[Closeness Centrality],"&gt;= "&amp;L38)-COUNTIF(Vertices[Closeness Centrality],"&gt;="&amp;L40)</f>
        <v>-2</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-61</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-7</v>
      </c>
      <c r="J39" s="62"/>
      <c r="K39" s="63">
        <f>COUNTIF(Vertices[Betweenness Centrality],"&gt;= "&amp;J39)-COUNTIF(Vertices[Betweenness Centrality],"&gt;="&amp;J40)</f>
        <v>-1</v>
      </c>
      <c r="L39" s="62"/>
      <c r="M39" s="63">
        <f>COUNTIF(Vertices[Closeness Centrality],"&gt;= "&amp;L39)-COUNTIF(Vertices[Closeness Centrality],"&gt;="&amp;L40)</f>
        <v>-2</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-61</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28.83636363636364</v>
      </c>
      <c r="G40" s="38">
        <f>COUNTIF(Vertices[In-Degree],"&gt;= "&amp;F40)-COUNTIF(Vertices[In-Degree],"&gt;="&amp;F41)</f>
        <v>0</v>
      </c>
      <c r="H40" s="37">
        <f>H28+($H$57-$H$2)/BinDivisor</f>
        <v>14.181818181818173</v>
      </c>
      <c r="I40" s="38">
        <f>COUNTIF(Vertices[Out-Degree],"&gt;= "&amp;H40)-COUNTIF(Vertices[Out-Degree],"&gt;="&amp;H41)</f>
        <v>0</v>
      </c>
      <c r="J40" s="37">
        <f>J28+($J$57-$J$2)/BinDivisor</f>
        <v>6015.090484000002</v>
      </c>
      <c r="K40" s="38">
        <f>COUNTIF(Vertices[Betweenness Centrality],"&gt;= "&amp;J40)-COUNTIF(Vertices[Betweenness Centrality],"&gt;="&amp;J41)</f>
        <v>0</v>
      </c>
      <c r="L40" s="37">
        <f>L28+($L$57-$L$2)/BinDivisor</f>
        <v>0.003977999999999997</v>
      </c>
      <c r="M40" s="38">
        <f>COUNTIF(Vertices[Closeness Centrality],"&gt;= "&amp;L40)-COUNTIF(Vertices[Closeness Centrality],"&gt;="&amp;L41)</f>
        <v>1</v>
      </c>
      <c r="N40" s="37">
        <f>N28+($N$57-$N$2)/BinDivisor</f>
        <v>0.029558254545454556</v>
      </c>
      <c r="O40" s="38">
        <f>COUNTIF(Vertices[Eigenvector Centrality],"&gt;= "&amp;N40)-COUNTIF(Vertices[Eigenvector Centrality],"&gt;="&amp;N41)</f>
        <v>0</v>
      </c>
      <c r="P40" s="37">
        <f>P28+($P$57-$P$2)/BinDivisor</f>
        <v>7.423386836363637</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29.94545454545455</v>
      </c>
      <c r="G41" s="40">
        <f>COUNTIF(Vertices[In-Degree],"&gt;= "&amp;F41)-COUNTIF(Vertices[In-Degree],"&gt;="&amp;F42)</f>
        <v>0</v>
      </c>
      <c r="H41" s="39">
        <f aca="true" t="shared" si="12" ref="H41:H56">H40+($H$57-$H$2)/BinDivisor</f>
        <v>14.727272727272718</v>
      </c>
      <c r="I41" s="40">
        <f>COUNTIF(Vertices[Out-Degree],"&gt;= "&amp;H41)-COUNTIF(Vertices[Out-Degree],"&gt;="&amp;H42)</f>
        <v>0</v>
      </c>
      <c r="J41" s="39">
        <f aca="true" t="shared" si="13" ref="J41:J56">J40+($J$57-$J$2)/BinDivisor</f>
        <v>6246.440118000002</v>
      </c>
      <c r="K41" s="40">
        <f>COUNTIF(Vertices[Betweenness Centrality],"&gt;= "&amp;J41)-COUNTIF(Vertices[Betweenness Centrality],"&gt;="&amp;J42)</f>
        <v>0</v>
      </c>
      <c r="L41" s="39">
        <f aca="true" t="shared" si="14" ref="L41:L56">L40+($L$57-$L$2)/BinDivisor</f>
        <v>0.0040389999999999975</v>
      </c>
      <c r="M41" s="40">
        <f>COUNTIF(Vertices[Closeness Centrality],"&gt;= "&amp;L41)-COUNTIF(Vertices[Closeness Centrality],"&gt;="&amp;L42)</f>
        <v>0</v>
      </c>
      <c r="N41" s="39">
        <f aca="true" t="shared" si="15" ref="N41:N56">N40+($N$57-$N$2)/BinDivisor</f>
        <v>0.030679418181818192</v>
      </c>
      <c r="O41" s="40">
        <f>COUNTIF(Vertices[Eigenvector Centrality],"&gt;= "&amp;N41)-COUNTIF(Vertices[Eigenvector Centrality],"&gt;="&amp;N42)</f>
        <v>0</v>
      </c>
      <c r="P41" s="39">
        <f aca="true" t="shared" si="16" ref="P41:P56">P40+($P$57-$P$2)/BinDivisor</f>
        <v>7.697706945454546</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31.05454545454546</v>
      </c>
      <c r="G42" s="38">
        <f>COUNTIF(Vertices[In-Degree],"&gt;= "&amp;F42)-COUNTIF(Vertices[In-Degree],"&gt;="&amp;F43)</f>
        <v>0</v>
      </c>
      <c r="H42" s="37">
        <f t="shared" si="12"/>
        <v>15.272727272727263</v>
      </c>
      <c r="I42" s="38">
        <f>COUNTIF(Vertices[Out-Degree],"&gt;= "&amp;H42)-COUNTIF(Vertices[Out-Degree],"&gt;="&amp;H43)</f>
        <v>0</v>
      </c>
      <c r="J42" s="37">
        <f t="shared" si="13"/>
        <v>6477.789752000002</v>
      </c>
      <c r="K42" s="38">
        <f>COUNTIF(Vertices[Betweenness Centrality],"&gt;= "&amp;J42)-COUNTIF(Vertices[Betweenness Centrality],"&gt;="&amp;J43)</f>
        <v>0</v>
      </c>
      <c r="L42" s="37">
        <f t="shared" si="14"/>
        <v>0.004099999999999998</v>
      </c>
      <c r="M42" s="38">
        <f>COUNTIF(Vertices[Closeness Centrality],"&gt;= "&amp;L42)-COUNTIF(Vertices[Closeness Centrality],"&gt;="&amp;L43)</f>
        <v>0</v>
      </c>
      <c r="N42" s="37">
        <f t="shared" si="15"/>
        <v>0.03180058181818183</v>
      </c>
      <c r="O42" s="38">
        <f>COUNTIF(Vertices[Eigenvector Centrality],"&gt;= "&amp;N42)-COUNTIF(Vertices[Eigenvector Centrality],"&gt;="&amp;N43)</f>
        <v>0</v>
      </c>
      <c r="P42" s="37">
        <f t="shared" si="16"/>
        <v>7.972027054545455</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4:21" ht="15">
      <c r="D43" s="32">
        <f t="shared" si="10"/>
        <v>0</v>
      </c>
      <c r="E43" s="3">
        <f>COUNTIF(Vertices[Degree],"&gt;= "&amp;D43)-COUNTIF(Vertices[Degree],"&gt;="&amp;D44)</f>
        <v>0</v>
      </c>
      <c r="F43" s="39">
        <f t="shared" si="11"/>
        <v>32.163636363636364</v>
      </c>
      <c r="G43" s="40">
        <f>COUNTIF(Vertices[In-Degree],"&gt;= "&amp;F43)-COUNTIF(Vertices[In-Degree],"&gt;="&amp;F44)</f>
        <v>0</v>
      </c>
      <c r="H43" s="39">
        <f t="shared" si="12"/>
        <v>15.818181818181808</v>
      </c>
      <c r="I43" s="40">
        <f>COUNTIF(Vertices[Out-Degree],"&gt;= "&amp;H43)-COUNTIF(Vertices[Out-Degree],"&gt;="&amp;H44)</f>
        <v>0</v>
      </c>
      <c r="J43" s="39">
        <f t="shared" si="13"/>
        <v>6709.139386000003</v>
      </c>
      <c r="K43" s="40">
        <f>COUNTIF(Vertices[Betweenness Centrality],"&gt;= "&amp;J43)-COUNTIF(Vertices[Betweenness Centrality],"&gt;="&amp;J44)</f>
        <v>0</v>
      </c>
      <c r="L43" s="39">
        <f t="shared" si="14"/>
        <v>0.004160999999999998</v>
      </c>
      <c r="M43" s="40">
        <f>COUNTIF(Vertices[Closeness Centrality],"&gt;= "&amp;L43)-COUNTIF(Vertices[Closeness Centrality],"&gt;="&amp;L44)</f>
        <v>0</v>
      </c>
      <c r="N43" s="39">
        <f t="shared" si="15"/>
        <v>0.032921745454545466</v>
      </c>
      <c r="O43" s="40">
        <f>COUNTIF(Vertices[Eigenvector Centrality],"&gt;= "&amp;N43)-COUNTIF(Vertices[Eigenvector Centrality],"&gt;="&amp;N44)</f>
        <v>0</v>
      </c>
      <c r="P43" s="39">
        <f t="shared" si="16"/>
        <v>8.246347163636365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33.27272727272727</v>
      </c>
      <c r="G44" s="38">
        <f>COUNTIF(Vertices[In-Degree],"&gt;= "&amp;F44)-COUNTIF(Vertices[In-Degree],"&gt;="&amp;F45)</f>
        <v>0</v>
      </c>
      <c r="H44" s="37">
        <f t="shared" si="12"/>
        <v>16.363636363636353</v>
      </c>
      <c r="I44" s="38">
        <f>COUNTIF(Vertices[Out-Degree],"&gt;= "&amp;H44)-COUNTIF(Vertices[Out-Degree],"&gt;="&amp;H45)</f>
        <v>0</v>
      </c>
      <c r="J44" s="37">
        <f t="shared" si="13"/>
        <v>6940.489020000003</v>
      </c>
      <c r="K44" s="38">
        <f>COUNTIF(Vertices[Betweenness Centrality],"&gt;= "&amp;J44)-COUNTIF(Vertices[Betweenness Centrality],"&gt;="&amp;J45)</f>
        <v>0</v>
      </c>
      <c r="L44" s="37">
        <f t="shared" si="14"/>
        <v>0.004221999999999998</v>
      </c>
      <c r="M44" s="38">
        <f>COUNTIF(Vertices[Closeness Centrality],"&gt;= "&amp;L44)-COUNTIF(Vertices[Closeness Centrality],"&gt;="&amp;L45)</f>
        <v>0</v>
      </c>
      <c r="N44" s="37">
        <f t="shared" si="15"/>
        <v>0.0340429090909091</v>
      </c>
      <c r="O44" s="38">
        <f>COUNTIF(Vertices[Eigenvector Centrality],"&gt;= "&amp;N44)-COUNTIF(Vertices[Eigenvector Centrality],"&gt;="&amp;N45)</f>
        <v>0</v>
      </c>
      <c r="P44" s="37">
        <f t="shared" si="16"/>
        <v>8.520667272727273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34.38181818181818</v>
      </c>
      <c r="G45" s="40">
        <f>COUNTIF(Vertices[In-Degree],"&gt;= "&amp;F45)-COUNTIF(Vertices[In-Degree],"&gt;="&amp;F46)</f>
        <v>0</v>
      </c>
      <c r="H45" s="39">
        <f t="shared" si="12"/>
        <v>16.9090909090909</v>
      </c>
      <c r="I45" s="40">
        <f>COUNTIF(Vertices[Out-Degree],"&gt;= "&amp;H45)-COUNTIF(Vertices[Out-Degree],"&gt;="&amp;H46)</f>
        <v>3</v>
      </c>
      <c r="J45" s="39">
        <f t="shared" si="13"/>
        <v>7171.838654000003</v>
      </c>
      <c r="K45" s="40">
        <f>COUNTIF(Vertices[Betweenness Centrality],"&gt;= "&amp;J45)-COUNTIF(Vertices[Betweenness Centrality],"&gt;="&amp;J46)</f>
        <v>0</v>
      </c>
      <c r="L45" s="39">
        <f t="shared" si="14"/>
        <v>0.004282999999999999</v>
      </c>
      <c r="M45" s="40">
        <f>COUNTIF(Vertices[Closeness Centrality],"&gt;= "&amp;L45)-COUNTIF(Vertices[Closeness Centrality],"&gt;="&amp;L46)</f>
        <v>0</v>
      </c>
      <c r="N45" s="39">
        <f t="shared" si="15"/>
        <v>0.03516407272727274</v>
      </c>
      <c r="O45" s="40">
        <f>COUNTIF(Vertices[Eigenvector Centrality],"&gt;= "&amp;N45)-COUNTIF(Vertices[Eigenvector Centrality],"&gt;="&amp;N46)</f>
        <v>0</v>
      </c>
      <c r="P45" s="39">
        <f t="shared" si="16"/>
        <v>8.794987381818181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35.49090909090909</v>
      </c>
      <c r="G46" s="38">
        <f>COUNTIF(Vertices[In-Degree],"&gt;= "&amp;F46)-COUNTIF(Vertices[In-Degree],"&gt;="&amp;F47)</f>
        <v>0</v>
      </c>
      <c r="H46" s="37">
        <f t="shared" si="12"/>
        <v>17.454545454545446</v>
      </c>
      <c r="I46" s="38">
        <f>COUNTIF(Vertices[Out-Degree],"&gt;= "&amp;H46)-COUNTIF(Vertices[Out-Degree],"&gt;="&amp;H47)</f>
        <v>0</v>
      </c>
      <c r="J46" s="37">
        <f t="shared" si="13"/>
        <v>7403.188288000003</v>
      </c>
      <c r="K46" s="38">
        <f>COUNTIF(Vertices[Betweenness Centrality],"&gt;= "&amp;J46)-COUNTIF(Vertices[Betweenness Centrality],"&gt;="&amp;J47)</f>
        <v>0</v>
      </c>
      <c r="L46" s="37">
        <f t="shared" si="14"/>
        <v>0.004343999999999999</v>
      </c>
      <c r="M46" s="38">
        <f>COUNTIF(Vertices[Closeness Centrality],"&gt;= "&amp;L46)-COUNTIF(Vertices[Closeness Centrality],"&gt;="&amp;L47)</f>
        <v>0</v>
      </c>
      <c r="N46" s="37">
        <f t="shared" si="15"/>
        <v>0.036285236363636376</v>
      </c>
      <c r="O46" s="38">
        <f>COUNTIF(Vertices[Eigenvector Centrality],"&gt;= "&amp;N46)-COUNTIF(Vertices[Eigenvector Centrality],"&gt;="&amp;N47)</f>
        <v>0</v>
      </c>
      <c r="P46" s="37">
        <f t="shared" si="16"/>
        <v>9.06930749090909</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36.6</v>
      </c>
      <c r="G47" s="40">
        <f>COUNTIF(Vertices[In-Degree],"&gt;= "&amp;F47)-COUNTIF(Vertices[In-Degree],"&gt;="&amp;F48)</f>
        <v>0</v>
      </c>
      <c r="H47" s="39">
        <f t="shared" si="12"/>
        <v>17.999999999999993</v>
      </c>
      <c r="I47" s="40">
        <f>COUNTIF(Vertices[Out-Degree],"&gt;= "&amp;H47)-COUNTIF(Vertices[Out-Degree],"&gt;="&amp;H48)</f>
        <v>1</v>
      </c>
      <c r="J47" s="39">
        <f t="shared" si="13"/>
        <v>7634.537922000003</v>
      </c>
      <c r="K47" s="40">
        <f>COUNTIF(Vertices[Betweenness Centrality],"&gt;= "&amp;J47)-COUNTIF(Vertices[Betweenness Centrality],"&gt;="&amp;J48)</f>
        <v>0</v>
      </c>
      <c r="L47" s="39">
        <f t="shared" si="14"/>
        <v>0.004404999999999999</v>
      </c>
      <c r="M47" s="40">
        <f>COUNTIF(Vertices[Closeness Centrality],"&gt;= "&amp;L47)-COUNTIF(Vertices[Closeness Centrality],"&gt;="&amp;L48)</f>
        <v>0</v>
      </c>
      <c r="N47" s="39">
        <f t="shared" si="15"/>
        <v>0.03740640000000001</v>
      </c>
      <c r="O47" s="40">
        <f>COUNTIF(Vertices[Eigenvector Centrality],"&gt;= "&amp;N47)-COUNTIF(Vertices[Eigenvector Centrality],"&gt;="&amp;N48)</f>
        <v>0</v>
      </c>
      <c r="P47" s="39">
        <f t="shared" si="16"/>
        <v>9.343627599999998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37.70909090909091</v>
      </c>
      <c r="G48" s="38">
        <f>COUNTIF(Vertices[In-Degree],"&gt;= "&amp;F48)-COUNTIF(Vertices[In-Degree],"&gt;="&amp;F49)</f>
        <v>0</v>
      </c>
      <c r="H48" s="37">
        <f t="shared" si="12"/>
        <v>18.54545454545454</v>
      </c>
      <c r="I48" s="38">
        <f>COUNTIF(Vertices[Out-Degree],"&gt;= "&amp;H48)-COUNTIF(Vertices[Out-Degree],"&gt;="&amp;H49)</f>
        <v>0</v>
      </c>
      <c r="J48" s="37">
        <f t="shared" si="13"/>
        <v>7865.887556000003</v>
      </c>
      <c r="K48" s="38">
        <f>COUNTIF(Vertices[Betweenness Centrality],"&gt;= "&amp;J48)-COUNTIF(Vertices[Betweenness Centrality],"&gt;="&amp;J49)</f>
        <v>0</v>
      </c>
      <c r="L48" s="37">
        <f t="shared" si="14"/>
        <v>0.0044659999999999995</v>
      </c>
      <c r="M48" s="38">
        <f>COUNTIF(Vertices[Closeness Centrality],"&gt;= "&amp;L48)-COUNTIF(Vertices[Closeness Centrality],"&gt;="&amp;L49)</f>
        <v>0</v>
      </c>
      <c r="N48" s="37">
        <f t="shared" si="15"/>
        <v>0.03852756363636365</v>
      </c>
      <c r="O48" s="38">
        <f>COUNTIF(Vertices[Eigenvector Centrality],"&gt;= "&amp;N48)-COUNTIF(Vertices[Eigenvector Centrality],"&gt;="&amp;N49)</f>
        <v>0</v>
      </c>
      <c r="P48" s="37">
        <f t="shared" si="16"/>
        <v>9.617947709090906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38.81818181818182</v>
      </c>
      <c r="G49" s="40">
        <f>COUNTIF(Vertices[In-Degree],"&gt;= "&amp;F49)-COUNTIF(Vertices[In-Degree],"&gt;="&amp;F50)</f>
        <v>0</v>
      </c>
      <c r="H49" s="39">
        <f t="shared" si="12"/>
        <v>19.090909090909086</v>
      </c>
      <c r="I49" s="40">
        <f>COUNTIF(Vertices[Out-Degree],"&gt;= "&amp;H49)-COUNTIF(Vertices[Out-Degree],"&gt;="&amp;H50)</f>
        <v>0</v>
      </c>
      <c r="J49" s="39">
        <f t="shared" si="13"/>
        <v>8097.2371900000035</v>
      </c>
      <c r="K49" s="40">
        <f>COUNTIF(Vertices[Betweenness Centrality],"&gt;= "&amp;J49)-COUNTIF(Vertices[Betweenness Centrality],"&gt;="&amp;J50)</f>
        <v>0</v>
      </c>
      <c r="L49" s="39">
        <f t="shared" si="14"/>
        <v>0.004527</v>
      </c>
      <c r="M49" s="40">
        <f>COUNTIF(Vertices[Closeness Centrality],"&gt;= "&amp;L49)-COUNTIF(Vertices[Closeness Centrality],"&gt;="&amp;L50)</f>
        <v>0</v>
      </c>
      <c r="N49" s="39">
        <f t="shared" si="15"/>
        <v>0.03964872727272729</v>
      </c>
      <c r="O49" s="40">
        <f>COUNTIF(Vertices[Eigenvector Centrality],"&gt;= "&amp;N49)-COUNTIF(Vertices[Eigenvector Centrality],"&gt;="&amp;N50)</f>
        <v>0</v>
      </c>
      <c r="P49" s="39">
        <f t="shared" si="16"/>
        <v>9.892267818181814</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39.92727272727273</v>
      </c>
      <c r="G50" s="38">
        <f>COUNTIF(Vertices[In-Degree],"&gt;= "&amp;F50)-COUNTIF(Vertices[In-Degree],"&gt;="&amp;F51)</f>
        <v>0</v>
      </c>
      <c r="H50" s="37">
        <f t="shared" si="12"/>
        <v>19.636363636363633</v>
      </c>
      <c r="I50" s="38">
        <f>COUNTIF(Vertices[Out-Degree],"&gt;= "&amp;H50)-COUNTIF(Vertices[Out-Degree],"&gt;="&amp;H51)</f>
        <v>0</v>
      </c>
      <c r="J50" s="37">
        <f t="shared" si="13"/>
        <v>8328.586824000004</v>
      </c>
      <c r="K50" s="38">
        <f>COUNTIF(Vertices[Betweenness Centrality],"&gt;= "&amp;J50)-COUNTIF(Vertices[Betweenness Centrality],"&gt;="&amp;J51)</f>
        <v>0</v>
      </c>
      <c r="L50" s="37">
        <f t="shared" si="14"/>
        <v>0.004588</v>
      </c>
      <c r="M50" s="38">
        <f>COUNTIF(Vertices[Closeness Centrality],"&gt;= "&amp;L50)-COUNTIF(Vertices[Closeness Centrality],"&gt;="&amp;L51)</f>
        <v>0</v>
      </c>
      <c r="N50" s="37">
        <f t="shared" si="15"/>
        <v>0.040769890909090924</v>
      </c>
      <c r="O50" s="38">
        <f>COUNTIF(Vertices[Eigenvector Centrality],"&gt;= "&amp;N50)-COUNTIF(Vertices[Eigenvector Centrality],"&gt;="&amp;N51)</f>
        <v>0</v>
      </c>
      <c r="P50" s="37">
        <f t="shared" si="16"/>
        <v>10.166587927272722</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41.03636363636364</v>
      </c>
      <c r="G51" s="40">
        <f>COUNTIF(Vertices[In-Degree],"&gt;= "&amp;F51)-COUNTIF(Vertices[In-Degree],"&gt;="&amp;F52)</f>
        <v>0</v>
      </c>
      <c r="H51" s="39">
        <f t="shared" si="12"/>
        <v>20.18181818181818</v>
      </c>
      <c r="I51" s="40">
        <f>COUNTIF(Vertices[Out-Degree],"&gt;= "&amp;H51)-COUNTIF(Vertices[Out-Degree],"&gt;="&amp;H52)</f>
        <v>0</v>
      </c>
      <c r="J51" s="39">
        <f t="shared" si="13"/>
        <v>8559.936458000004</v>
      </c>
      <c r="K51" s="40">
        <f>COUNTIF(Vertices[Betweenness Centrality],"&gt;= "&amp;J51)-COUNTIF(Vertices[Betweenness Centrality],"&gt;="&amp;J52)</f>
        <v>0</v>
      </c>
      <c r="L51" s="39">
        <f t="shared" si="14"/>
        <v>0.004649</v>
      </c>
      <c r="M51" s="40">
        <f>COUNTIF(Vertices[Closeness Centrality],"&gt;= "&amp;L51)-COUNTIF(Vertices[Closeness Centrality],"&gt;="&amp;L52)</f>
        <v>0</v>
      </c>
      <c r="N51" s="39">
        <f t="shared" si="15"/>
        <v>0.04189105454545456</v>
      </c>
      <c r="O51" s="40">
        <f>COUNTIF(Vertices[Eigenvector Centrality],"&gt;= "&amp;N51)-COUNTIF(Vertices[Eigenvector Centrality],"&gt;="&amp;N52)</f>
        <v>0</v>
      </c>
      <c r="P51" s="39">
        <f t="shared" si="16"/>
        <v>10.44090803636363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42.14545454545455</v>
      </c>
      <c r="G52" s="38">
        <f>COUNTIF(Vertices[In-Degree],"&gt;= "&amp;F52)-COUNTIF(Vertices[In-Degree],"&gt;="&amp;F53)</f>
        <v>0</v>
      </c>
      <c r="H52" s="37">
        <f t="shared" si="12"/>
        <v>20.727272727272727</v>
      </c>
      <c r="I52" s="38">
        <f>COUNTIF(Vertices[Out-Degree],"&gt;= "&amp;H52)-COUNTIF(Vertices[Out-Degree],"&gt;="&amp;H53)</f>
        <v>0</v>
      </c>
      <c r="J52" s="37">
        <f t="shared" si="13"/>
        <v>8791.286092000004</v>
      </c>
      <c r="K52" s="38">
        <f>COUNTIF(Vertices[Betweenness Centrality],"&gt;= "&amp;J52)-COUNTIF(Vertices[Betweenness Centrality],"&gt;="&amp;J53)</f>
        <v>0</v>
      </c>
      <c r="L52" s="37">
        <f t="shared" si="14"/>
        <v>0.004710000000000001</v>
      </c>
      <c r="M52" s="38">
        <f>COUNTIF(Vertices[Closeness Centrality],"&gt;= "&amp;L52)-COUNTIF(Vertices[Closeness Centrality],"&gt;="&amp;L53)</f>
        <v>0</v>
      </c>
      <c r="N52" s="37">
        <f t="shared" si="15"/>
        <v>0.0430122181818182</v>
      </c>
      <c r="O52" s="38">
        <f>COUNTIF(Vertices[Eigenvector Centrality],"&gt;= "&amp;N52)-COUNTIF(Vertices[Eigenvector Centrality],"&gt;="&amp;N53)</f>
        <v>0</v>
      </c>
      <c r="P52" s="37">
        <f t="shared" si="16"/>
        <v>10.715228145454539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43.25454545454546</v>
      </c>
      <c r="G53" s="40">
        <f>COUNTIF(Vertices[In-Degree],"&gt;= "&amp;F53)-COUNTIF(Vertices[In-Degree],"&gt;="&amp;F54)</f>
        <v>0</v>
      </c>
      <c r="H53" s="39">
        <f t="shared" si="12"/>
        <v>21.272727272727273</v>
      </c>
      <c r="I53" s="40">
        <f>COUNTIF(Vertices[Out-Degree],"&gt;= "&amp;H53)-COUNTIF(Vertices[Out-Degree],"&gt;="&amp;H54)</f>
        <v>0</v>
      </c>
      <c r="J53" s="39">
        <f t="shared" si="13"/>
        <v>9022.635726000004</v>
      </c>
      <c r="K53" s="40">
        <f>COUNTIF(Vertices[Betweenness Centrality],"&gt;= "&amp;J53)-COUNTIF(Vertices[Betweenness Centrality],"&gt;="&amp;J54)</f>
        <v>0</v>
      </c>
      <c r="L53" s="39">
        <f t="shared" si="14"/>
        <v>0.004771000000000001</v>
      </c>
      <c r="M53" s="40">
        <f>COUNTIF(Vertices[Closeness Centrality],"&gt;= "&amp;L53)-COUNTIF(Vertices[Closeness Centrality],"&gt;="&amp;L54)</f>
        <v>0</v>
      </c>
      <c r="N53" s="39">
        <f t="shared" si="15"/>
        <v>0.044133381818181834</v>
      </c>
      <c r="O53" s="40">
        <f>COUNTIF(Vertices[Eigenvector Centrality],"&gt;= "&amp;N53)-COUNTIF(Vertices[Eigenvector Centrality],"&gt;="&amp;N54)</f>
        <v>0</v>
      </c>
      <c r="P53" s="39">
        <f t="shared" si="16"/>
        <v>10.989548254545447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44.36363636363637</v>
      </c>
      <c r="G54" s="38">
        <f>COUNTIF(Vertices[In-Degree],"&gt;= "&amp;F54)-COUNTIF(Vertices[In-Degree],"&gt;="&amp;F55)</f>
        <v>0</v>
      </c>
      <c r="H54" s="37">
        <f t="shared" si="12"/>
        <v>21.81818181818182</v>
      </c>
      <c r="I54" s="38">
        <f>COUNTIF(Vertices[Out-Degree],"&gt;= "&amp;H54)-COUNTIF(Vertices[Out-Degree],"&gt;="&amp;H55)</f>
        <v>1</v>
      </c>
      <c r="J54" s="37">
        <f t="shared" si="13"/>
        <v>9253.985360000004</v>
      </c>
      <c r="K54" s="38">
        <f>COUNTIF(Vertices[Betweenness Centrality],"&gt;= "&amp;J54)-COUNTIF(Vertices[Betweenness Centrality],"&gt;="&amp;J55)</f>
        <v>0</v>
      </c>
      <c r="L54" s="37">
        <f t="shared" si="14"/>
        <v>0.004832000000000001</v>
      </c>
      <c r="M54" s="38">
        <f>COUNTIF(Vertices[Closeness Centrality],"&gt;= "&amp;L54)-COUNTIF(Vertices[Closeness Centrality],"&gt;="&amp;L55)</f>
        <v>0</v>
      </c>
      <c r="N54" s="37">
        <f t="shared" si="15"/>
        <v>0.04525454545454547</v>
      </c>
      <c r="O54" s="38">
        <f>COUNTIF(Vertices[Eigenvector Centrality],"&gt;= "&amp;N54)-COUNTIF(Vertices[Eigenvector Centrality],"&gt;="&amp;N55)</f>
        <v>0</v>
      </c>
      <c r="P54" s="37">
        <f t="shared" si="16"/>
        <v>11.263868363636355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45.472727272727276</v>
      </c>
      <c r="G55" s="40">
        <f>COUNTIF(Vertices[In-Degree],"&gt;= "&amp;F55)-COUNTIF(Vertices[In-Degree],"&gt;="&amp;F56)</f>
        <v>0</v>
      </c>
      <c r="H55" s="39">
        <f t="shared" si="12"/>
        <v>22.363636363636367</v>
      </c>
      <c r="I55" s="40">
        <f>COUNTIF(Vertices[Out-Degree],"&gt;= "&amp;H55)-COUNTIF(Vertices[Out-Degree],"&gt;="&amp;H56)</f>
        <v>0</v>
      </c>
      <c r="J55" s="39">
        <f t="shared" si="13"/>
        <v>9485.334994000004</v>
      </c>
      <c r="K55" s="40">
        <f>COUNTIF(Vertices[Betweenness Centrality],"&gt;= "&amp;J55)-COUNTIF(Vertices[Betweenness Centrality],"&gt;="&amp;J56)</f>
        <v>0</v>
      </c>
      <c r="L55" s="39">
        <f t="shared" si="14"/>
        <v>0.0048930000000000015</v>
      </c>
      <c r="M55" s="40">
        <f>COUNTIF(Vertices[Closeness Centrality],"&gt;= "&amp;L55)-COUNTIF(Vertices[Closeness Centrality],"&gt;="&amp;L56)</f>
        <v>0</v>
      </c>
      <c r="N55" s="39">
        <f t="shared" si="15"/>
        <v>0.04637570909090911</v>
      </c>
      <c r="O55" s="40">
        <f>COUNTIF(Vertices[Eigenvector Centrality],"&gt;= "&amp;N55)-COUNTIF(Vertices[Eigenvector Centrality],"&gt;="&amp;N56)</f>
        <v>0</v>
      </c>
      <c r="P55" s="39">
        <f t="shared" si="16"/>
        <v>11.538188472727263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46.581818181818186</v>
      </c>
      <c r="G56" s="38">
        <f>COUNTIF(Vertices[In-Degree],"&gt;= "&amp;F56)-COUNTIF(Vertices[In-Degree],"&gt;="&amp;F57)</f>
        <v>0</v>
      </c>
      <c r="H56" s="37">
        <f t="shared" si="12"/>
        <v>22.909090909090914</v>
      </c>
      <c r="I56" s="38">
        <f>COUNTIF(Vertices[Out-Degree],"&gt;= "&amp;H56)-COUNTIF(Vertices[Out-Degree],"&gt;="&amp;H57)</f>
        <v>1</v>
      </c>
      <c r="J56" s="37">
        <f t="shared" si="13"/>
        <v>9716.684628000005</v>
      </c>
      <c r="K56" s="38">
        <f>COUNTIF(Vertices[Betweenness Centrality],"&gt;= "&amp;J56)-COUNTIF(Vertices[Betweenness Centrality],"&gt;="&amp;J57)</f>
        <v>0</v>
      </c>
      <c r="L56" s="37">
        <f t="shared" si="14"/>
        <v>0.004954000000000002</v>
      </c>
      <c r="M56" s="38">
        <f>COUNTIF(Vertices[Closeness Centrality],"&gt;= "&amp;L56)-COUNTIF(Vertices[Closeness Centrality],"&gt;="&amp;L57)</f>
        <v>0</v>
      </c>
      <c r="N56" s="37">
        <f t="shared" si="15"/>
        <v>0.047496872727272745</v>
      </c>
      <c r="O56" s="38">
        <f>COUNTIF(Vertices[Eigenvector Centrality],"&gt;= "&amp;N56)-COUNTIF(Vertices[Eigenvector Centrality],"&gt;="&amp;N57)</f>
        <v>0</v>
      </c>
      <c r="P56" s="37">
        <f t="shared" si="16"/>
        <v>11.812508581818172</v>
      </c>
      <c r="Q56" s="38">
        <f>COUNTIF(Vertices[PageRank],"&gt;= "&amp;P56)-COUNTIF(Vertices[PageRank],"&gt;="&amp;P57)</f>
        <v>0</v>
      </c>
      <c r="R56" s="37">
        <f t="shared" si="17"/>
        <v>0.7636363636363638</v>
      </c>
      <c r="S56" s="43">
        <f>COUNTIF(Vertices[Clustering Coefficient],"&gt;= "&amp;R56)-COUNTIF(Vertices[Clustering Coefficient],"&gt;="&amp;R57)</f>
        <v>20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61</v>
      </c>
      <c r="G57" s="42">
        <f>COUNTIF(Vertices[In-Degree],"&gt;= "&amp;F57)-COUNTIF(Vertices[In-Degree],"&gt;="&amp;F58)</f>
        <v>1</v>
      </c>
      <c r="H57" s="41">
        <f>MAX(Vertices[Out-Degree])</f>
        <v>30</v>
      </c>
      <c r="I57" s="42">
        <f>COUNTIF(Vertices[Out-Degree],"&gt;= "&amp;H57)-COUNTIF(Vertices[Out-Degree],"&gt;="&amp;H58)</f>
        <v>1</v>
      </c>
      <c r="J57" s="41">
        <f>MAX(Vertices[Betweenness Centrality])</f>
        <v>12724.22987</v>
      </c>
      <c r="K57" s="42">
        <f>COUNTIF(Vertices[Betweenness Centrality],"&gt;= "&amp;J57)-COUNTIF(Vertices[Betweenness Centrality],"&gt;="&amp;J58)</f>
        <v>1</v>
      </c>
      <c r="L57" s="41">
        <f>MAX(Vertices[Closeness Centrality])</f>
        <v>0.005747</v>
      </c>
      <c r="M57" s="42">
        <f>COUNTIF(Vertices[Closeness Centrality],"&gt;= "&amp;L57)-COUNTIF(Vertices[Closeness Centrality],"&gt;="&amp;L58)</f>
        <v>1</v>
      </c>
      <c r="N57" s="41">
        <f>MAX(Vertices[Eigenvector Centrality])</f>
        <v>0.062072</v>
      </c>
      <c r="O57" s="42">
        <f>COUNTIF(Vertices[Eigenvector Centrality],"&gt;= "&amp;N57)-COUNTIF(Vertices[Eigenvector Centrality],"&gt;="&amp;N58)</f>
        <v>1</v>
      </c>
      <c r="P57" s="41">
        <f>MAX(Vertices[PageRank])</f>
        <v>15.37867</v>
      </c>
      <c r="Q57" s="42">
        <f>COUNTIF(Vertices[PageRank],"&gt;= "&amp;P57)-COUNTIF(Vertices[PageRank],"&gt;="&amp;P58)</f>
        <v>1</v>
      </c>
      <c r="R57" s="41">
        <f>MAX(Vertices[Clustering Coefficient])</f>
        <v>1</v>
      </c>
      <c r="S57" s="45">
        <f>COUNTIF(Vertices[Clustering Coefficient],"&gt;= "&amp;R57)-COUNTIF(Vertices[Clustering Coefficient],"&gt;="&amp;R58)</f>
        <v>17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61</v>
      </c>
    </row>
    <row r="71" spans="1:2" ht="15">
      <c r="A71" s="33" t="s">
        <v>90</v>
      </c>
      <c r="B71" s="47">
        <f>_xlfn.IFERROR(AVERAGE(Vertices[In-Degree]),NoMetricMessage)</f>
        <v>3.112</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30</v>
      </c>
    </row>
    <row r="85" spans="1:2" ht="15">
      <c r="A85" s="33" t="s">
        <v>96</v>
      </c>
      <c r="B85" s="47">
        <f>_xlfn.IFERROR(AVERAGE(Vertices[Out-Degree]),NoMetricMessage)</f>
        <v>3.112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12724.22987</v>
      </c>
    </row>
    <row r="99" spans="1:2" ht="15">
      <c r="A99" s="33" t="s">
        <v>102</v>
      </c>
      <c r="B99" s="47">
        <f>_xlfn.IFERROR(AVERAGE(Vertices[Betweenness Centrality]),NoMetricMessage)</f>
        <v>198.4959999839999</v>
      </c>
    </row>
    <row r="100" spans="1:2" ht="15">
      <c r="A100" s="33" t="s">
        <v>103</v>
      </c>
      <c r="B100" s="47">
        <f>_xlfn.IFERROR(MEDIAN(Vertices[Betweenness Centrality]),NoMetricMessage)</f>
        <v>0</v>
      </c>
    </row>
    <row r="111" spans="1:2" ht="15">
      <c r="A111" s="33" t="s">
        <v>106</v>
      </c>
      <c r="B111" s="47">
        <f>IF(COUNT(Vertices[Closeness Centrality])&gt;0,L2,NoMetricMessage)</f>
        <v>0.002392</v>
      </c>
    </row>
    <row r="112" spans="1:2" ht="15">
      <c r="A112" s="33" t="s">
        <v>107</v>
      </c>
      <c r="B112" s="47">
        <f>IF(COUNT(Vertices[Closeness Centrality])&gt;0,L57,NoMetricMessage)</f>
        <v>0.005747</v>
      </c>
    </row>
    <row r="113" spans="1:2" ht="15">
      <c r="A113" s="33" t="s">
        <v>108</v>
      </c>
      <c r="B113" s="47">
        <f>_xlfn.IFERROR(AVERAGE(Vertices[Closeness Centrality]),NoMetricMessage)</f>
        <v>0.0031731679999999983</v>
      </c>
    </row>
    <row r="114" spans="1:2" ht="15">
      <c r="A114" s="33" t="s">
        <v>109</v>
      </c>
      <c r="B114" s="47">
        <f>_xlfn.IFERROR(MEDIAN(Vertices[Closeness Centrality]),NoMetricMessage)</f>
        <v>0.003367</v>
      </c>
    </row>
    <row r="125" spans="1:2" ht="15">
      <c r="A125" s="33" t="s">
        <v>112</v>
      </c>
      <c r="B125" s="47">
        <f>IF(COUNT(Vertices[Eigenvector Centrality])&gt;0,N2,NoMetricMessage)</f>
        <v>0.000408</v>
      </c>
    </row>
    <row r="126" spans="1:2" ht="15">
      <c r="A126" s="33" t="s">
        <v>113</v>
      </c>
      <c r="B126" s="47">
        <f>IF(COUNT(Vertices[Eigenvector Centrality])&gt;0,N57,NoMetricMessage)</f>
        <v>0.062072</v>
      </c>
    </row>
    <row r="127" spans="1:2" ht="15">
      <c r="A127" s="33" t="s">
        <v>114</v>
      </c>
      <c r="B127" s="47">
        <f>_xlfn.IFERROR(AVERAGE(Vertices[Eigenvector Centrality]),NoMetricMessage)</f>
        <v>0.008000008000000006</v>
      </c>
    </row>
    <row r="128" spans="1:2" ht="15">
      <c r="A128" s="33" t="s">
        <v>115</v>
      </c>
      <c r="B128" s="47">
        <f>_xlfn.IFERROR(MEDIAN(Vertices[Eigenvector Centrality]),NoMetricMessage)</f>
        <v>0.006483</v>
      </c>
    </row>
    <row r="139" spans="1:2" ht="15">
      <c r="A139" s="33" t="s">
        <v>140</v>
      </c>
      <c r="B139" s="47">
        <f>IF(COUNT(Vertices[PageRank])&gt;0,P2,NoMetricMessage)</f>
        <v>0.291064</v>
      </c>
    </row>
    <row r="140" spans="1:2" ht="15">
      <c r="A140" s="33" t="s">
        <v>141</v>
      </c>
      <c r="B140" s="47">
        <f>IF(COUNT(Vertices[PageRank])&gt;0,P57,NoMetricMessage)</f>
        <v>15.37867</v>
      </c>
    </row>
    <row r="141" spans="1:2" ht="15">
      <c r="A141" s="33" t="s">
        <v>142</v>
      </c>
      <c r="B141" s="47">
        <f>_xlfn.IFERROR(AVERAGE(Vertices[PageRank]),NoMetricMessage)</f>
        <v>0.9999956159999998</v>
      </c>
    </row>
    <row r="142" spans="1:2" ht="15">
      <c r="A142" s="33" t="s">
        <v>143</v>
      </c>
      <c r="B142" s="47">
        <f>_xlfn.IFERROR(MEDIAN(Vertices[PageRank]),NoMetricMessage)</f>
        <v>0.653358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0.41790817225155663</v>
      </c>
    </row>
    <row r="156" spans="1:2" ht="15">
      <c r="A156" s="33" t="s">
        <v>121</v>
      </c>
      <c r="B156" s="47">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1799</v>
      </c>
    </row>
    <row r="6" spans="1:18" ht="409.5">
      <c r="A6">
        <v>0</v>
      </c>
      <c r="B6" s="1" t="s">
        <v>136</v>
      </c>
      <c r="C6">
        <v>1</v>
      </c>
      <c r="D6" t="s">
        <v>59</v>
      </c>
      <c r="E6" t="s">
        <v>59</v>
      </c>
      <c r="F6">
        <v>0</v>
      </c>
      <c r="H6" t="s">
        <v>71</v>
      </c>
      <c r="J6" t="s">
        <v>173</v>
      </c>
      <c r="K6" s="13" t="s">
        <v>1800</v>
      </c>
      <c r="R6" t="s">
        <v>129</v>
      </c>
    </row>
    <row r="7" spans="1:11" ht="409.5">
      <c r="A7">
        <v>2</v>
      </c>
      <c r="B7">
        <v>1</v>
      </c>
      <c r="C7">
        <v>0</v>
      </c>
      <c r="D7" t="s">
        <v>60</v>
      </c>
      <c r="E7" t="s">
        <v>60</v>
      </c>
      <c r="F7">
        <v>2</v>
      </c>
      <c r="H7" t="s">
        <v>72</v>
      </c>
      <c r="J7" t="s">
        <v>174</v>
      </c>
      <c r="K7" s="13" t="s">
        <v>1801</v>
      </c>
    </row>
    <row r="8" spans="1:11" ht="409.5">
      <c r="A8"/>
      <c r="B8">
        <v>2</v>
      </c>
      <c r="C8">
        <v>2</v>
      </c>
      <c r="D8" t="s">
        <v>61</v>
      </c>
      <c r="E8" t="s">
        <v>61</v>
      </c>
      <c r="H8" t="s">
        <v>73</v>
      </c>
      <c r="J8" t="s">
        <v>175</v>
      </c>
      <c r="K8" s="13" t="s">
        <v>1802</v>
      </c>
    </row>
    <row r="9" spans="1:11" ht="409.5">
      <c r="A9"/>
      <c r="B9">
        <v>3</v>
      </c>
      <c r="C9">
        <v>4</v>
      </c>
      <c r="D9" t="s">
        <v>62</v>
      </c>
      <c r="E9" t="s">
        <v>62</v>
      </c>
      <c r="H9" t="s">
        <v>74</v>
      </c>
      <c r="J9" t="s">
        <v>176</v>
      </c>
      <c r="K9" s="13" t="s">
        <v>1803</v>
      </c>
    </row>
    <row r="10" spans="1:11" ht="15">
      <c r="A10"/>
      <c r="B10">
        <v>4</v>
      </c>
      <c r="D10" t="s">
        <v>63</v>
      </c>
      <c r="E10" t="s">
        <v>63</v>
      </c>
      <c r="H10" t="s">
        <v>75</v>
      </c>
      <c r="J10" t="s">
        <v>177</v>
      </c>
      <c r="K10" t="s">
        <v>1804</v>
      </c>
    </row>
    <row r="11" spans="1:11" ht="15">
      <c r="A11"/>
      <c r="B11">
        <v>5</v>
      </c>
      <c r="D11" t="s">
        <v>46</v>
      </c>
      <c r="E11">
        <v>1</v>
      </c>
      <c r="H11" t="s">
        <v>76</v>
      </c>
      <c r="J11" t="s">
        <v>178</v>
      </c>
      <c r="K11" t="s">
        <v>1805</v>
      </c>
    </row>
    <row r="12" spans="1:11" ht="15">
      <c r="A12"/>
      <c r="B12"/>
      <c r="D12" t="s">
        <v>64</v>
      </c>
      <c r="E12">
        <v>2</v>
      </c>
      <c r="H12">
        <v>0</v>
      </c>
      <c r="J12" t="s">
        <v>179</v>
      </c>
      <c r="K12" t="s">
        <v>1806</v>
      </c>
    </row>
    <row r="13" spans="1:11" ht="15">
      <c r="A13"/>
      <c r="B13"/>
      <c r="D13">
        <v>1</v>
      </c>
      <c r="E13">
        <v>3</v>
      </c>
      <c r="H13">
        <v>1</v>
      </c>
      <c r="J13" t="s">
        <v>180</v>
      </c>
      <c r="K13" t="s">
        <v>1807</v>
      </c>
    </row>
    <row r="14" spans="4:11" ht="15">
      <c r="D14">
        <v>2</v>
      </c>
      <c r="E14">
        <v>4</v>
      </c>
      <c r="H14">
        <v>2</v>
      </c>
      <c r="J14" t="s">
        <v>181</v>
      </c>
      <c r="K14" t="s">
        <v>1808</v>
      </c>
    </row>
    <row r="15" spans="4:11" ht="15">
      <c r="D15">
        <v>3</v>
      </c>
      <c r="E15">
        <v>5</v>
      </c>
      <c r="H15">
        <v>3</v>
      </c>
      <c r="J15" t="s">
        <v>182</v>
      </c>
      <c r="K15" t="s">
        <v>1809</v>
      </c>
    </row>
    <row r="16" spans="4:11" ht="15">
      <c r="D16">
        <v>4</v>
      </c>
      <c r="E16">
        <v>6</v>
      </c>
      <c r="H16">
        <v>4</v>
      </c>
      <c r="J16" t="s">
        <v>183</v>
      </c>
      <c r="K16" t="s">
        <v>1810</v>
      </c>
    </row>
    <row r="17" spans="4:11" ht="15">
      <c r="D17">
        <v>5</v>
      </c>
      <c r="E17">
        <v>7</v>
      </c>
      <c r="H17">
        <v>5</v>
      </c>
      <c r="J17" t="s">
        <v>184</v>
      </c>
      <c r="K17" t="s">
        <v>1811</v>
      </c>
    </row>
    <row r="18" spans="4:11" ht="15">
      <c r="D18">
        <v>6</v>
      </c>
      <c r="E18">
        <v>8</v>
      </c>
      <c r="H18">
        <v>6</v>
      </c>
      <c r="J18" t="s">
        <v>185</v>
      </c>
      <c r="K18" t="s">
        <v>1812</v>
      </c>
    </row>
    <row r="19" spans="4:11" ht="15">
      <c r="D19">
        <v>7</v>
      </c>
      <c r="E19">
        <v>9</v>
      </c>
      <c r="H19">
        <v>7</v>
      </c>
      <c r="J19" t="s">
        <v>186</v>
      </c>
      <c r="K19" t="s">
        <v>1813</v>
      </c>
    </row>
    <row r="20" spans="4:11" ht="409.5">
      <c r="D20">
        <v>8</v>
      </c>
      <c r="H20">
        <v>8</v>
      </c>
      <c r="J20" t="s">
        <v>187</v>
      </c>
      <c r="K20" s="13" t="s">
        <v>1814</v>
      </c>
    </row>
    <row r="21" spans="4:11" ht="409.5">
      <c r="D21">
        <v>9</v>
      </c>
      <c r="H21">
        <v>9</v>
      </c>
      <c r="J21" t="s">
        <v>188</v>
      </c>
      <c r="K21" s="13" t="s">
        <v>1815</v>
      </c>
    </row>
    <row r="22" spans="4:11" ht="409.5">
      <c r="D22">
        <v>10</v>
      </c>
      <c r="J22" t="s">
        <v>189</v>
      </c>
      <c r="K22" s="13" t="s">
        <v>1816</v>
      </c>
    </row>
    <row r="23" spans="4:11" ht="15">
      <c r="D23">
        <v>11</v>
      </c>
      <c r="J23" t="s">
        <v>190</v>
      </c>
      <c r="K23">
        <v>18</v>
      </c>
    </row>
    <row r="24" spans="10:11" ht="15">
      <c r="J24" t="s">
        <v>192</v>
      </c>
      <c r="K24" t="s">
        <v>2641</v>
      </c>
    </row>
    <row r="25" spans="10:11" ht="409.5">
      <c r="J25" t="s">
        <v>193</v>
      </c>
      <c r="K25" s="13" t="s">
        <v>2642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1945</v>
      </c>
      <c r="B1" s="13" t="s">
        <v>1946</v>
      </c>
      <c r="C1" s="13" t="s">
        <v>1947</v>
      </c>
      <c r="D1" s="13" t="s">
        <v>1949</v>
      </c>
      <c r="E1" s="13" t="s">
        <v>1948</v>
      </c>
      <c r="F1" s="13" t="s">
        <v>1951</v>
      </c>
      <c r="G1" s="79" t="s">
        <v>1950</v>
      </c>
      <c r="H1" s="79" t="s">
        <v>1953</v>
      </c>
      <c r="I1" s="13" t="s">
        <v>1952</v>
      </c>
      <c r="J1" s="13" t="s">
        <v>1955</v>
      </c>
      <c r="K1" s="79" t="s">
        <v>1954</v>
      </c>
      <c r="L1" s="79" t="s">
        <v>1956</v>
      </c>
    </row>
    <row r="2" spans="1:12" ht="15">
      <c r="A2" s="84" t="s">
        <v>430</v>
      </c>
      <c r="B2" s="79">
        <v>8</v>
      </c>
      <c r="C2" s="84" t="s">
        <v>439</v>
      </c>
      <c r="D2" s="79">
        <v>2</v>
      </c>
      <c r="E2" s="84" t="s">
        <v>442</v>
      </c>
      <c r="F2" s="79">
        <v>1</v>
      </c>
      <c r="G2" s="79"/>
      <c r="H2" s="79"/>
      <c r="I2" s="84" t="s">
        <v>430</v>
      </c>
      <c r="J2" s="79">
        <v>8</v>
      </c>
      <c r="K2" s="79"/>
      <c r="L2" s="79"/>
    </row>
    <row r="3" spans="1:12" ht="15">
      <c r="A3" s="84" t="s">
        <v>443</v>
      </c>
      <c r="B3" s="79">
        <v>2</v>
      </c>
      <c r="C3" s="84" t="s">
        <v>443</v>
      </c>
      <c r="D3" s="79">
        <v>2</v>
      </c>
      <c r="E3" s="84" t="s">
        <v>440</v>
      </c>
      <c r="F3" s="79">
        <v>1</v>
      </c>
      <c r="G3" s="79"/>
      <c r="H3" s="79"/>
      <c r="I3" s="84" t="s">
        <v>433</v>
      </c>
      <c r="J3" s="79">
        <v>1</v>
      </c>
      <c r="K3" s="79"/>
      <c r="L3" s="79"/>
    </row>
    <row r="4" spans="1:12" ht="15">
      <c r="A4" s="84" t="s">
        <v>439</v>
      </c>
      <c r="B4" s="79">
        <v>2</v>
      </c>
      <c r="C4" s="84" t="s">
        <v>450</v>
      </c>
      <c r="D4" s="79">
        <v>1</v>
      </c>
      <c r="E4" s="84" t="s">
        <v>441</v>
      </c>
      <c r="F4" s="79">
        <v>1</v>
      </c>
      <c r="G4" s="79"/>
      <c r="H4" s="79"/>
      <c r="I4" s="84" t="s">
        <v>431</v>
      </c>
      <c r="J4" s="79">
        <v>1</v>
      </c>
      <c r="K4" s="79"/>
      <c r="L4" s="79"/>
    </row>
    <row r="5" spans="1:12" ht="15">
      <c r="A5" s="84" t="s">
        <v>1839</v>
      </c>
      <c r="B5" s="79">
        <v>1</v>
      </c>
      <c r="C5" s="84" t="s">
        <v>451</v>
      </c>
      <c r="D5" s="79">
        <v>1</v>
      </c>
      <c r="E5" s="84" t="s">
        <v>1838</v>
      </c>
      <c r="F5" s="79">
        <v>1</v>
      </c>
      <c r="G5" s="79"/>
      <c r="H5" s="79"/>
      <c r="I5" s="84" t="s">
        <v>432</v>
      </c>
      <c r="J5" s="79">
        <v>1</v>
      </c>
      <c r="K5" s="79"/>
      <c r="L5" s="79"/>
    </row>
    <row r="6" spans="1:12" ht="15">
      <c r="A6" s="84" t="s">
        <v>449</v>
      </c>
      <c r="B6" s="79">
        <v>1</v>
      </c>
      <c r="C6" s="84" t="s">
        <v>452</v>
      </c>
      <c r="D6" s="79">
        <v>1</v>
      </c>
      <c r="E6" s="84" t="s">
        <v>1837</v>
      </c>
      <c r="F6" s="79">
        <v>1</v>
      </c>
      <c r="G6" s="79"/>
      <c r="H6" s="79"/>
      <c r="I6" s="84" t="s">
        <v>435</v>
      </c>
      <c r="J6" s="79">
        <v>1</v>
      </c>
      <c r="K6" s="79"/>
      <c r="L6" s="79"/>
    </row>
    <row r="7" spans="1:12" ht="15">
      <c r="A7" s="84" t="s">
        <v>442</v>
      </c>
      <c r="B7" s="79">
        <v>1</v>
      </c>
      <c r="C7" s="84" t="s">
        <v>1842</v>
      </c>
      <c r="D7" s="79">
        <v>1</v>
      </c>
      <c r="E7" s="79"/>
      <c r="F7" s="79"/>
      <c r="G7" s="79"/>
      <c r="H7" s="79"/>
      <c r="I7" s="79"/>
      <c r="J7" s="79"/>
      <c r="K7" s="79"/>
      <c r="L7" s="79"/>
    </row>
    <row r="8" spans="1:12" ht="15">
      <c r="A8" s="84" t="s">
        <v>447</v>
      </c>
      <c r="B8" s="79">
        <v>1</v>
      </c>
      <c r="C8" s="84" t="s">
        <v>1843</v>
      </c>
      <c r="D8" s="79">
        <v>1</v>
      </c>
      <c r="E8" s="79"/>
      <c r="F8" s="79"/>
      <c r="G8" s="79"/>
      <c r="H8" s="79"/>
      <c r="I8" s="79"/>
      <c r="J8" s="79"/>
      <c r="K8" s="79"/>
      <c r="L8" s="79"/>
    </row>
    <row r="9" spans="1:12" ht="15">
      <c r="A9" s="84" t="s">
        <v>446</v>
      </c>
      <c r="B9" s="79">
        <v>1</v>
      </c>
      <c r="C9" s="84" t="s">
        <v>1844</v>
      </c>
      <c r="D9" s="79">
        <v>1</v>
      </c>
      <c r="E9" s="79"/>
      <c r="F9" s="79"/>
      <c r="G9" s="79"/>
      <c r="H9" s="79"/>
      <c r="I9" s="79"/>
      <c r="J9" s="79"/>
      <c r="K9" s="79"/>
      <c r="L9" s="79"/>
    </row>
    <row r="10" spans="1:12" ht="15">
      <c r="A10" s="84" t="s">
        <v>445</v>
      </c>
      <c r="B10" s="79">
        <v>1</v>
      </c>
      <c r="C10" s="84" t="s">
        <v>434</v>
      </c>
      <c r="D10" s="79">
        <v>1</v>
      </c>
      <c r="E10" s="79"/>
      <c r="F10" s="79"/>
      <c r="G10" s="79"/>
      <c r="H10" s="79"/>
      <c r="I10" s="79"/>
      <c r="J10" s="79"/>
      <c r="K10" s="79"/>
      <c r="L10" s="79"/>
    </row>
    <row r="11" spans="1:12" ht="15">
      <c r="A11" s="84" t="s">
        <v>444</v>
      </c>
      <c r="B11" s="79">
        <v>1</v>
      </c>
      <c r="C11" s="84" t="s">
        <v>436</v>
      </c>
      <c r="D11" s="79">
        <v>1</v>
      </c>
      <c r="E11" s="79"/>
      <c r="F11" s="79"/>
      <c r="G11" s="79"/>
      <c r="H11" s="79"/>
      <c r="I11" s="79"/>
      <c r="J11" s="79"/>
      <c r="K11" s="79"/>
      <c r="L11" s="79"/>
    </row>
    <row r="14" spans="1:12" ht="14.5" customHeight="1">
      <c r="A14" s="13" t="s">
        <v>1961</v>
      </c>
      <c r="B14" s="13" t="s">
        <v>1946</v>
      </c>
      <c r="C14" s="13" t="s">
        <v>1962</v>
      </c>
      <c r="D14" s="13" t="s">
        <v>1949</v>
      </c>
      <c r="E14" s="13" t="s">
        <v>1963</v>
      </c>
      <c r="F14" s="13" t="s">
        <v>1951</v>
      </c>
      <c r="G14" s="79" t="s">
        <v>1964</v>
      </c>
      <c r="H14" s="79" t="s">
        <v>1953</v>
      </c>
      <c r="I14" s="13" t="s">
        <v>1965</v>
      </c>
      <c r="J14" s="13" t="s">
        <v>1955</v>
      </c>
      <c r="K14" s="79" t="s">
        <v>1966</v>
      </c>
      <c r="L14" s="79" t="s">
        <v>1956</v>
      </c>
    </row>
    <row r="15" spans="1:12" ht="15">
      <c r="A15" s="79" t="s">
        <v>453</v>
      </c>
      <c r="B15" s="79">
        <v>20</v>
      </c>
      <c r="C15" s="79" t="s">
        <v>457</v>
      </c>
      <c r="D15" s="79">
        <v>7</v>
      </c>
      <c r="E15" s="79" t="s">
        <v>453</v>
      </c>
      <c r="F15" s="79">
        <v>2</v>
      </c>
      <c r="G15" s="79"/>
      <c r="H15" s="79"/>
      <c r="I15" s="79" t="s">
        <v>453</v>
      </c>
      <c r="J15" s="79">
        <v>11</v>
      </c>
      <c r="K15" s="79"/>
      <c r="L15" s="79"/>
    </row>
    <row r="16" spans="1:12" ht="15">
      <c r="A16" s="79" t="s">
        <v>457</v>
      </c>
      <c r="B16" s="79">
        <v>7</v>
      </c>
      <c r="C16" s="79" t="s">
        <v>453</v>
      </c>
      <c r="D16" s="79">
        <v>7</v>
      </c>
      <c r="E16" s="79" t="s">
        <v>458</v>
      </c>
      <c r="F16" s="79">
        <v>1</v>
      </c>
      <c r="G16" s="79"/>
      <c r="H16" s="79"/>
      <c r="I16" s="79" t="s">
        <v>454</v>
      </c>
      <c r="J16" s="79">
        <v>1</v>
      </c>
      <c r="K16" s="79"/>
      <c r="L16" s="79"/>
    </row>
    <row r="17" spans="1:12" ht="15">
      <c r="A17" s="79" t="s">
        <v>458</v>
      </c>
      <c r="B17" s="79">
        <v>5</v>
      </c>
      <c r="C17" s="79" t="s">
        <v>458</v>
      </c>
      <c r="D17" s="79">
        <v>4</v>
      </c>
      <c r="E17" s="79" t="s">
        <v>1846</v>
      </c>
      <c r="F17" s="79">
        <v>1</v>
      </c>
      <c r="G17" s="79"/>
      <c r="H17" s="79"/>
      <c r="I17" s="79"/>
      <c r="J17" s="79"/>
      <c r="K17" s="79"/>
      <c r="L17" s="79"/>
    </row>
    <row r="18" spans="1:12" ht="15">
      <c r="A18" s="79" t="s">
        <v>455</v>
      </c>
      <c r="B18" s="79">
        <v>2</v>
      </c>
      <c r="C18" s="79" t="s">
        <v>455</v>
      </c>
      <c r="D18" s="79">
        <v>2</v>
      </c>
      <c r="E18" s="79" t="s">
        <v>1845</v>
      </c>
      <c r="F18" s="79">
        <v>1</v>
      </c>
      <c r="G18" s="79"/>
      <c r="H18" s="79"/>
      <c r="I18" s="79"/>
      <c r="J18" s="79"/>
      <c r="K18" s="79"/>
      <c r="L18" s="79"/>
    </row>
    <row r="19" spans="1:12" ht="15">
      <c r="A19" s="79" t="s">
        <v>460</v>
      </c>
      <c r="B19" s="79">
        <v>1</v>
      </c>
      <c r="C19" s="79" t="s">
        <v>456</v>
      </c>
      <c r="D19" s="79">
        <v>1</v>
      </c>
      <c r="E19" s="79"/>
      <c r="F19" s="79"/>
      <c r="G19" s="79"/>
      <c r="H19" s="79"/>
      <c r="I19" s="79"/>
      <c r="J19" s="79"/>
      <c r="K19" s="79"/>
      <c r="L19" s="79"/>
    </row>
    <row r="20" spans="1:12" ht="15">
      <c r="A20" s="79" t="s">
        <v>459</v>
      </c>
      <c r="B20" s="79">
        <v>1</v>
      </c>
      <c r="C20" s="79" t="s">
        <v>460</v>
      </c>
      <c r="D20" s="79">
        <v>1</v>
      </c>
      <c r="E20" s="79"/>
      <c r="F20" s="79"/>
      <c r="G20" s="79"/>
      <c r="H20" s="79"/>
      <c r="I20" s="79"/>
      <c r="J20" s="79"/>
      <c r="K20" s="79"/>
      <c r="L20" s="79"/>
    </row>
    <row r="21" spans="1:12" ht="15">
      <c r="A21" s="79" t="s">
        <v>1846</v>
      </c>
      <c r="B21" s="79">
        <v>1</v>
      </c>
      <c r="C21" s="79" t="s">
        <v>459</v>
      </c>
      <c r="D21" s="79">
        <v>1</v>
      </c>
      <c r="E21" s="79"/>
      <c r="F21" s="79"/>
      <c r="G21" s="79"/>
      <c r="H21" s="79"/>
      <c r="I21" s="79"/>
      <c r="J21" s="79"/>
      <c r="K21" s="79"/>
      <c r="L21" s="79"/>
    </row>
    <row r="22" spans="1:12" ht="15">
      <c r="A22" s="79" t="s">
        <v>456</v>
      </c>
      <c r="B22" s="79">
        <v>1</v>
      </c>
      <c r="C22" s="79"/>
      <c r="D22" s="79"/>
      <c r="E22" s="79"/>
      <c r="F22" s="79"/>
      <c r="G22" s="79"/>
      <c r="H22" s="79"/>
      <c r="I22" s="79"/>
      <c r="J22" s="79"/>
      <c r="K22" s="79"/>
      <c r="L22" s="79"/>
    </row>
    <row r="23" spans="1:12" ht="15">
      <c r="A23" s="79" t="s">
        <v>454</v>
      </c>
      <c r="B23" s="79">
        <v>1</v>
      </c>
      <c r="C23" s="79"/>
      <c r="D23" s="79"/>
      <c r="E23" s="79"/>
      <c r="F23" s="79"/>
      <c r="G23" s="79"/>
      <c r="H23" s="79"/>
      <c r="I23" s="79"/>
      <c r="J23" s="79"/>
      <c r="K23" s="79"/>
      <c r="L23" s="79"/>
    </row>
    <row r="24" spans="1:12" ht="15">
      <c r="A24" s="79" t="s">
        <v>1845</v>
      </c>
      <c r="B24" s="79">
        <v>1</v>
      </c>
      <c r="C24" s="79"/>
      <c r="D24" s="79"/>
      <c r="E24" s="79"/>
      <c r="F24" s="79"/>
      <c r="G24" s="79"/>
      <c r="H24" s="79"/>
      <c r="I24" s="79"/>
      <c r="J24" s="79"/>
      <c r="K24" s="79"/>
      <c r="L24" s="79"/>
    </row>
    <row r="27" spans="1:12" ht="14.5" customHeight="1">
      <c r="A27" s="13" t="s">
        <v>1971</v>
      </c>
      <c r="B27" s="13" t="s">
        <v>1946</v>
      </c>
      <c r="C27" s="13" t="s">
        <v>1976</v>
      </c>
      <c r="D27" s="13" t="s">
        <v>1949</v>
      </c>
      <c r="E27" s="13" t="s">
        <v>1977</v>
      </c>
      <c r="F27" s="13" t="s">
        <v>1951</v>
      </c>
      <c r="G27" s="13" t="s">
        <v>1980</v>
      </c>
      <c r="H27" s="13" t="s">
        <v>1953</v>
      </c>
      <c r="I27" s="13" t="s">
        <v>1986</v>
      </c>
      <c r="J27" s="13" t="s">
        <v>1955</v>
      </c>
      <c r="K27" s="79" t="s">
        <v>1987</v>
      </c>
      <c r="L27" s="79" t="s">
        <v>1956</v>
      </c>
    </row>
    <row r="28" spans="1:12" ht="15">
      <c r="A28" s="79" t="s">
        <v>462</v>
      </c>
      <c r="B28" s="79">
        <v>13</v>
      </c>
      <c r="C28" s="79" t="s">
        <v>462</v>
      </c>
      <c r="D28" s="79">
        <v>9</v>
      </c>
      <c r="E28" s="79" t="s">
        <v>462</v>
      </c>
      <c r="F28" s="79">
        <v>2</v>
      </c>
      <c r="G28" s="79" t="s">
        <v>463</v>
      </c>
      <c r="H28" s="79">
        <v>3</v>
      </c>
      <c r="I28" s="79" t="s">
        <v>462</v>
      </c>
      <c r="J28" s="79">
        <v>2</v>
      </c>
      <c r="K28" s="79"/>
      <c r="L28" s="79"/>
    </row>
    <row r="29" spans="1:12" ht="15">
      <c r="A29" s="79" t="s">
        <v>463</v>
      </c>
      <c r="B29" s="79">
        <v>8</v>
      </c>
      <c r="C29" s="79" t="s">
        <v>463</v>
      </c>
      <c r="D29" s="79">
        <v>4</v>
      </c>
      <c r="E29" s="79" t="s">
        <v>469</v>
      </c>
      <c r="F29" s="79">
        <v>1</v>
      </c>
      <c r="G29" s="79" t="s">
        <v>1981</v>
      </c>
      <c r="H29" s="79">
        <v>1</v>
      </c>
      <c r="I29" s="79" t="s">
        <v>463</v>
      </c>
      <c r="J29" s="79">
        <v>1</v>
      </c>
      <c r="K29" s="79"/>
      <c r="L29" s="79"/>
    </row>
    <row r="30" spans="1:12" ht="15">
      <c r="A30" s="79" t="s">
        <v>473</v>
      </c>
      <c r="B30" s="79">
        <v>3</v>
      </c>
      <c r="C30" s="79" t="s">
        <v>473</v>
      </c>
      <c r="D30" s="79">
        <v>3</v>
      </c>
      <c r="E30" s="79" t="s">
        <v>471</v>
      </c>
      <c r="F30" s="79">
        <v>1</v>
      </c>
      <c r="G30" s="79" t="s">
        <v>1982</v>
      </c>
      <c r="H30" s="79">
        <v>1</v>
      </c>
      <c r="I30" s="79" t="s">
        <v>464</v>
      </c>
      <c r="J30" s="79">
        <v>1</v>
      </c>
      <c r="K30" s="79"/>
      <c r="L30" s="79"/>
    </row>
    <row r="31" spans="1:12" ht="15">
      <c r="A31" s="79" t="s">
        <v>1972</v>
      </c>
      <c r="B31" s="79">
        <v>3</v>
      </c>
      <c r="C31" s="79" t="s">
        <v>1972</v>
      </c>
      <c r="D31" s="79">
        <v>3</v>
      </c>
      <c r="E31" s="79" t="s">
        <v>1973</v>
      </c>
      <c r="F31" s="79">
        <v>1</v>
      </c>
      <c r="G31" s="79" t="s">
        <v>1983</v>
      </c>
      <c r="H31" s="79">
        <v>1</v>
      </c>
      <c r="I31" s="79"/>
      <c r="J31" s="79"/>
      <c r="K31" s="79"/>
      <c r="L31" s="79"/>
    </row>
    <row r="32" spans="1:12" ht="15">
      <c r="A32" s="79" t="s">
        <v>1973</v>
      </c>
      <c r="B32" s="79">
        <v>3</v>
      </c>
      <c r="C32" s="79" t="s">
        <v>1973</v>
      </c>
      <c r="D32" s="79">
        <v>2</v>
      </c>
      <c r="E32" s="79" t="s">
        <v>1974</v>
      </c>
      <c r="F32" s="79">
        <v>1</v>
      </c>
      <c r="G32" s="79" t="s">
        <v>1984</v>
      </c>
      <c r="H32" s="79">
        <v>1</v>
      </c>
      <c r="I32" s="79"/>
      <c r="J32" s="79"/>
      <c r="K32" s="79"/>
      <c r="L32" s="79"/>
    </row>
    <row r="33" spans="1:12" ht="15">
      <c r="A33" s="79" t="s">
        <v>1974</v>
      </c>
      <c r="B33" s="79">
        <v>3</v>
      </c>
      <c r="C33" s="79" t="s">
        <v>1974</v>
      </c>
      <c r="D33" s="79">
        <v>2</v>
      </c>
      <c r="E33" s="79" t="s">
        <v>1978</v>
      </c>
      <c r="F33" s="79">
        <v>1</v>
      </c>
      <c r="G33" s="79" t="s">
        <v>1985</v>
      </c>
      <c r="H33" s="79">
        <v>1</v>
      </c>
      <c r="I33" s="79"/>
      <c r="J33" s="79"/>
      <c r="K33" s="79"/>
      <c r="L33" s="79"/>
    </row>
    <row r="34" spans="1:12" ht="15">
      <c r="A34" s="79" t="s">
        <v>469</v>
      </c>
      <c r="B34" s="79">
        <v>3</v>
      </c>
      <c r="C34" s="79" t="s">
        <v>464</v>
      </c>
      <c r="D34" s="79">
        <v>2</v>
      </c>
      <c r="E34" s="79" t="s">
        <v>1979</v>
      </c>
      <c r="F34" s="79">
        <v>1</v>
      </c>
      <c r="G34" s="79"/>
      <c r="H34" s="79"/>
      <c r="I34" s="79"/>
      <c r="J34" s="79"/>
      <c r="K34" s="79"/>
      <c r="L34" s="79"/>
    </row>
    <row r="35" spans="1:12" ht="15">
      <c r="A35" s="79" t="s">
        <v>464</v>
      </c>
      <c r="B35" s="79">
        <v>3</v>
      </c>
      <c r="C35" s="79" t="s">
        <v>469</v>
      </c>
      <c r="D35" s="79">
        <v>2</v>
      </c>
      <c r="E35" s="79"/>
      <c r="F35" s="79"/>
      <c r="G35" s="79"/>
      <c r="H35" s="79"/>
      <c r="I35" s="79"/>
      <c r="J35" s="79"/>
      <c r="K35" s="79"/>
      <c r="L35" s="79"/>
    </row>
    <row r="36" spans="1:12" ht="15">
      <c r="A36" s="79" t="s">
        <v>471</v>
      </c>
      <c r="B36" s="79">
        <v>2</v>
      </c>
      <c r="C36" s="79" t="s">
        <v>471</v>
      </c>
      <c r="D36" s="79">
        <v>1</v>
      </c>
      <c r="E36" s="79"/>
      <c r="F36" s="79"/>
      <c r="G36" s="79"/>
      <c r="H36" s="79"/>
      <c r="I36" s="79"/>
      <c r="J36" s="79"/>
      <c r="K36" s="79"/>
      <c r="L36" s="79"/>
    </row>
    <row r="37" spans="1:12" ht="15">
      <c r="A37" s="79" t="s">
        <v>1975</v>
      </c>
      <c r="B37" s="79">
        <v>1</v>
      </c>
      <c r="C37" s="79" t="s">
        <v>1975</v>
      </c>
      <c r="D37" s="79">
        <v>1</v>
      </c>
      <c r="E37" s="79"/>
      <c r="F37" s="79"/>
      <c r="G37" s="79"/>
      <c r="H37" s="79"/>
      <c r="I37" s="79"/>
      <c r="J37" s="79"/>
      <c r="K37" s="79"/>
      <c r="L37" s="79"/>
    </row>
    <row r="40" spans="1:12" ht="14.5" customHeight="1">
      <c r="A40" s="13" t="s">
        <v>1993</v>
      </c>
      <c r="B40" s="13" t="s">
        <v>1946</v>
      </c>
      <c r="C40" s="13" t="s">
        <v>2003</v>
      </c>
      <c r="D40" s="13" t="s">
        <v>1949</v>
      </c>
      <c r="E40" s="13" t="s">
        <v>2008</v>
      </c>
      <c r="F40" s="13" t="s">
        <v>1951</v>
      </c>
      <c r="G40" s="13" t="s">
        <v>2012</v>
      </c>
      <c r="H40" s="13" t="s">
        <v>1953</v>
      </c>
      <c r="I40" s="13" t="s">
        <v>2014</v>
      </c>
      <c r="J40" s="13" t="s">
        <v>1955</v>
      </c>
      <c r="K40" s="13" t="s">
        <v>2017</v>
      </c>
      <c r="L40" s="13" t="s">
        <v>1956</v>
      </c>
    </row>
    <row r="41" spans="1:12" ht="15">
      <c r="A41" s="87" t="s">
        <v>1994</v>
      </c>
      <c r="B41" s="87">
        <v>130</v>
      </c>
      <c r="C41" s="87" t="s">
        <v>1999</v>
      </c>
      <c r="D41" s="87">
        <v>30</v>
      </c>
      <c r="E41" s="87" t="s">
        <v>286</v>
      </c>
      <c r="F41" s="87">
        <v>14</v>
      </c>
      <c r="G41" s="87" t="s">
        <v>286</v>
      </c>
      <c r="H41" s="87">
        <v>6</v>
      </c>
      <c r="I41" s="87" t="s">
        <v>286</v>
      </c>
      <c r="J41" s="87">
        <v>17</v>
      </c>
      <c r="K41" s="87" t="s">
        <v>334</v>
      </c>
      <c r="L41" s="87">
        <v>6</v>
      </c>
    </row>
    <row r="42" spans="1:12" ht="15">
      <c r="A42" s="87" t="s">
        <v>1995</v>
      </c>
      <c r="B42" s="87">
        <v>27</v>
      </c>
      <c r="C42" s="87" t="s">
        <v>286</v>
      </c>
      <c r="D42" s="87">
        <v>28</v>
      </c>
      <c r="E42" s="87" t="s">
        <v>284</v>
      </c>
      <c r="F42" s="87">
        <v>6</v>
      </c>
      <c r="G42" s="87" t="s">
        <v>319</v>
      </c>
      <c r="H42" s="87">
        <v>5</v>
      </c>
      <c r="I42" s="87" t="s">
        <v>264</v>
      </c>
      <c r="J42" s="87">
        <v>11</v>
      </c>
      <c r="K42" s="87" t="s">
        <v>333</v>
      </c>
      <c r="L42" s="87">
        <v>6</v>
      </c>
    </row>
    <row r="43" spans="1:12" ht="15">
      <c r="A43" s="87" t="s">
        <v>1996</v>
      </c>
      <c r="B43" s="87">
        <v>0</v>
      </c>
      <c r="C43" s="87" t="s">
        <v>2001</v>
      </c>
      <c r="D43" s="87">
        <v>25</v>
      </c>
      <c r="E43" s="87" t="s">
        <v>2000</v>
      </c>
      <c r="F43" s="87">
        <v>5</v>
      </c>
      <c r="G43" s="87" t="s">
        <v>2013</v>
      </c>
      <c r="H43" s="87">
        <v>5</v>
      </c>
      <c r="I43" s="87" t="s">
        <v>266</v>
      </c>
      <c r="J43" s="87">
        <v>11</v>
      </c>
      <c r="K43" s="87" t="s">
        <v>332</v>
      </c>
      <c r="L43" s="87">
        <v>6</v>
      </c>
    </row>
    <row r="44" spans="1:12" ht="15">
      <c r="A44" s="87" t="s">
        <v>1997</v>
      </c>
      <c r="B44" s="87">
        <v>3227</v>
      </c>
      <c r="C44" s="87" t="s">
        <v>2000</v>
      </c>
      <c r="D44" s="87">
        <v>23</v>
      </c>
      <c r="E44" s="87" t="s">
        <v>321</v>
      </c>
      <c r="F44" s="87">
        <v>5</v>
      </c>
      <c r="G44" s="87" t="s">
        <v>318</v>
      </c>
      <c r="H44" s="87">
        <v>5</v>
      </c>
      <c r="I44" s="87" t="s">
        <v>265</v>
      </c>
      <c r="J44" s="87">
        <v>10</v>
      </c>
      <c r="K44" s="87" t="s">
        <v>283</v>
      </c>
      <c r="L44" s="87">
        <v>6</v>
      </c>
    </row>
    <row r="45" spans="1:12" ht="15">
      <c r="A45" s="87" t="s">
        <v>1998</v>
      </c>
      <c r="B45" s="87">
        <v>3384</v>
      </c>
      <c r="C45" s="87" t="s">
        <v>2002</v>
      </c>
      <c r="D45" s="87">
        <v>21</v>
      </c>
      <c r="E45" s="87" t="s">
        <v>1979</v>
      </c>
      <c r="F45" s="87">
        <v>5</v>
      </c>
      <c r="G45" s="87" t="s">
        <v>317</v>
      </c>
      <c r="H45" s="87">
        <v>5</v>
      </c>
      <c r="I45" s="87" t="s">
        <v>268</v>
      </c>
      <c r="J45" s="87">
        <v>8</v>
      </c>
      <c r="K45" s="87" t="s">
        <v>331</v>
      </c>
      <c r="L45" s="87">
        <v>6</v>
      </c>
    </row>
    <row r="46" spans="1:12" ht="15">
      <c r="A46" s="87" t="s">
        <v>286</v>
      </c>
      <c r="B46" s="87">
        <v>71</v>
      </c>
      <c r="C46" s="87" t="s">
        <v>2004</v>
      </c>
      <c r="D46" s="87">
        <v>20</v>
      </c>
      <c r="E46" s="87" t="s">
        <v>2009</v>
      </c>
      <c r="F46" s="87">
        <v>4</v>
      </c>
      <c r="G46" s="87" t="s">
        <v>316</v>
      </c>
      <c r="H46" s="87">
        <v>5</v>
      </c>
      <c r="I46" s="87" t="s">
        <v>254</v>
      </c>
      <c r="J46" s="87">
        <v>8</v>
      </c>
      <c r="K46" s="87" t="s">
        <v>330</v>
      </c>
      <c r="L46" s="87">
        <v>6</v>
      </c>
    </row>
    <row r="47" spans="1:12" ht="15">
      <c r="A47" s="87" t="s">
        <v>1999</v>
      </c>
      <c r="B47" s="87">
        <v>37</v>
      </c>
      <c r="C47" s="87" t="s">
        <v>2005</v>
      </c>
      <c r="D47" s="87">
        <v>18</v>
      </c>
      <c r="E47" s="87" t="s">
        <v>2010</v>
      </c>
      <c r="F47" s="87">
        <v>3</v>
      </c>
      <c r="G47" s="87" t="s">
        <v>259</v>
      </c>
      <c r="H47" s="87">
        <v>5</v>
      </c>
      <c r="I47" s="87" t="s">
        <v>267</v>
      </c>
      <c r="J47" s="87">
        <v>6</v>
      </c>
      <c r="K47" s="87" t="s">
        <v>279</v>
      </c>
      <c r="L47" s="87">
        <v>6</v>
      </c>
    </row>
    <row r="48" spans="1:12" ht="15">
      <c r="A48" s="87" t="s">
        <v>2000</v>
      </c>
      <c r="B48" s="87">
        <v>31</v>
      </c>
      <c r="C48" s="87" t="s">
        <v>2006</v>
      </c>
      <c r="D48" s="87">
        <v>16</v>
      </c>
      <c r="E48" s="87" t="s">
        <v>1972</v>
      </c>
      <c r="F48" s="87">
        <v>3</v>
      </c>
      <c r="G48" s="87" t="s">
        <v>315</v>
      </c>
      <c r="H48" s="87">
        <v>5</v>
      </c>
      <c r="I48" s="87" t="s">
        <v>2015</v>
      </c>
      <c r="J48" s="87">
        <v>4</v>
      </c>
      <c r="K48" s="87" t="s">
        <v>282</v>
      </c>
      <c r="L48" s="87">
        <v>6</v>
      </c>
    </row>
    <row r="49" spans="1:12" ht="15">
      <c r="A49" s="87" t="s">
        <v>2001</v>
      </c>
      <c r="B49" s="87">
        <v>31</v>
      </c>
      <c r="C49" s="87" t="s">
        <v>1972</v>
      </c>
      <c r="D49" s="87">
        <v>14</v>
      </c>
      <c r="E49" s="87" t="s">
        <v>1999</v>
      </c>
      <c r="F49" s="87">
        <v>3</v>
      </c>
      <c r="G49" s="87" t="s">
        <v>314</v>
      </c>
      <c r="H49" s="87">
        <v>5</v>
      </c>
      <c r="I49" s="87" t="s">
        <v>2001</v>
      </c>
      <c r="J49" s="87">
        <v>4</v>
      </c>
      <c r="K49" s="87" t="s">
        <v>286</v>
      </c>
      <c r="L49" s="87">
        <v>6</v>
      </c>
    </row>
    <row r="50" spans="1:12" ht="15">
      <c r="A50" s="87" t="s">
        <v>2002</v>
      </c>
      <c r="B50" s="87">
        <v>25</v>
      </c>
      <c r="C50" s="87" t="s">
        <v>2007</v>
      </c>
      <c r="D50" s="87">
        <v>13</v>
      </c>
      <c r="E50" s="87" t="s">
        <v>2011</v>
      </c>
      <c r="F50" s="87">
        <v>3</v>
      </c>
      <c r="G50" s="87" t="s">
        <v>313</v>
      </c>
      <c r="H50" s="87">
        <v>5</v>
      </c>
      <c r="I50" s="87" t="s">
        <v>2016</v>
      </c>
      <c r="J50" s="87">
        <v>4</v>
      </c>
      <c r="K50" s="87" t="s">
        <v>329</v>
      </c>
      <c r="L50" s="87">
        <v>6</v>
      </c>
    </row>
    <row r="53" spans="1:12" ht="14.5" customHeight="1">
      <c r="A53" s="13" t="s">
        <v>2024</v>
      </c>
      <c r="B53" s="13" t="s">
        <v>1946</v>
      </c>
      <c r="C53" s="13" t="s">
        <v>2035</v>
      </c>
      <c r="D53" s="13" t="s">
        <v>1949</v>
      </c>
      <c r="E53" s="13" t="s">
        <v>2036</v>
      </c>
      <c r="F53" s="13" t="s">
        <v>1951</v>
      </c>
      <c r="G53" s="13" t="s">
        <v>2042</v>
      </c>
      <c r="H53" s="13" t="s">
        <v>1953</v>
      </c>
      <c r="I53" s="13" t="s">
        <v>2053</v>
      </c>
      <c r="J53" s="13" t="s">
        <v>1955</v>
      </c>
      <c r="K53" s="13" t="s">
        <v>2059</v>
      </c>
      <c r="L53" s="13" t="s">
        <v>1956</v>
      </c>
    </row>
    <row r="54" spans="1:12" ht="15">
      <c r="A54" s="87" t="s">
        <v>2025</v>
      </c>
      <c r="B54" s="87">
        <v>24</v>
      </c>
      <c r="C54" s="87" t="s">
        <v>2025</v>
      </c>
      <c r="D54" s="87">
        <v>20</v>
      </c>
      <c r="E54" s="87" t="s">
        <v>2037</v>
      </c>
      <c r="F54" s="87">
        <v>3</v>
      </c>
      <c r="G54" s="87" t="s">
        <v>2043</v>
      </c>
      <c r="H54" s="87">
        <v>5</v>
      </c>
      <c r="I54" s="87" t="s">
        <v>2054</v>
      </c>
      <c r="J54" s="87">
        <v>8</v>
      </c>
      <c r="K54" s="87" t="s">
        <v>2060</v>
      </c>
      <c r="L54" s="87">
        <v>6</v>
      </c>
    </row>
    <row r="55" spans="1:12" ht="15">
      <c r="A55" s="87" t="s">
        <v>2026</v>
      </c>
      <c r="B55" s="87">
        <v>21</v>
      </c>
      <c r="C55" s="87" t="s">
        <v>2026</v>
      </c>
      <c r="D55" s="87">
        <v>18</v>
      </c>
      <c r="E55" s="87" t="s">
        <v>2038</v>
      </c>
      <c r="F55" s="87">
        <v>2</v>
      </c>
      <c r="G55" s="87" t="s">
        <v>2044</v>
      </c>
      <c r="H55" s="87">
        <v>5</v>
      </c>
      <c r="I55" s="87" t="s">
        <v>2055</v>
      </c>
      <c r="J55" s="87">
        <v>8</v>
      </c>
      <c r="K55" s="87" t="s">
        <v>2061</v>
      </c>
      <c r="L55" s="87">
        <v>6</v>
      </c>
    </row>
    <row r="56" spans="1:12" ht="15">
      <c r="A56" s="87" t="s">
        <v>2027</v>
      </c>
      <c r="B56" s="87">
        <v>17</v>
      </c>
      <c r="C56" s="87" t="s">
        <v>2027</v>
      </c>
      <c r="D56" s="87">
        <v>14</v>
      </c>
      <c r="E56" s="87" t="s">
        <v>2039</v>
      </c>
      <c r="F56" s="87">
        <v>2</v>
      </c>
      <c r="G56" s="87" t="s">
        <v>2045</v>
      </c>
      <c r="H56" s="87">
        <v>5</v>
      </c>
      <c r="I56" s="87" t="s">
        <v>2056</v>
      </c>
      <c r="J56" s="87">
        <v>8</v>
      </c>
      <c r="K56" s="87" t="s">
        <v>2062</v>
      </c>
      <c r="L56" s="87">
        <v>6</v>
      </c>
    </row>
    <row r="57" spans="1:12" ht="15">
      <c r="A57" s="87" t="s">
        <v>2028</v>
      </c>
      <c r="B57" s="87">
        <v>15</v>
      </c>
      <c r="C57" s="87" t="s">
        <v>2029</v>
      </c>
      <c r="D57" s="87">
        <v>10</v>
      </c>
      <c r="E57" s="87" t="s">
        <v>2040</v>
      </c>
      <c r="F57" s="87">
        <v>2</v>
      </c>
      <c r="G57" s="87" t="s">
        <v>2046</v>
      </c>
      <c r="H57" s="87">
        <v>5</v>
      </c>
      <c r="I57" s="87" t="s">
        <v>2057</v>
      </c>
      <c r="J57" s="87">
        <v>8</v>
      </c>
      <c r="K57" s="87" t="s">
        <v>2063</v>
      </c>
      <c r="L57" s="87">
        <v>6</v>
      </c>
    </row>
    <row r="58" spans="1:12" ht="15">
      <c r="A58" s="87" t="s">
        <v>2029</v>
      </c>
      <c r="B58" s="87">
        <v>14</v>
      </c>
      <c r="C58" s="87" t="s">
        <v>2028</v>
      </c>
      <c r="D58" s="87">
        <v>10</v>
      </c>
      <c r="E58" s="87" t="s">
        <v>2041</v>
      </c>
      <c r="F58" s="87">
        <v>2</v>
      </c>
      <c r="G58" s="87" t="s">
        <v>2047</v>
      </c>
      <c r="H58" s="87">
        <v>5</v>
      </c>
      <c r="I58" s="87" t="s">
        <v>2058</v>
      </c>
      <c r="J58" s="87">
        <v>8</v>
      </c>
      <c r="K58" s="87" t="s">
        <v>2064</v>
      </c>
      <c r="L58" s="87">
        <v>6</v>
      </c>
    </row>
    <row r="59" spans="1:12" ht="15">
      <c r="A59" s="87" t="s">
        <v>2030</v>
      </c>
      <c r="B59" s="87">
        <v>13</v>
      </c>
      <c r="C59" s="87" t="s">
        <v>2030</v>
      </c>
      <c r="D59" s="87">
        <v>9</v>
      </c>
      <c r="E59" s="87" t="s">
        <v>2030</v>
      </c>
      <c r="F59" s="87">
        <v>2</v>
      </c>
      <c r="G59" s="87" t="s">
        <v>2048</v>
      </c>
      <c r="H59" s="87">
        <v>5</v>
      </c>
      <c r="I59" s="87" t="s">
        <v>2025</v>
      </c>
      <c r="J59" s="87">
        <v>4</v>
      </c>
      <c r="K59" s="87" t="s">
        <v>2065</v>
      </c>
      <c r="L59" s="87">
        <v>6</v>
      </c>
    </row>
    <row r="60" spans="1:12" ht="15">
      <c r="A60" s="87" t="s">
        <v>2031</v>
      </c>
      <c r="B60" s="87">
        <v>13</v>
      </c>
      <c r="C60" s="87" t="s">
        <v>2031</v>
      </c>
      <c r="D60" s="87">
        <v>9</v>
      </c>
      <c r="E60" s="87" t="s">
        <v>2031</v>
      </c>
      <c r="F60" s="87">
        <v>2</v>
      </c>
      <c r="G60" s="87" t="s">
        <v>2049</v>
      </c>
      <c r="H60" s="87">
        <v>5</v>
      </c>
      <c r="I60" s="87" t="s">
        <v>2028</v>
      </c>
      <c r="J60" s="87">
        <v>3</v>
      </c>
      <c r="K60" s="87" t="s">
        <v>2066</v>
      </c>
      <c r="L60" s="87">
        <v>6</v>
      </c>
    </row>
    <row r="61" spans="1:12" ht="15">
      <c r="A61" s="87" t="s">
        <v>2032</v>
      </c>
      <c r="B61" s="87">
        <v>13</v>
      </c>
      <c r="C61" s="87" t="s">
        <v>2032</v>
      </c>
      <c r="D61" s="87">
        <v>9</v>
      </c>
      <c r="E61" s="87" t="s">
        <v>2032</v>
      </c>
      <c r="F61" s="87">
        <v>2</v>
      </c>
      <c r="G61" s="87" t="s">
        <v>2050</v>
      </c>
      <c r="H61" s="87">
        <v>5</v>
      </c>
      <c r="I61" s="87" t="s">
        <v>2026</v>
      </c>
      <c r="J61" s="87">
        <v>3</v>
      </c>
      <c r="K61" s="87" t="s">
        <v>2067</v>
      </c>
      <c r="L61" s="87">
        <v>6</v>
      </c>
    </row>
    <row r="62" spans="1:12" ht="15">
      <c r="A62" s="87" t="s">
        <v>2033</v>
      </c>
      <c r="B62" s="87">
        <v>13</v>
      </c>
      <c r="C62" s="87" t="s">
        <v>2033</v>
      </c>
      <c r="D62" s="87">
        <v>9</v>
      </c>
      <c r="E62" s="87" t="s">
        <v>2033</v>
      </c>
      <c r="F62" s="87">
        <v>2</v>
      </c>
      <c r="G62" s="87" t="s">
        <v>2051</v>
      </c>
      <c r="H62" s="87">
        <v>5</v>
      </c>
      <c r="I62" s="87" t="s">
        <v>2027</v>
      </c>
      <c r="J62" s="87">
        <v>3</v>
      </c>
      <c r="K62" s="87" t="s">
        <v>2068</v>
      </c>
      <c r="L62" s="87">
        <v>6</v>
      </c>
    </row>
    <row r="63" spans="1:12" ht="15">
      <c r="A63" s="87" t="s">
        <v>2034</v>
      </c>
      <c r="B63" s="87">
        <v>13</v>
      </c>
      <c r="C63" s="87" t="s">
        <v>2034</v>
      </c>
      <c r="D63" s="87">
        <v>9</v>
      </c>
      <c r="E63" s="87" t="s">
        <v>2034</v>
      </c>
      <c r="F63" s="87">
        <v>2</v>
      </c>
      <c r="G63" s="87" t="s">
        <v>2052</v>
      </c>
      <c r="H63" s="87">
        <v>5</v>
      </c>
      <c r="I63" s="87" t="s">
        <v>2030</v>
      </c>
      <c r="J63" s="87">
        <v>2</v>
      </c>
      <c r="K63" s="87" t="s">
        <v>2069</v>
      </c>
      <c r="L63" s="87">
        <v>5</v>
      </c>
    </row>
    <row r="66" spans="1:12" ht="14.5" customHeight="1">
      <c r="A66" s="13" t="s">
        <v>2076</v>
      </c>
      <c r="B66" s="13" t="s">
        <v>1946</v>
      </c>
      <c r="C66" s="13" t="s">
        <v>2078</v>
      </c>
      <c r="D66" s="13" t="s">
        <v>1949</v>
      </c>
      <c r="E66" s="13" t="s">
        <v>2079</v>
      </c>
      <c r="F66" s="13" t="s">
        <v>1951</v>
      </c>
      <c r="G66" s="13" t="s">
        <v>2082</v>
      </c>
      <c r="H66" s="13" t="s">
        <v>1953</v>
      </c>
      <c r="I66" s="13" t="s">
        <v>2084</v>
      </c>
      <c r="J66" s="13" t="s">
        <v>1955</v>
      </c>
      <c r="K66" s="13" t="s">
        <v>2086</v>
      </c>
      <c r="L66" s="13" t="s">
        <v>1956</v>
      </c>
    </row>
    <row r="67" spans="1:12" ht="15">
      <c r="A67" s="79" t="s">
        <v>286</v>
      </c>
      <c r="B67" s="79">
        <v>17</v>
      </c>
      <c r="C67" s="79" t="s">
        <v>286</v>
      </c>
      <c r="D67" s="79">
        <v>11</v>
      </c>
      <c r="E67" s="79" t="s">
        <v>284</v>
      </c>
      <c r="F67" s="79">
        <v>4</v>
      </c>
      <c r="G67" s="79" t="s">
        <v>246</v>
      </c>
      <c r="H67" s="79">
        <v>3</v>
      </c>
      <c r="I67" s="79" t="s">
        <v>268</v>
      </c>
      <c r="J67" s="79">
        <v>8</v>
      </c>
      <c r="K67" s="79" t="s">
        <v>278</v>
      </c>
      <c r="L67" s="79">
        <v>2</v>
      </c>
    </row>
    <row r="68" spans="1:12" ht="15">
      <c r="A68" s="79" t="s">
        <v>268</v>
      </c>
      <c r="B68" s="79">
        <v>8</v>
      </c>
      <c r="C68" s="79" t="s">
        <v>288</v>
      </c>
      <c r="D68" s="79">
        <v>2</v>
      </c>
      <c r="E68" s="79" t="s">
        <v>286</v>
      </c>
      <c r="F68" s="79">
        <v>3</v>
      </c>
      <c r="G68" s="79" t="s">
        <v>302</v>
      </c>
      <c r="H68" s="79">
        <v>1</v>
      </c>
      <c r="I68" s="79" t="s">
        <v>286</v>
      </c>
      <c r="J68" s="79">
        <v>3</v>
      </c>
      <c r="K68" s="79"/>
      <c r="L68" s="79"/>
    </row>
    <row r="69" spans="1:12" ht="15">
      <c r="A69" s="79" t="s">
        <v>284</v>
      </c>
      <c r="B69" s="79">
        <v>6</v>
      </c>
      <c r="C69" s="79" t="s">
        <v>293</v>
      </c>
      <c r="D69" s="79">
        <v>1</v>
      </c>
      <c r="E69" s="79" t="s">
        <v>291</v>
      </c>
      <c r="F69" s="79">
        <v>1</v>
      </c>
      <c r="G69" s="79"/>
      <c r="H69" s="79"/>
      <c r="I69" s="79" t="s">
        <v>267</v>
      </c>
      <c r="J69" s="79">
        <v>2</v>
      </c>
      <c r="K69" s="79"/>
      <c r="L69" s="79"/>
    </row>
    <row r="70" spans="1:12" ht="15">
      <c r="A70" s="79" t="s">
        <v>246</v>
      </c>
      <c r="B70" s="79">
        <v>3</v>
      </c>
      <c r="C70" s="79" t="s">
        <v>284</v>
      </c>
      <c r="D70" s="79">
        <v>1</v>
      </c>
      <c r="E70" s="79" t="s">
        <v>322</v>
      </c>
      <c r="F70" s="79">
        <v>1</v>
      </c>
      <c r="G70" s="79"/>
      <c r="H70" s="79"/>
      <c r="I70" s="79" t="s">
        <v>270</v>
      </c>
      <c r="J70" s="79">
        <v>1</v>
      </c>
      <c r="K70" s="79"/>
      <c r="L70" s="79"/>
    </row>
    <row r="71" spans="1:12" ht="15">
      <c r="A71" s="79" t="s">
        <v>288</v>
      </c>
      <c r="B71" s="79">
        <v>3</v>
      </c>
      <c r="C71" s="79"/>
      <c r="D71" s="79"/>
      <c r="E71" s="79" t="s">
        <v>270</v>
      </c>
      <c r="F71" s="79">
        <v>1</v>
      </c>
      <c r="G71" s="79"/>
      <c r="H71" s="79"/>
      <c r="I71" s="79" t="s">
        <v>324</v>
      </c>
      <c r="J71" s="79">
        <v>1</v>
      </c>
      <c r="K71" s="79"/>
      <c r="L71" s="79"/>
    </row>
    <row r="72" spans="1:12" ht="15">
      <c r="A72" s="79" t="s">
        <v>278</v>
      </c>
      <c r="B72" s="79">
        <v>2</v>
      </c>
      <c r="C72" s="79"/>
      <c r="D72" s="79"/>
      <c r="E72" s="79" t="s">
        <v>335</v>
      </c>
      <c r="F72" s="79">
        <v>1</v>
      </c>
      <c r="G72" s="79"/>
      <c r="H72" s="79"/>
      <c r="I72" s="79" t="s">
        <v>284</v>
      </c>
      <c r="J72" s="79">
        <v>1</v>
      </c>
      <c r="K72" s="79"/>
      <c r="L72" s="79"/>
    </row>
    <row r="73" spans="1:12" ht="15">
      <c r="A73" s="79" t="s">
        <v>270</v>
      </c>
      <c r="B73" s="79">
        <v>2</v>
      </c>
      <c r="C73" s="79"/>
      <c r="D73" s="79"/>
      <c r="E73" s="79" t="s">
        <v>350</v>
      </c>
      <c r="F73" s="79">
        <v>1</v>
      </c>
      <c r="G73" s="79"/>
      <c r="H73" s="79"/>
      <c r="I73" s="79" t="s">
        <v>288</v>
      </c>
      <c r="J73" s="79">
        <v>1</v>
      </c>
      <c r="K73" s="79"/>
      <c r="L73" s="79"/>
    </row>
    <row r="74" spans="1:12" ht="15">
      <c r="A74" s="79" t="s">
        <v>267</v>
      </c>
      <c r="B74" s="79">
        <v>2</v>
      </c>
      <c r="C74" s="79"/>
      <c r="D74" s="79"/>
      <c r="E74" s="79"/>
      <c r="F74" s="79"/>
      <c r="G74" s="79"/>
      <c r="H74" s="79"/>
      <c r="I74" s="79"/>
      <c r="J74" s="79"/>
      <c r="K74" s="79"/>
      <c r="L74" s="79"/>
    </row>
    <row r="75" spans="1:12" ht="15">
      <c r="A75" s="79" t="s">
        <v>291</v>
      </c>
      <c r="B75" s="79">
        <v>1</v>
      </c>
      <c r="C75" s="79"/>
      <c r="D75" s="79"/>
      <c r="E75" s="79"/>
      <c r="F75" s="79"/>
      <c r="G75" s="79"/>
      <c r="H75" s="79"/>
      <c r="I75" s="79"/>
      <c r="J75" s="79"/>
      <c r="K75" s="79"/>
      <c r="L75" s="79"/>
    </row>
    <row r="76" spans="1:12" ht="15">
      <c r="A76" s="79" t="s">
        <v>350</v>
      </c>
      <c r="B76" s="79">
        <v>1</v>
      </c>
      <c r="C76" s="79"/>
      <c r="D76" s="79"/>
      <c r="E76" s="79"/>
      <c r="F76" s="79"/>
      <c r="G76" s="79"/>
      <c r="H76" s="79"/>
      <c r="I76" s="79"/>
      <c r="J76" s="79"/>
      <c r="K76" s="79"/>
      <c r="L76" s="79"/>
    </row>
    <row r="79" spans="1:12" ht="14.5" customHeight="1">
      <c r="A79" s="13" t="s">
        <v>2077</v>
      </c>
      <c r="B79" s="13" t="s">
        <v>1946</v>
      </c>
      <c r="C79" s="13" t="s">
        <v>2080</v>
      </c>
      <c r="D79" s="13" t="s">
        <v>1949</v>
      </c>
      <c r="E79" s="13" t="s">
        <v>2081</v>
      </c>
      <c r="F79" s="13" t="s">
        <v>1951</v>
      </c>
      <c r="G79" s="13" t="s">
        <v>2083</v>
      </c>
      <c r="H79" s="13" t="s">
        <v>1953</v>
      </c>
      <c r="I79" s="13" t="s">
        <v>2085</v>
      </c>
      <c r="J79" s="13" t="s">
        <v>1955</v>
      </c>
      <c r="K79" s="13" t="s">
        <v>2087</v>
      </c>
      <c r="L79" s="13" t="s">
        <v>1956</v>
      </c>
    </row>
    <row r="80" spans="1:12" ht="15">
      <c r="A80" s="79" t="s">
        <v>286</v>
      </c>
      <c r="B80" s="79">
        <v>54</v>
      </c>
      <c r="C80" s="79" t="s">
        <v>286</v>
      </c>
      <c r="D80" s="79">
        <v>17</v>
      </c>
      <c r="E80" s="79" t="s">
        <v>286</v>
      </c>
      <c r="F80" s="79">
        <v>11</v>
      </c>
      <c r="G80" s="79" t="s">
        <v>286</v>
      </c>
      <c r="H80" s="79">
        <v>6</v>
      </c>
      <c r="I80" s="79" t="s">
        <v>286</v>
      </c>
      <c r="J80" s="79">
        <v>14</v>
      </c>
      <c r="K80" s="79" t="s">
        <v>334</v>
      </c>
      <c r="L80" s="79">
        <v>6</v>
      </c>
    </row>
    <row r="81" spans="1:12" ht="15">
      <c r="A81" s="79" t="s">
        <v>264</v>
      </c>
      <c r="B81" s="79">
        <v>16</v>
      </c>
      <c r="C81" s="79" t="s">
        <v>293</v>
      </c>
      <c r="D81" s="79">
        <v>11</v>
      </c>
      <c r="E81" s="79" t="s">
        <v>321</v>
      </c>
      <c r="F81" s="79">
        <v>4</v>
      </c>
      <c r="G81" s="79" t="s">
        <v>319</v>
      </c>
      <c r="H81" s="79">
        <v>5</v>
      </c>
      <c r="I81" s="79" t="s">
        <v>264</v>
      </c>
      <c r="J81" s="79">
        <v>11</v>
      </c>
      <c r="K81" s="79" t="s">
        <v>333</v>
      </c>
      <c r="L81" s="79">
        <v>6</v>
      </c>
    </row>
    <row r="82" spans="1:12" ht="15">
      <c r="A82" s="79" t="s">
        <v>293</v>
      </c>
      <c r="B82" s="79">
        <v>12</v>
      </c>
      <c r="C82" s="79" t="s">
        <v>294</v>
      </c>
      <c r="D82" s="79">
        <v>5</v>
      </c>
      <c r="E82" s="79" t="s">
        <v>351</v>
      </c>
      <c r="F82" s="79">
        <v>3</v>
      </c>
      <c r="G82" s="79" t="s">
        <v>2013</v>
      </c>
      <c r="H82" s="79">
        <v>5</v>
      </c>
      <c r="I82" s="79" t="s">
        <v>266</v>
      </c>
      <c r="J82" s="79">
        <v>11</v>
      </c>
      <c r="K82" s="79" t="s">
        <v>332</v>
      </c>
      <c r="L82" s="79">
        <v>6</v>
      </c>
    </row>
    <row r="83" spans="1:12" ht="15">
      <c r="A83" s="79" t="s">
        <v>266</v>
      </c>
      <c r="B83" s="79">
        <v>12</v>
      </c>
      <c r="C83" s="79" t="s">
        <v>288</v>
      </c>
      <c r="D83" s="79">
        <v>4</v>
      </c>
      <c r="E83" s="79" t="s">
        <v>284</v>
      </c>
      <c r="F83" s="79">
        <v>2</v>
      </c>
      <c r="G83" s="79" t="s">
        <v>318</v>
      </c>
      <c r="H83" s="79">
        <v>5</v>
      </c>
      <c r="I83" s="79" t="s">
        <v>265</v>
      </c>
      <c r="J83" s="79">
        <v>10</v>
      </c>
      <c r="K83" s="79" t="s">
        <v>283</v>
      </c>
      <c r="L83" s="79">
        <v>6</v>
      </c>
    </row>
    <row r="84" spans="1:12" ht="15">
      <c r="A84" s="79" t="s">
        <v>265</v>
      </c>
      <c r="B84" s="79">
        <v>10</v>
      </c>
      <c r="C84" s="79" t="s">
        <v>291</v>
      </c>
      <c r="D84" s="79">
        <v>4</v>
      </c>
      <c r="E84" s="79" t="s">
        <v>348</v>
      </c>
      <c r="F84" s="79">
        <v>2</v>
      </c>
      <c r="G84" s="79" t="s">
        <v>317</v>
      </c>
      <c r="H84" s="79">
        <v>5</v>
      </c>
      <c r="I84" s="79" t="s">
        <v>254</v>
      </c>
      <c r="J84" s="79">
        <v>8</v>
      </c>
      <c r="K84" s="79" t="s">
        <v>331</v>
      </c>
      <c r="L84" s="79">
        <v>6</v>
      </c>
    </row>
    <row r="85" spans="1:12" ht="15">
      <c r="A85" s="79" t="s">
        <v>254</v>
      </c>
      <c r="B85" s="79">
        <v>9</v>
      </c>
      <c r="C85" s="79" t="s">
        <v>264</v>
      </c>
      <c r="D85" s="79">
        <v>3</v>
      </c>
      <c r="E85" s="79" t="s">
        <v>347</v>
      </c>
      <c r="F85" s="79">
        <v>2</v>
      </c>
      <c r="G85" s="79" t="s">
        <v>316</v>
      </c>
      <c r="H85" s="79">
        <v>5</v>
      </c>
      <c r="I85" s="79" t="s">
        <v>267</v>
      </c>
      <c r="J85" s="79">
        <v>4</v>
      </c>
      <c r="K85" s="79" t="s">
        <v>330</v>
      </c>
      <c r="L85" s="79">
        <v>6</v>
      </c>
    </row>
    <row r="86" spans="1:12" ht="15">
      <c r="A86" s="79" t="s">
        <v>334</v>
      </c>
      <c r="B86" s="79">
        <v>6</v>
      </c>
      <c r="C86" s="79" t="s">
        <v>287</v>
      </c>
      <c r="D86" s="79">
        <v>3</v>
      </c>
      <c r="E86" s="79" t="s">
        <v>346</v>
      </c>
      <c r="F86" s="79">
        <v>2</v>
      </c>
      <c r="G86" s="79" t="s">
        <v>259</v>
      </c>
      <c r="H86" s="79">
        <v>5</v>
      </c>
      <c r="I86" s="79" t="s">
        <v>323</v>
      </c>
      <c r="J86" s="79">
        <v>3</v>
      </c>
      <c r="K86" s="79" t="s">
        <v>279</v>
      </c>
      <c r="L86" s="79">
        <v>6</v>
      </c>
    </row>
    <row r="87" spans="1:12" ht="15">
      <c r="A87" s="79" t="s">
        <v>333</v>
      </c>
      <c r="B87" s="79">
        <v>6</v>
      </c>
      <c r="C87" s="79" t="s">
        <v>304</v>
      </c>
      <c r="D87" s="79">
        <v>3</v>
      </c>
      <c r="E87" s="79" t="s">
        <v>345</v>
      </c>
      <c r="F87" s="79">
        <v>2</v>
      </c>
      <c r="G87" s="79" t="s">
        <v>315</v>
      </c>
      <c r="H87" s="79">
        <v>5</v>
      </c>
      <c r="I87" s="79" t="s">
        <v>253</v>
      </c>
      <c r="J87" s="79">
        <v>2</v>
      </c>
      <c r="K87" s="79" t="s">
        <v>282</v>
      </c>
      <c r="L87" s="79">
        <v>6</v>
      </c>
    </row>
    <row r="88" spans="1:12" ht="15">
      <c r="A88" s="79" t="s">
        <v>332</v>
      </c>
      <c r="B88" s="79">
        <v>6</v>
      </c>
      <c r="C88" s="79" t="s">
        <v>303</v>
      </c>
      <c r="D88" s="79">
        <v>3</v>
      </c>
      <c r="E88" s="79" t="s">
        <v>322</v>
      </c>
      <c r="F88" s="79">
        <v>2</v>
      </c>
      <c r="G88" s="79" t="s">
        <v>314</v>
      </c>
      <c r="H88" s="79">
        <v>5</v>
      </c>
      <c r="I88" s="79" t="s">
        <v>306</v>
      </c>
      <c r="J88" s="79">
        <v>2</v>
      </c>
      <c r="K88" s="79" t="s">
        <v>286</v>
      </c>
      <c r="L88" s="79">
        <v>6</v>
      </c>
    </row>
    <row r="89" spans="1:12" ht="15">
      <c r="A89" s="79" t="s">
        <v>283</v>
      </c>
      <c r="B89" s="79">
        <v>6</v>
      </c>
      <c r="C89" s="79" t="s">
        <v>354</v>
      </c>
      <c r="D89" s="79">
        <v>3</v>
      </c>
      <c r="E89" s="79" t="s">
        <v>353</v>
      </c>
      <c r="F89" s="79">
        <v>1</v>
      </c>
      <c r="G89" s="79" t="s">
        <v>313</v>
      </c>
      <c r="H89" s="79">
        <v>5</v>
      </c>
      <c r="I89" s="79" t="s">
        <v>305</v>
      </c>
      <c r="J89" s="79">
        <v>2</v>
      </c>
      <c r="K89" s="79" t="s">
        <v>329</v>
      </c>
      <c r="L89" s="79">
        <v>6</v>
      </c>
    </row>
    <row r="92" spans="1:12" ht="14.5" customHeight="1">
      <c r="A92" s="13" t="s">
        <v>2097</v>
      </c>
      <c r="B92" s="13" t="s">
        <v>1946</v>
      </c>
      <c r="C92" s="13" t="s">
        <v>2098</v>
      </c>
      <c r="D92" s="13" t="s">
        <v>1949</v>
      </c>
      <c r="E92" s="13" t="s">
        <v>2099</v>
      </c>
      <c r="F92" s="13" t="s">
        <v>1951</v>
      </c>
      <c r="G92" s="13" t="s">
        <v>2100</v>
      </c>
      <c r="H92" s="13" t="s">
        <v>1953</v>
      </c>
      <c r="I92" s="13" t="s">
        <v>2101</v>
      </c>
      <c r="J92" s="13" t="s">
        <v>1955</v>
      </c>
      <c r="K92" s="13" t="s">
        <v>2102</v>
      </c>
      <c r="L92" s="13" t="s">
        <v>1956</v>
      </c>
    </row>
    <row r="93" spans="1:12" ht="15">
      <c r="A93" s="128" t="s">
        <v>321</v>
      </c>
      <c r="B93" s="79">
        <v>85241</v>
      </c>
      <c r="C93" s="128" t="s">
        <v>250</v>
      </c>
      <c r="D93" s="79">
        <v>68232</v>
      </c>
      <c r="E93" s="128" t="s">
        <v>321</v>
      </c>
      <c r="F93" s="79">
        <v>85241</v>
      </c>
      <c r="G93" s="128" t="s">
        <v>298</v>
      </c>
      <c r="H93" s="79">
        <v>35594</v>
      </c>
      <c r="I93" s="128" t="s">
        <v>254</v>
      </c>
      <c r="J93" s="79">
        <v>57346</v>
      </c>
      <c r="K93" s="128" t="s">
        <v>278</v>
      </c>
      <c r="L93" s="79">
        <v>22545</v>
      </c>
    </row>
    <row r="94" spans="1:12" ht="15">
      <c r="A94" s="128" t="s">
        <v>320</v>
      </c>
      <c r="B94" s="79">
        <v>79890</v>
      </c>
      <c r="C94" s="128" t="s">
        <v>248</v>
      </c>
      <c r="D94" s="79">
        <v>57650</v>
      </c>
      <c r="E94" s="128" t="s">
        <v>320</v>
      </c>
      <c r="F94" s="79">
        <v>79890</v>
      </c>
      <c r="G94" s="128" t="s">
        <v>246</v>
      </c>
      <c r="H94" s="79">
        <v>17767</v>
      </c>
      <c r="I94" s="128" t="s">
        <v>264</v>
      </c>
      <c r="J94" s="79">
        <v>32864</v>
      </c>
      <c r="K94" s="128" t="s">
        <v>330</v>
      </c>
      <c r="L94" s="79">
        <v>20366</v>
      </c>
    </row>
    <row r="95" spans="1:12" ht="15">
      <c r="A95" s="128" t="s">
        <v>250</v>
      </c>
      <c r="B95" s="79">
        <v>68232</v>
      </c>
      <c r="C95" s="128" t="s">
        <v>237</v>
      </c>
      <c r="D95" s="79">
        <v>50044</v>
      </c>
      <c r="E95" s="128" t="s">
        <v>351</v>
      </c>
      <c r="F95" s="79">
        <v>24162</v>
      </c>
      <c r="G95" s="128" t="s">
        <v>296</v>
      </c>
      <c r="H95" s="79">
        <v>9803</v>
      </c>
      <c r="I95" s="128" t="s">
        <v>268</v>
      </c>
      <c r="J95" s="79">
        <v>7458</v>
      </c>
      <c r="K95" s="128" t="s">
        <v>329</v>
      </c>
      <c r="L95" s="79">
        <v>15368</v>
      </c>
    </row>
    <row r="96" spans="1:12" ht="15">
      <c r="A96" s="128" t="s">
        <v>248</v>
      </c>
      <c r="B96" s="79">
        <v>57650</v>
      </c>
      <c r="C96" s="128" t="s">
        <v>304</v>
      </c>
      <c r="D96" s="79">
        <v>48554</v>
      </c>
      <c r="E96" s="128" t="s">
        <v>347</v>
      </c>
      <c r="F96" s="79">
        <v>18754</v>
      </c>
      <c r="G96" s="128" t="s">
        <v>299</v>
      </c>
      <c r="H96" s="79">
        <v>6607</v>
      </c>
      <c r="I96" s="128" t="s">
        <v>244</v>
      </c>
      <c r="J96" s="79">
        <v>6602</v>
      </c>
      <c r="K96" s="128" t="s">
        <v>328</v>
      </c>
      <c r="L96" s="79">
        <v>11323</v>
      </c>
    </row>
    <row r="97" spans="1:12" ht="15">
      <c r="A97" s="128" t="s">
        <v>254</v>
      </c>
      <c r="B97" s="79">
        <v>57346</v>
      </c>
      <c r="C97" s="128" t="s">
        <v>291</v>
      </c>
      <c r="D97" s="79">
        <v>18792</v>
      </c>
      <c r="E97" s="128" t="s">
        <v>289</v>
      </c>
      <c r="F97" s="79">
        <v>12986</v>
      </c>
      <c r="G97" s="128" t="s">
        <v>297</v>
      </c>
      <c r="H97" s="79">
        <v>3869</v>
      </c>
      <c r="I97" s="128" t="s">
        <v>269</v>
      </c>
      <c r="J97" s="79">
        <v>4146</v>
      </c>
      <c r="K97" s="128" t="s">
        <v>280</v>
      </c>
      <c r="L97" s="79">
        <v>6050</v>
      </c>
    </row>
    <row r="98" spans="1:12" ht="15">
      <c r="A98" s="128" t="s">
        <v>237</v>
      </c>
      <c r="B98" s="79">
        <v>50044</v>
      </c>
      <c r="C98" s="128" t="s">
        <v>354</v>
      </c>
      <c r="D98" s="79">
        <v>16711</v>
      </c>
      <c r="E98" s="128" t="s">
        <v>343</v>
      </c>
      <c r="F98" s="79">
        <v>11980</v>
      </c>
      <c r="G98" s="128" t="s">
        <v>317</v>
      </c>
      <c r="H98" s="79">
        <v>2518</v>
      </c>
      <c r="I98" s="128" t="s">
        <v>266</v>
      </c>
      <c r="J98" s="79">
        <v>3257</v>
      </c>
      <c r="K98" s="128" t="s">
        <v>332</v>
      </c>
      <c r="L98" s="79">
        <v>5552</v>
      </c>
    </row>
    <row r="99" spans="1:12" ht="15">
      <c r="A99" s="128" t="s">
        <v>304</v>
      </c>
      <c r="B99" s="79">
        <v>48554</v>
      </c>
      <c r="C99" s="128" t="s">
        <v>255</v>
      </c>
      <c r="D99" s="79">
        <v>15723</v>
      </c>
      <c r="E99" s="128" t="s">
        <v>322</v>
      </c>
      <c r="F99" s="79">
        <v>11074</v>
      </c>
      <c r="G99" s="128" t="s">
        <v>258</v>
      </c>
      <c r="H99" s="79">
        <v>2071</v>
      </c>
      <c r="I99" s="128" t="s">
        <v>253</v>
      </c>
      <c r="J99" s="79">
        <v>3028</v>
      </c>
      <c r="K99" s="128" t="s">
        <v>282</v>
      </c>
      <c r="L99" s="79">
        <v>3595</v>
      </c>
    </row>
    <row r="100" spans="1:12" ht="15">
      <c r="A100" s="128" t="s">
        <v>298</v>
      </c>
      <c r="B100" s="79">
        <v>35594</v>
      </c>
      <c r="C100" s="128" t="s">
        <v>1819</v>
      </c>
      <c r="D100" s="79">
        <v>11164</v>
      </c>
      <c r="E100" s="128" t="s">
        <v>352</v>
      </c>
      <c r="F100" s="79">
        <v>10943</v>
      </c>
      <c r="G100" s="128" t="s">
        <v>261</v>
      </c>
      <c r="H100" s="79">
        <v>1608</v>
      </c>
      <c r="I100" s="128" t="s">
        <v>323</v>
      </c>
      <c r="J100" s="79">
        <v>2978</v>
      </c>
      <c r="K100" s="128" t="s">
        <v>281</v>
      </c>
      <c r="L100" s="79">
        <v>3361</v>
      </c>
    </row>
    <row r="101" spans="1:12" ht="15">
      <c r="A101" s="128" t="s">
        <v>264</v>
      </c>
      <c r="B101" s="79">
        <v>32864</v>
      </c>
      <c r="C101" s="128" t="s">
        <v>1820</v>
      </c>
      <c r="D101" s="79">
        <v>9889</v>
      </c>
      <c r="E101" s="128" t="s">
        <v>262</v>
      </c>
      <c r="F101" s="79">
        <v>7126</v>
      </c>
      <c r="G101" s="128" t="s">
        <v>300</v>
      </c>
      <c r="H101" s="79">
        <v>1340</v>
      </c>
      <c r="I101" s="128" t="s">
        <v>243</v>
      </c>
      <c r="J101" s="79">
        <v>2717</v>
      </c>
      <c r="K101" s="128" t="s">
        <v>283</v>
      </c>
      <c r="L101" s="79">
        <v>772</v>
      </c>
    </row>
    <row r="102" spans="1:12" ht="15">
      <c r="A102" s="128" t="s">
        <v>351</v>
      </c>
      <c r="B102" s="79">
        <v>24162</v>
      </c>
      <c r="C102" s="128" t="s">
        <v>1818</v>
      </c>
      <c r="D102" s="79">
        <v>8147</v>
      </c>
      <c r="E102" s="128" t="s">
        <v>353</v>
      </c>
      <c r="F102" s="79">
        <v>6218</v>
      </c>
      <c r="G102" s="128" t="s">
        <v>260</v>
      </c>
      <c r="H102" s="79">
        <v>1233</v>
      </c>
      <c r="I102" s="128" t="s">
        <v>267</v>
      </c>
      <c r="J102" s="79">
        <v>2477</v>
      </c>
      <c r="K102" s="128" t="s">
        <v>327</v>
      </c>
      <c r="L102" s="79">
        <v>570</v>
      </c>
    </row>
  </sheetData>
  <hyperlinks>
    <hyperlink ref="A2" r:id="rId1" display="https://twitter.com/GameArtAcademic/status/1161887587407187968"/>
    <hyperlink ref="A3" r:id="rId2" display="https://twitter.com/DigiNorthampton/status/1163745536048058368"/>
    <hyperlink ref="A4" r:id="rId3" display="https://www.digitalnorthampton.com/events/2019/01/11/immersive-healthcare"/>
    <hyperlink ref="A5" r:id="rId4" display="https://www.thegraduaterecruitment.co.uk/vacancies"/>
    <hyperlink ref="A6" r:id="rId5" display="https://www.linkedin.com/posts/kenpunter_mintel-global-consumer-trends-2019-activity-6570284750827859969--uz5"/>
    <hyperlink ref="A7" r:id="rId6" display="https://www.digitalnorthampton.com/events"/>
    <hyperlink ref="A8" r:id="rId7" display="http://www.s-sa.co.uk/contact"/>
    <hyperlink ref="A9" r:id="rId8" display="http://www.s-sa.co.uk/job/bbbh2135-field-engineer-1st-and-2nd-line-level"/>
    <hyperlink ref="A10" r:id="rId9" display="https://twitter.com/DigiNorthampton/status/1164095471293554688"/>
    <hyperlink ref="A11" r:id="rId10" display="https://buff.ly/305ThIK"/>
    <hyperlink ref="C2" r:id="rId11" display="https://www.digitalnorthampton.com/events/2019/01/11/immersive-healthcare"/>
    <hyperlink ref="C3" r:id="rId12" display="https://twitter.com/DigiNorthampton/status/1163745536048058368"/>
    <hyperlink ref="C4" r:id="rId13" display="http://www.digitalnorthampton.com/events"/>
    <hyperlink ref="C5" r:id="rId14" display="https://www.bbc.co.uk/news/uk-england-northamptonshire-49334442"/>
    <hyperlink ref="C6" r:id="rId15" display="https://www.hsj.co.uk/technology-and-innovation/digital-gp-service-provider-secures-biggest-ever-deal-with-nhs/7025732.article"/>
    <hyperlink ref="C7" r:id="rId16" display="https://twitter.com/SSARecruit/status/1164094795654008832"/>
    <hyperlink ref="C8" r:id="rId17" display="https://twitter.com/BarWaterside/status/1164122540241031168"/>
    <hyperlink ref="C9" r:id="rId18" display="https://twitter.com/SSARecruit/status/1162029063021694977"/>
    <hyperlink ref="C10" r:id="rId19" display="https://www.northampton.ac.uk/study/courses-by-subject/computing/"/>
    <hyperlink ref="C11" r:id="rId20" display="https://www.northampton.ac.uk/courses/games-art-ba-hons/"/>
    <hyperlink ref="E2" r:id="rId21" display="https://www.digitalnorthampton.com/events"/>
    <hyperlink ref="E3" r:id="rId22" display="https://twitter.com/tradegovuk/status/1160823234863882241"/>
    <hyperlink ref="E4" r:id="rId23" display="https://twitter.com/ChronandEcho/status/1161513027520335877"/>
    <hyperlink ref="E5" r:id="rId24" display="https://birminghamtechweek.com/2019/08/spotlight-on-yiannis-maos-founder-of-birmingham-tech-week/"/>
    <hyperlink ref="E6" r:id="rId25" display="https://www.youtube.com/watch?v=vSZfjtelFu0&amp;feature=youtu.be"/>
    <hyperlink ref="I2" r:id="rId26" display="https://twitter.com/GameArtAcademic/status/1161887587407187968"/>
    <hyperlink ref="I3" r:id="rId27" display="https://twitter.com/andywinter7t8/status/1163851157724454912"/>
    <hyperlink ref="I4" r:id="rId28" display="https://twitter.com/scottturneruon/status/1163338549418221568"/>
    <hyperlink ref="I5" r:id="rId29" display="https://www.festo.com/cms/en-gb_gb/index.htm"/>
    <hyperlink ref="I6" r:id="rId30" display="https://twitter.com/GameArtAcademic/status/1163897801379602432"/>
  </hyperlinks>
  <printOptions/>
  <pageMargins left="0.7" right="0.7" top="0.75" bottom="0.75" header="0.3" footer="0.3"/>
  <pageSetup orientation="portrait" paperSize="9"/>
  <tableParts>
    <tablePart r:id="rId32"/>
    <tablePart r:id="rId36"/>
    <tablePart r:id="rId38"/>
    <tablePart r:id="rId35"/>
    <tablePart r:id="rId33"/>
    <tablePart r:id="rId31"/>
    <tablePart r:id="rId37"/>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6"/>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2251</v>
      </c>
      <c r="B1" s="13" t="s">
        <v>2549</v>
      </c>
      <c r="C1" s="13" t="s">
        <v>2550</v>
      </c>
      <c r="D1" s="13" t="s">
        <v>144</v>
      </c>
      <c r="E1" s="13" t="s">
        <v>2552</v>
      </c>
      <c r="F1" s="13" t="s">
        <v>2553</v>
      </c>
      <c r="G1" s="13" t="s">
        <v>2554</v>
      </c>
    </row>
    <row r="2" spans="1:7" ht="15">
      <c r="A2" s="79" t="s">
        <v>1994</v>
      </c>
      <c r="B2" s="79">
        <v>130</v>
      </c>
      <c r="C2" s="131">
        <v>0.0384160756501182</v>
      </c>
      <c r="D2" s="79" t="s">
        <v>2551</v>
      </c>
      <c r="E2" s="79"/>
      <c r="F2" s="79"/>
      <c r="G2" s="79"/>
    </row>
    <row r="3" spans="1:7" ht="15">
      <c r="A3" s="79" t="s">
        <v>1995</v>
      </c>
      <c r="B3" s="79">
        <v>27</v>
      </c>
      <c r="C3" s="131">
        <v>0.007978723404255319</v>
      </c>
      <c r="D3" s="79" t="s">
        <v>2551</v>
      </c>
      <c r="E3" s="79"/>
      <c r="F3" s="79"/>
      <c r="G3" s="79"/>
    </row>
    <row r="4" spans="1:7" ht="15">
      <c r="A4" s="79" t="s">
        <v>1996</v>
      </c>
      <c r="B4" s="79">
        <v>0</v>
      </c>
      <c r="C4" s="131">
        <v>0</v>
      </c>
      <c r="D4" s="79" t="s">
        <v>2551</v>
      </c>
      <c r="E4" s="79"/>
      <c r="F4" s="79"/>
      <c r="G4" s="79"/>
    </row>
    <row r="5" spans="1:7" ht="15">
      <c r="A5" s="79" t="s">
        <v>1997</v>
      </c>
      <c r="B5" s="79">
        <v>3227</v>
      </c>
      <c r="C5" s="131">
        <v>0.9536052009456264</v>
      </c>
      <c r="D5" s="79" t="s">
        <v>2551</v>
      </c>
      <c r="E5" s="79"/>
      <c r="F5" s="79"/>
      <c r="G5" s="79"/>
    </row>
    <row r="6" spans="1:7" ht="15">
      <c r="A6" s="79" t="s">
        <v>1998</v>
      </c>
      <c r="B6" s="79">
        <v>3384</v>
      </c>
      <c r="C6" s="131">
        <v>1</v>
      </c>
      <c r="D6" s="79" t="s">
        <v>2551</v>
      </c>
      <c r="E6" s="79"/>
      <c r="F6" s="79"/>
      <c r="G6" s="79"/>
    </row>
    <row r="7" spans="1:7" ht="15">
      <c r="A7" s="87" t="s">
        <v>286</v>
      </c>
      <c r="B7" s="87">
        <v>71</v>
      </c>
      <c r="C7" s="132">
        <v>0.011108435996627364</v>
      </c>
      <c r="D7" s="87" t="s">
        <v>2551</v>
      </c>
      <c r="E7" s="87" t="b">
        <v>0</v>
      </c>
      <c r="F7" s="87" t="b">
        <v>0</v>
      </c>
      <c r="G7" s="87" t="b">
        <v>0</v>
      </c>
    </row>
    <row r="8" spans="1:7" ht="15">
      <c r="A8" s="87" t="s">
        <v>1999</v>
      </c>
      <c r="B8" s="87">
        <v>37</v>
      </c>
      <c r="C8" s="132">
        <v>0.010589823457998339</v>
      </c>
      <c r="D8" s="87" t="s">
        <v>2551</v>
      </c>
      <c r="E8" s="87" t="b">
        <v>0</v>
      </c>
      <c r="F8" s="87" t="b">
        <v>0</v>
      </c>
      <c r="G8" s="87" t="b">
        <v>0</v>
      </c>
    </row>
    <row r="9" spans="1:7" ht="15">
      <c r="A9" s="87" t="s">
        <v>2000</v>
      </c>
      <c r="B9" s="87">
        <v>31</v>
      </c>
      <c r="C9" s="132">
        <v>0.009988787655682193</v>
      </c>
      <c r="D9" s="87" t="s">
        <v>2551</v>
      </c>
      <c r="E9" s="87" t="b">
        <v>0</v>
      </c>
      <c r="F9" s="87" t="b">
        <v>0</v>
      </c>
      <c r="G9" s="87" t="b">
        <v>0</v>
      </c>
    </row>
    <row r="10" spans="1:7" ht="15">
      <c r="A10" s="87" t="s">
        <v>2001</v>
      </c>
      <c r="B10" s="87">
        <v>31</v>
      </c>
      <c r="C10" s="132">
        <v>0.009988787655682193</v>
      </c>
      <c r="D10" s="87" t="s">
        <v>2551</v>
      </c>
      <c r="E10" s="87" t="b">
        <v>0</v>
      </c>
      <c r="F10" s="87" t="b">
        <v>0</v>
      </c>
      <c r="G10" s="87" t="b">
        <v>0</v>
      </c>
    </row>
    <row r="11" spans="1:7" ht="15">
      <c r="A11" s="87" t="s">
        <v>2002</v>
      </c>
      <c r="B11" s="87">
        <v>25</v>
      </c>
      <c r="C11" s="132">
        <v>0.011420536136799962</v>
      </c>
      <c r="D11" s="87" t="s">
        <v>2551</v>
      </c>
      <c r="E11" s="87" t="b">
        <v>0</v>
      </c>
      <c r="F11" s="87" t="b">
        <v>0</v>
      </c>
      <c r="G11" s="87" t="b">
        <v>0</v>
      </c>
    </row>
    <row r="12" spans="1:7" ht="15">
      <c r="A12" s="87" t="s">
        <v>2004</v>
      </c>
      <c r="B12" s="87">
        <v>24</v>
      </c>
      <c r="C12" s="132">
        <v>0.010963714691327963</v>
      </c>
      <c r="D12" s="87" t="s">
        <v>2551</v>
      </c>
      <c r="E12" s="87" t="b">
        <v>0</v>
      </c>
      <c r="F12" s="87" t="b">
        <v>0</v>
      </c>
      <c r="G12" s="87" t="b">
        <v>0</v>
      </c>
    </row>
    <row r="13" spans="1:7" ht="15">
      <c r="A13" s="87" t="s">
        <v>2006</v>
      </c>
      <c r="B13" s="87">
        <v>21</v>
      </c>
      <c r="C13" s="132">
        <v>0.00843107343193264</v>
      </c>
      <c r="D13" s="87" t="s">
        <v>2551</v>
      </c>
      <c r="E13" s="87" t="b">
        <v>0</v>
      </c>
      <c r="F13" s="87" t="b">
        <v>0</v>
      </c>
      <c r="G13" s="87" t="b">
        <v>0</v>
      </c>
    </row>
    <row r="14" spans="1:7" ht="15">
      <c r="A14" s="87" t="s">
        <v>2005</v>
      </c>
      <c r="B14" s="87">
        <v>21</v>
      </c>
      <c r="C14" s="132">
        <v>0.00843107343193264</v>
      </c>
      <c r="D14" s="87" t="s">
        <v>2551</v>
      </c>
      <c r="E14" s="87" t="b">
        <v>0</v>
      </c>
      <c r="F14" s="87" t="b">
        <v>0</v>
      </c>
      <c r="G14" s="87" t="b">
        <v>0</v>
      </c>
    </row>
    <row r="15" spans="1:7" ht="15">
      <c r="A15" s="87" t="s">
        <v>1972</v>
      </c>
      <c r="B15" s="87">
        <v>20</v>
      </c>
      <c r="C15" s="132">
        <v>0.009399116103444124</v>
      </c>
      <c r="D15" s="87" t="s">
        <v>2551</v>
      </c>
      <c r="E15" s="87" t="b">
        <v>0</v>
      </c>
      <c r="F15" s="87" t="b">
        <v>0</v>
      </c>
      <c r="G15" s="87" t="b">
        <v>0</v>
      </c>
    </row>
    <row r="16" spans="1:7" ht="15">
      <c r="A16" s="87" t="s">
        <v>1979</v>
      </c>
      <c r="B16" s="87">
        <v>20</v>
      </c>
      <c r="C16" s="132">
        <v>0.008657023825584474</v>
      </c>
      <c r="D16" s="87" t="s">
        <v>2551</v>
      </c>
      <c r="E16" s="87" t="b">
        <v>0</v>
      </c>
      <c r="F16" s="87" t="b">
        <v>0</v>
      </c>
      <c r="G16" s="87" t="b">
        <v>0</v>
      </c>
    </row>
    <row r="17" spans="1:7" ht="15">
      <c r="A17" s="87" t="s">
        <v>2007</v>
      </c>
      <c r="B17" s="87">
        <v>17</v>
      </c>
      <c r="C17" s="132">
        <v>0.007556221387325784</v>
      </c>
      <c r="D17" s="87" t="s">
        <v>2551</v>
      </c>
      <c r="E17" s="87" t="b">
        <v>0</v>
      </c>
      <c r="F17" s="87" t="b">
        <v>0</v>
      </c>
      <c r="G17" s="87" t="b">
        <v>0</v>
      </c>
    </row>
    <row r="18" spans="1:7" ht="15">
      <c r="A18" s="87" t="s">
        <v>2252</v>
      </c>
      <c r="B18" s="87">
        <v>17</v>
      </c>
      <c r="C18" s="132">
        <v>0.007556221387325784</v>
      </c>
      <c r="D18" s="87" t="s">
        <v>2551</v>
      </c>
      <c r="E18" s="87" t="b">
        <v>0</v>
      </c>
      <c r="F18" s="87" t="b">
        <v>0</v>
      </c>
      <c r="G18" s="87" t="b">
        <v>0</v>
      </c>
    </row>
    <row r="19" spans="1:7" ht="15">
      <c r="A19" s="87" t="s">
        <v>2253</v>
      </c>
      <c r="B19" s="87">
        <v>17</v>
      </c>
      <c r="C19" s="132">
        <v>0.007556221387325784</v>
      </c>
      <c r="D19" s="87" t="s">
        <v>2551</v>
      </c>
      <c r="E19" s="87" t="b">
        <v>1</v>
      </c>
      <c r="F19" s="87" t="b">
        <v>0</v>
      </c>
      <c r="G19" s="87" t="b">
        <v>0</v>
      </c>
    </row>
    <row r="20" spans="1:7" ht="15">
      <c r="A20" s="87" t="s">
        <v>2016</v>
      </c>
      <c r="B20" s="87">
        <v>16</v>
      </c>
      <c r="C20" s="132">
        <v>0.007985256569719457</v>
      </c>
      <c r="D20" s="87" t="s">
        <v>2551</v>
      </c>
      <c r="E20" s="87" t="b">
        <v>0</v>
      </c>
      <c r="F20" s="87" t="b">
        <v>0</v>
      </c>
      <c r="G20" s="87" t="b">
        <v>0</v>
      </c>
    </row>
    <row r="21" spans="1:7" ht="15">
      <c r="A21" s="87" t="s">
        <v>264</v>
      </c>
      <c r="B21" s="87">
        <v>16</v>
      </c>
      <c r="C21" s="132">
        <v>0.007309143127551976</v>
      </c>
      <c r="D21" s="87" t="s">
        <v>2551</v>
      </c>
      <c r="E21" s="87" t="b">
        <v>0</v>
      </c>
      <c r="F21" s="87" t="b">
        <v>0</v>
      </c>
      <c r="G21" s="87" t="b">
        <v>0</v>
      </c>
    </row>
    <row r="22" spans="1:7" ht="15">
      <c r="A22" s="87" t="s">
        <v>2254</v>
      </c>
      <c r="B22" s="87">
        <v>15</v>
      </c>
      <c r="C22" s="132">
        <v>0.007049337077583094</v>
      </c>
      <c r="D22" s="87" t="s">
        <v>2551</v>
      </c>
      <c r="E22" s="87" t="b">
        <v>0</v>
      </c>
      <c r="F22" s="87" t="b">
        <v>0</v>
      </c>
      <c r="G22" s="87" t="b">
        <v>0</v>
      </c>
    </row>
    <row r="23" spans="1:7" ht="15">
      <c r="A23" s="87" t="s">
        <v>2255</v>
      </c>
      <c r="B23" s="87">
        <v>14</v>
      </c>
      <c r="C23" s="132">
        <v>0.0067759534970051735</v>
      </c>
      <c r="D23" s="87" t="s">
        <v>2551</v>
      </c>
      <c r="E23" s="87" t="b">
        <v>0</v>
      </c>
      <c r="F23" s="87" t="b">
        <v>0</v>
      </c>
      <c r="G23" s="87" t="b">
        <v>0</v>
      </c>
    </row>
    <row r="24" spans="1:7" ht="15">
      <c r="A24" s="87" t="s">
        <v>2256</v>
      </c>
      <c r="B24" s="87">
        <v>14</v>
      </c>
      <c r="C24" s="132">
        <v>0.0067759534970051735</v>
      </c>
      <c r="D24" s="87" t="s">
        <v>2551</v>
      </c>
      <c r="E24" s="87" t="b">
        <v>0</v>
      </c>
      <c r="F24" s="87" t="b">
        <v>0</v>
      </c>
      <c r="G24" s="87" t="b">
        <v>0</v>
      </c>
    </row>
    <row r="25" spans="1:7" ht="15">
      <c r="A25" s="87" t="s">
        <v>293</v>
      </c>
      <c r="B25" s="87">
        <v>13</v>
      </c>
      <c r="C25" s="132">
        <v>0.006488020962897059</v>
      </c>
      <c r="D25" s="87" t="s">
        <v>2551</v>
      </c>
      <c r="E25" s="87" t="b">
        <v>0</v>
      </c>
      <c r="F25" s="87" t="b">
        <v>0</v>
      </c>
      <c r="G25" s="87" t="b">
        <v>0</v>
      </c>
    </row>
    <row r="26" spans="1:7" ht="15">
      <c r="A26" s="87" t="s">
        <v>2257</v>
      </c>
      <c r="B26" s="87">
        <v>13</v>
      </c>
      <c r="C26" s="132">
        <v>0.006488020962897059</v>
      </c>
      <c r="D26" s="87" t="s">
        <v>2551</v>
      </c>
      <c r="E26" s="87" t="b">
        <v>0</v>
      </c>
      <c r="F26" s="87" t="b">
        <v>0</v>
      </c>
      <c r="G26" s="87" t="b">
        <v>0</v>
      </c>
    </row>
    <row r="27" spans="1:7" ht="15">
      <c r="A27" s="87" t="s">
        <v>2258</v>
      </c>
      <c r="B27" s="87">
        <v>13</v>
      </c>
      <c r="C27" s="132">
        <v>0.006488020962897059</v>
      </c>
      <c r="D27" s="87" t="s">
        <v>2551</v>
      </c>
      <c r="E27" s="87" t="b">
        <v>0</v>
      </c>
      <c r="F27" s="87" t="b">
        <v>0</v>
      </c>
      <c r="G27" s="87" t="b">
        <v>0</v>
      </c>
    </row>
    <row r="28" spans="1:7" ht="15">
      <c r="A28" s="87" t="s">
        <v>2259</v>
      </c>
      <c r="B28" s="87">
        <v>13</v>
      </c>
      <c r="C28" s="132">
        <v>0.006488020962897059</v>
      </c>
      <c r="D28" s="87" t="s">
        <v>2551</v>
      </c>
      <c r="E28" s="87" t="b">
        <v>0</v>
      </c>
      <c r="F28" s="87" t="b">
        <v>0</v>
      </c>
      <c r="G28" s="87" t="b">
        <v>0</v>
      </c>
    </row>
    <row r="29" spans="1:7" ht="15">
      <c r="A29" s="87" t="s">
        <v>2260</v>
      </c>
      <c r="B29" s="87">
        <v>13</v>
      </c>
      <c r="C29" s="132">
        <v>0.006488020962897059</v>
      </c>
      <c r="D29" s="87" t="s">
        <v>2551</v>
      </c>
      <c r="E29" s="87" t="b">
        <v>0</v>
      </c>
      <c r="F29" s="87" t="b">
        <v>0</v>
      </c>
      <c r="G29" s="87" t="b">
        <v>0</v>
      </c>
    </row>
    <row r="30" spans="1:7" ht="15">
      <c r="A30" s="87" t="s">
        <v>2261</v>
      </c>
      <c r="B30" s="87">
        <v>13</v>
      </c>
      <c r="C30" s="132">
        <v>0.006488020962897059</v>
      </c>
      <c r="D30" s="87" t="s">
        <v>2551</v>
      </c>
      <c r="E30" s="87" t="b">
        <v>0</v>
      </c>
      <c r="F30" s="87" t="b">
        <v>0</v>
      </c>
      <c r="G30" s="87" t="b">
        <v>0</v>
      </c>
    </row>
    <row r="31" spans="1:7" ht="15">
      <c r="A31" s="87" t="s">
        <v>2262</v>
      </c>
      <c r="B31" s="87">
        <v>13</v>
      </c>
      <c r="C31" s="132">
        <v>0.006488020962897059</v>
      </c>
      <c r="D31" s="87" t="s">
        <v>2551</v>
      </c>
      <c r="E31" s="87" t="b">
        <v>0</v>
      </c>
      <c r="F31" s="87" t="b">
        <v>0</v>
      </c>
      <c r="G31" s="87" t="b">
        <v>0</v>
      </c>
    </row>
    <row r="32" spans="1:7" ht="15">
      <c r="A32" s="87" t="s">
        <v>2263</v>
      </c>
      <c r="B32" s="87">
        <v>13</v>
      </c>
      <c r="C32" s="132">
        <v>0.006488020962897059</v>
      </c>
      <c r="D32" s="87" t="s">
        <v>2551</v>
      </c>
      <c r="E32" s="87" t="b">
        <v>0</v>
      </c>
      <c r="F32" s="87" t="b">
        <v>0</v>
      </c>
      <c r="G32" s="87" t="b">
        <v>0</v>
      </c>
    </row>
    <row r="33" spans="1:7" ht="15">
      <c r="A33" s="87" t="s">
        <v>2264</v>
      </c>
      <c r="B33" s="87">
        <v>12</v>
      </c>
      <c r="C33" s="132">
        <v>0.0061844181888221815</v>
      </c>
      <c r="D33" s="87" t="s">
        <v>2551</v>
      </c>
      <c r="E33" s="87" t="b">
        <v>0</v>
      </c>
      <c r="F33" s="87" t="b">
        <v>0</v>
      </c>
      <c r="G33" s="87" t="b">
        <v>0</v>
      </c>
    </row>
    <row r="34" spans="1:7" ht="15">
      <c r="A34" s="87" t="s">
        <v>2015</v>
      </c>
      <c r="B34" s="87">
        <v>12</v>
      </c>
      <c r="C34" s="132">
        <v>0.0061844181888221815</v>
      </c>
      <c r="D34" s="87" t="s">
        <v>2551</v>
      </c>
      <c r="E34" s="87" t="b">
        <v>0</v>
      </c>
      <c r="F34" s="87" t="b">
        <v>0</v>
      </c>
      <c r="G34" s="87" t="b">
        <v>0</v>
      </c>
    </row>
    <row r="35" spans="1:7" ht="15">
      <c r="A35" s="87" t="s">
        <v>2265</v>
      </c>
      <c r="B35" s="87">
        <v>12</v>
      </c>
      <c r="C35" s="132">
        <v>0.0061844181888221815</v>
      </c>
      <c r="D35" s="87" t="s">
        <v>2551</v>
      </c>
      <c r="E35" s="87" t="b">
        <v>0</v>
      </c>
      <c r="F35" s="87" t="b">
        <v>0</v>
      </c>
      <c r="G35" s="87" t="b">
        <v>0</v>
      </c>
    </row>
    <row r="36" spans="1:7" ht="15">
      <c r="A36" s="87" t="s">
        <v>2266</v>
      </c>
      <c r="B36" s="87">
        <v>12</v>
      </c>
      <c r="C36" s="132">
        <v>0.0061844181888221815</v>
      </c>
      <c r="D36" s="87" t="s">
        <v>2551</v>
      </c>
      <c r="E36" s="87" t="b">
        <v>0</v>
      </c>
      <c r="F36" s="87" t="b">
        <v>0</v>
      </c>
      <c r="G36" s="87" t="b">
        <v>0</v>
      </c>
    </row>
    <row r="37" spans="1:7" ht="15">
      <c r="A37" s="87" t="s">
        <v>2267</v>
      </c>
      <c r="B37" s="87">
        <v>12</v>
      </c>
      <c r="C37" s="132">
        <v>0.0061844181888221815</v>
      </c>
      <c r="D37" s="87" t="s">
        <v>2551</v>
      </c>
      <c r="E37" s="87" t="b">
        <v>0</v>
      </c>
      <c r="F37" s="87" t="b">
        <v>0</v>
      </c>
      <c r="G37" s="87" t="b">
        <v>0</v>
      </c>
    </row>
    <row r="38" spans="1:7" ht="15">
      <c r="A38" s="87" t="s">
        <v>266</v>
      </c>
      <c r="B38" s="87">
        <v>12</v>
      </c>
      <c r="C38" s="132">
        <v>0.0061844181888221815</v>
      </c>
      <c r="D38" s="87" t="s">
        <v>2551</v>
      </c>
      <c r="E38" s="87" t="b">
        <v>0</v>
      </c>
      <c r="F38" s="87" t="b">
        <v>0</v>
      </c>
      <c r="G38" s="87" t="b">
        <v>0</v>
      </c>
    </row>
    <row r="39" spans="1:7" ht="15">
      <c r="A39" s="87" t="s">
        <v>2268</v>
      </c>
      <c r="B39" s="87">
        <v>11</v>
      </c>
      <c r="C39" s="132">
        <v>0.006313064112648683</v>
      </c>
      <c r="D39" s="87" t="s">
        <v>2551</v>
      </c>
      <c r="E39" s="87" t="b">
        <v>0</v>
      </c>
      <c r="F39" s="87" t="b">
        <v>0</v>
      </c>
      <c r="G39" s="87" t="b">
        <v>0</v>
      </c>
    </row>
    <row r="40" spans="1:7" ht="15">
      <c r="A40" s="87" t="s">
        <v>2269</v>
      </c>
      <c r="B40" s="87">
        <v>11</v>
      </c>
      <c r="C40" s="132">
        <v>0.005863836402757445</v>
      </c>
      <c r="D40" s="87" t="s">
        <v>2551</v>
      </c>
      <c r="E40" s="87" t="b">
        <v>0</v>
      </c>
      <c r="F40" s="87" t="b">
        <v>0</v>
      </c>
      <c r="G40" s="87" t="b">
        <v>0</v>
      </c>
    </row>
    <row r="41" spans="1:7" ht="15">
      <c r="A41" s="87" t="s">
        <v>2270</v>
      </c>
      <c r="B41" s="87">
        <v>11</v>
      </c>
      <c r="C41" s="132">
        <v>0.005863836402757445</v>
      </c>
      <c r="D41" s="87" t="s">
        <v>2551</v>
      </c>
      <c r="E41" s="87" t="b">
        <v>1</v>
      </c>
      <c r="F41" s="87" t="b">
        <v>0</v>
      </c>
      <c r="G41" s="87" t="b">
        <v>0</v>
      </c>
    </row>
    <row r="42" spans="1:7" ht="15">
      <c r="A42" s="87" t="s">
        <v>2271</v>
      </c>
      <c r="B42" s="87">
        <v>10</v>
      </c>
      <c r="C42" s="132">
        <v>0.005524727962948311</v>
      </c>
      <c r="D42" s="87" t="s">
        <v>2551</v>
      </c>
      <c r="E42" s="87" t="b">
        <v>1</v>
      </c>
      <c r="F42" s="87" t="b">
        <v>0</v>
      </c>
      <c r="G42" s="87" t="b">
        <v>0</v>
      </c>
    </row>
    <row r="43" spans="1:7" ht="15">
      <c r="A43" s="87" t="s">
        <v>2011</v>
      </c>
      <c r="B43" s="87">
        <v>10</v>
      </c>
      <c r="C43" s="132">
        <v>0.005739149193316984</v>
      </c>
      <c r="D43" s="87" t="s">
        <v>2551</v>
      </c>
      <c r="E43" s="87" t="b">
        <v>0</v>
      </c>
      <c r="F43" s="87" t="b">
        <v>0</v>
      </c>
      <c r="G43" s="87" t="b">
        <v>0</v>
      </c>
    </row>
    <row r="44" spans="1:7" ht="15">
      <c r="A44" s="87" t="s">
        <v>265</v>
      </c>
      <c r="B44" s="87">
        <v>10</v>
      </c>
      <c r="C44" s="132">
        <v>0.005524727962948311</v>
      </c>
      <c r="D44" s="87" t="s">
        <v>2551</v>
      </c>
      <c r="E44" s="87" t="b">
        <v>0</v>
      </c>
      <c r="F44" s="87" t="b">
        <v>0</v>
      </c>
      <c r="G44" s="87" t="b">
        <v>0</v>
      </c>
    </row>
    <row r="45" spans="1:7" ht="15">
      <c r="A45" s="87" t="s">
        <v>288</v>
      </c>
      <c r="B45" s="87">
        <v>10</v>
      </c>
      <c r="C45" s="132">
        <v>0.006250604064099871</v>
      </c>
      <c r="D45" s="87" t="s">
        <v>2551</v>
      </c>
      <c r="E45" s="87" t="b">
        <v>0</v>
      </c>
      <c r="F45" s="87" t="b">
        <v>0</v>
      </c>
      <c r="G45" s="87" t="b">
        <v>0</v>
      </c>
    </row>
    <row r="46" spans="1:7" ht="15">
      <c r="A46" s="87" t="s">
        <v>2272</v>
      </c>
      <c r="B46" s="87">
        <v>9</v>
      </c>
      <c r="C46" s="132">
        <v>0.005165234273985286</v>
      </c>
      <c r="D46" s="87" t="s">
        <v>2551</v>
      </c>
      <c r="E46" s="87" t="b">
        <v>0</v>
      </c>
      <c r="F46" s="87" t="b">
        <v>1</v>
      </c>
      <c r="G46" s="87" t="b">
        <v>0</v>
      </c>
    </row>
    <row r="47" spans="1:7" ht="15">
      <c r="A47" s="87" t="s">
        <v>284</v>
      </c>
      <c r="B47" s="87">
        <v>9</v>
      </c>
      <c r="C47" s="132">
        <v>0.005165234273985286</v>
      </c>
      <c r="D47" s="87" t="s">
        <v>2551</v>
      </c>
      <c r="E47" s="87" t="b">
        <v>0</v>
      </c>
      <c r="F47" s="87" t="b">
        <v>0</v>
      </c>
      <c r="G47" s="87" t="b">
        <v>0</v>
      </c>
    </row>
    <row r="48" spans="1:7" ht="15">
      <c r="A48" s="87" t="s">
        <v>2273</v>
      </c>
      <c r="B48" s="87">
        <v>9</v>
      </c>
      <c r="C48" s="132">
        <v>0.005165234273985286</v>
      </c>
      <c r="D48" s="87" t="s">
        <v>2551</v>
      </c>
      <c r="E48" s="87" t="b">
        <v>0</v>
      </c>
      <c r="F48" s="87" t="b">
        <v>0</v>
      </c>
      <c r="G48" s="87" t="b">
        <v>0</v>
      </c>
    </row>
    <row r="49" spans="1:7" ht="15">
      <c r="A49" s="87" t="s">
        <v>2009</v>
      </c>
      <c r="B49" s="87">
        <v>9</v>
      </c>
      <c r="C49" s="132">
        <v>0.005165234273985286</v>
      </c>
      <c r="D49" s="87" t="s">
        <v>2551</v>
      </c>
      <c r="E49" s="87" t="b">
        <v>1</v>
      </c>
      <c r="F49" s="87" t="b">
        <v>0</v>
      </c>
      <c r="G49" s="87" t="b">
        <v>0</v>
      </c>
    </row>
    <row r="50" spans="1:7" ht="15">
      <c r="A50" s="87" t="s">
        <v>254</v>
      </c>
      <c r="B50" s="87">
        <v>9</v>
      </c>
      <c r="C50" s="132">
        <v>0.005165234273985286</v>
      </c>
      <c r="D50" s="87" t="s">
        <v>2551</v>
      </c>
      <c r="E50" s="87" t="b">
        <v>0</v>
      </c>
      <c r="F50" s="87" t="b">
        <v>0</v>
      </c>
      <c r="G50" s="87" t="b">
        <v>0</v>
      </c>
    </row>
    <row r="51" spans="1:7" ht="15">
      <c r="A51" s="87" t="s">
        <v>2274</v>
      </c>
      <c r="B51" s="87">
        <v>9</v>
      </c>
      <c r="C51" s="132">
        <v>0.005165234273985286</v>
      </c>
      <c r="D51" s="87" t="s">
        <v>2551</v>
      </c>
      <c r="E51" s="87" t="b">
        <v>0</v>
      </c>
      <c r="F51" s="87" t="b">
        <v>0</v>
      </c>
      <c r="G51" s="87" t="b">
        <v>0</v>
      </c>
    </row>
    <row r="52" spans="1:7" ht="15">
      <c r="A52" s="87" t="s">
        <v>2275</v>
      </c>
      <c r="B52" s="87">
        <v>9</v>
      </c>
      <c r="C52" s="132">
        <v>0.005165234273985286</v>
      </c>
      <c r="D52" s="87" t="s">
        <v>2551</v>
      </c>
      <c r="E52" s="87" t="b">
        <v>0</v>
      </c>
      <c r="F52" s="87" t="b">
        <v>0</v>
      </c>
      <c r="G52" s="87" t="b">
        <v>0</v>
      </c>
    </row>
    <row r="53" spans="1:7" ht="15">
      <c r="A53" s="87" t="s">
        <v>2276</v>
      </c>
      <c r="B53" s="87">
        <v>8</v>
      </c>
      <c r="C53" s="132">
        <v>0.004783081388195786</v>
      </c>
      <c r="D53" s="87" t="s">
        <v>2551</v>
      </c>
      <c r="E53" s="87" t="b">
        <v>0</v>
      </c>
      <c r="F53" s="87" t="b">
        <v>0</v>
      </c>
      <c r="G53" s="87" t="b">
        <v>0</v>
      </c>
    </row>
    <row r="54" spans="1:7" ht="15">
      <c r="A54" s="87" t="s">
        <v>2277</v>
      </c>
      <c r="B54" s="87">
        <v>8</v>
      </c>
      <c r="C54" s="132">
        <v>0.004783081388195786</v>
      </c>
      <c r="D54" s="87" t="s">
        <v>2551</v>
      </c>
      <c r="E54" s="87" t="b">
        <v>0</v>
      </c>
      <c r="F54" s="87" t="b">
        <v>0</v>
      </c>
      <c r="G54" s="87" t="b">
        <v>0</v>
      </c>
    </row>
    <row r="55" spans="1:7" ht="15">
      <c r="A55" s="87" t="s">
        <v>2278</v>
      </c>
      <c r="B55" s="87">
        <v>8</v>
      </c>
      <c r="C55" s="132">
        <v>0.004783081388195786</v>
      </c>
      <c r="D55" s="87" t="s">
        <v>2551</v>
      </c>
      <c r="E55" s="87" t="b">
        <v>0</v>
      </c>
      <c r="F55" s="87" t="b">
        <v>0</v>
      </c>
      <c r="G55" s="87" t="b">
        <v>0</v>
      </c>
    </row>
    <row r="56" spans="1:7" ht="15">
      <c r="A56" s="87" t="s">
        <v>2279</v>
      </c>
      <c r="B56" s="87">
        <v>8</v>
      </c>
      <c r="C56" s="132">
        <v>0.004783081388195786</v>
      </c>
      <c r="D56" s="87" t="s">
        <v>2551</v>
      </c>
      <c r="E56" s="87" t="b">
        <v>0</v>
      </c>
      <c r="F56" s="87" t="b">
        <v>0</v>
      </c>
      <c r="G56" s="87" t="b">
        <v>0</v>
      </c>
    </row>
    <row r="57" spans="1:7" ht="15">
      <c r="A57" s="87" t="s">
        <v>2280</v>
      </c>
      <c r="B57" s="87">
        <v>8</v>
      </c>
      <c r="C57" s="132">
        <v>0.004783081388195786</v>
      </c>
      <c r="D57" s="87" t="s">
        <v>2551</v>
      </c>
      <c r="E57" s="87" t="b">
        <v>0</v>
      </c>
      <c r="F57" s="87" t="b">
        <v>0</v>
      </c>
      <c r="G57" s="87" t="b">
        <v>0</v>
      </c>
    </row>
    <row r="58" spans="1:7" ht="15">
      <c r="A58" s="87" t="s">
        <v>2281</v>
      </c>
      <c r="B58" s="87">
        <v>8</v>
      </c>
      <c r="C58" s="132">
        <v>0.004783081388195786</v>
      </c>
      <c r="D58" s="87" t="s">
        <v>2551</v>
      </c>
      <c r="E58" s="87" t="b">
        <v>0</v>
      </c>
      <c r="F58" s="87" t="b">
        <v>0</v>
      </c>
      <c r="G58" s="87" t="b">
        <v>0</v>
      </c>
    </row>
    <row r="59" spans="1:7" ht="15">
      <c r="A59" s="87" t="s">
        <v>2282</v>
      </c>
      <c r="B59" s="87">
        <v>8</v>
      </c>
      <c r="C59" s="132">
        <v>0.004783081388195786</v>
      </c>
      <c r="D59" s="87" t="s">
        <v>2551</v>
      </c>
      <c r="E59" s="87" t="b">
        <v>0</v>
      </c>
      <c r="F59" s="87" t="b">
        <v>0</v>
      </c>
      <c r="G59" s="87" t="b">
        <v>0</v>
      </c>
    </row>
    <row r="60" spans="1:7" ht="15">
      <c r="A60" s="87" t="s">
        <v>2283</v>
      </c>
      <c r="B60" s="87">
        <v>8</v>
      </c>
      <c r="C60" s="132">
        <v>0.004783081388195786</v>
      </c>
      <c r="D60" s="87" t="s">
        <v>2551</v>
      </c>
      <c r="E60" s="87" t="b">
        <v>0</v>
      </c>
      <c r="F60" s="87" t="b">
        <v>0</v>
      </c>
      <c r="G60" s="87" t="b">
        <v>0</v>
      </c>
    </row>
    <row r="61" spans="1:7" ht="15">
      <c r="A61" s="87" t="s">
        <v>2284</v>
      </c>
      <c r="B61" s="87">
        <v>8</v>
      </c>
      <c r="C61" s="132">
        <v>0.004783081388195786</v>
      </c>
      <c r="D61" s="87" t="s">
        <v>2551</v>
      </c>
      <c r="E61" s="87" t="b">
        <v>0</v>
      </c>
      <c r="F61" s="87" t="b">
        <v>0</v>
      </c>
      <c r="G61" s="87" t="b">
        <v>0</v>
      </c>
    </row>
    <row r="62" spans="1:7" ht="15">
      <c r="A62" s="87" t="s">
        <v>2285</v>
      </c>
      <c r="B62" s="87">
        <v>8</v>
      </c>
      <c r="C62" s="132">
        <v>0.004783081388195786</v>
      </c>
      <c r="D62" s="87" t="s">
        <v>2551</v>
      </c>
      <c r="E62" s="87" t="b">
        <v>0</v>
      </c>
      <c r="F62" s="87" t="b">
        <v>0</v>
      </c>
      <c r="G62" s="87" t="b">
        <v>0</v>
      </c>
    </row>
    <row r="63" spans="1:7" ht="15">
      <c r="A63" s="87" t="s">
        <v>2286</v>
      </c>
      <c r="B63" s="87">
        <v>8</v>
      </c>
      <c r="C63" s="132">
        <v>0.004783081388195786</v>
      </c>
      <c r="D63" s="87" t="s">
        <v>2551</v>
      </c>
      <c r="E63" s="87" t="b">
        <v>0</v>
      </c>
      <c r="F63" s="87" t="b">
        <v>0</v>
      </c>
      <c r="G63" s="87" t="b">
        <v>0</v>
      </c>
    </row>
    <row r="64" spans="1:7" ht="15">
      <c r="A64" s="87" t="s">
        <v>2287</v>
      </c>
      <c r="B64" s="87">
        <v>8</v>
      </c>
      <c r="C64" s="132">
        <v>0.005251455283634587</v>
      </c>
      <c r="D64" s="87" t="s">
        <v>2551</v>
      </c>
      <c r="E64" s="87" t="b">
        <v>0</v>
      </c>
      <c r="F64" s="87" t="b">
        <v>0</v>
      </c>
      <c r="G64" s="87" t="b">
        <v>0</v>
      </c>
    </row>
    <row r="65" spans="1:7" ht="15">
      <c r="A65" s="87" t="s">
        <v>2288</v>
      </c>
      <c r="B65" s="87">
        <v>8</v>
      </c>
      <c r="C65" s="132">
        <v>0.004783081388195786</v>
      </c>
      <c r="D65" s="87" t="s">
        <v>2551</v>
      </c>
      <c r="E65" s="87" t="b">
        <v>0</v>
      </c>
      <c r="F65" s="87" t="b">
        <v>0</v>
      </c>
      <c r="G65" s="87" t="b">
        <v>0</v>
      </c>
    </row>
    <row r="66" spans="1:7" ht="15">
      <c r="A66" s="87" t="s">
        <v>2289</v>
      </c>
      <c r="B66" s="87">
        <v>8</v>
      </c>
      <c r="C66" s="132">
        <v>0.004783081388195786</v>
      </c>
      <c r="D66" s="87" t="s">
        <v>2551</v>
      </c>
      <c r="E66" s="87" t="b">
        <v>0</v>
      </c>
      <c r="F66" s="87" t="b">
        <v>0</v>
      </c>
      <c r="G66" s="87" t="b">
        <v>0</v>
      </c>
    </row>
    <row r="67" spans="1:7" ht="15">
      <c r="A67" s="87" t="s">
        <v>268</v>
      </c>
      <c r="B67" s="87">
        <v>8</v>
      </c>
      <c r="C67" s="132">
        <v>0.004783081388195786</v>
      </c>
      <c r="D67" s="87" t="s">
        <v>2551</v>
      </c>
      <c r="E67" s="87" t="b">
        <v>0</v>
      </c>
      <c r="F67" s="87" t="b">
        <v>0</v>
      </c>
      <c r="G67" s="87" t="b">
        <v>0</v>
      </c>
    </row>
    <row r="68" spans="1:7" ht="15">
      <c r="A68" s="87" t="s">
        <v>2290</v>
      </c>
      <c r="B68" s="87">
        <v>7</v>
      </c>
      <c r="C68" s="132">
        <v>0.00437542284486991</v>
      </c>
      <c r="D68" s="87" t="s">
        <v>2551</v>
      </c>
      <c r="E68" s="87" t="b">
        <v>0</v>
      </c>
      <c r="F68" s="87" t="b">
        <v>0</v>
      </c>
      <c r="G68" s="87" t="b">
        <v>0</v>
      </c>
    </row>
    <row r="69" spans="1:7" ht="15">
      <c r="A69" s="87" t="s">
        <v>2291</v>
      </c>
      <c r="B69" s="87">
        <v>7</v>
      </c>
      <c r="C69" s="132">
        <v>0.004595023373180263</v>
      </c>
      <c r="D69" s="87" t="s">
        <v>2551</v>
      </c>
      <c r="E69" s="87" t="b">
        <v>0</v>
      </c>
      <c r="F69" s="87" t="b">
        <v>0</v>
      </c>
      <c r="G69" s="87" t="b">
        <v>0</v>
      </c>
    </row>
    <row r="70" spans="1:7" ht="15">
      <c r="A70" s="87" t="s">
        <v>2292</v>
      </c>
      <c r="B70" s="87">
        <v>7</v>
      </c>
      <c r="C70" s="132">
        <v>0.00437542284486991</v>
      </c>
      <c r="D70" s="87" t="s">
        <v>2551</v>
      </c>
      <c r="E70" s="87" t="b">
        <v>0</v>
      </c>
      <c r="F70" s="87" t="b">
        <v>0</v>
      </c>
      <c r="G70" s="87" t="b">
        <v>0</v>
      </c>
    </row>
    <row r="71" spans="1:7" ht="15">
      <c r="A71" s="87" t="s">
        <v>2293</v>
      </c>
      <c r="B71" s="87">
        <v>7</v>
      </c>
      <c r="C71" s="132">
        <v>0.00437542284486991</v>
      </c>
      <c r="D71" s="87" t="s">
        <v>2551</v>
      </c>
      <c r="E71" s="87" t="b">
        <v>0</v>
      </c>
      <c r="F71" s="87" t="b">
        <v>0</v>
      </c>
      <c r="G71" s="87" t="b">
        <v>0</v>
      </c>
    </row>
    <row r="72" spans="1:7" ht="15">
      <c r="A72" s="87" t="s">
        <v>321</v>
      </c>
      <c r="B72" s="87">
        <v>7</v>
      </c>
      <c r="C72" s="132">
        <v>0.00485475567043114</v>
      </c>
      <c r="D72" s="87" t="s">
        <v>2551</v>
      </c>
      <c r="E72" s="87" t="b">
        <v>0</v>
      </c>
      <c r="F72" s="87" t="b">
        <v>0</v>
      </c>
      <c r="G72" s="87" t="b">
        <v>0</v>
      </c>
    </row>
    <row r="73" spans="1:7" ht="15">
      <c r="A73" s="87" t="s">
        <v>267</v>
      </c>
      <c r="B73" s="87">
        <v>7</v>
      </c>
      <c r="C73" s="132">
        <v>0.00437542284486991</v>
      </c>
      <c r="D73" s="87" t="s">
        <v>2551</v>
      </c>
      <c r="E73" s="87" t="b">
        <v>0</v>
      </c>
      <c r="F73" s="87" t="b">
        <v>0</v>
      </c>
      <c r="G73" s="87" t="b">
        <v>0</v>
      </c>
    </row>
    <row r="74" spans="1:7" ht="15">
      <c r="A74" s="87" t="s">
        <v>2294</v>
      </c>
      <c r="B74" s="87">
        <v>6</v>
      </c>
      <c r="C74" s="132">
        <v>0.00393859146272594</v>
      </c>
      <c r="D74" s="87" t="s">
        <v>2551</v>
      </c>
      <c r="E74" s="87" t="b">
        <v>0</v>
      </c>
      <c r="F74" s="87" t="b">
        <v>0</v>
      </c>
      <c r="G74" s="87" t="b">
        <v>0</v>
      </c>
    </row>
    <row r="75" spans="1:7" ht="15">
      <c r="A75" s="87" t="s">
        <v>2295</v>
      </c>
      <c r="B75" s="87">
        <v>6</v>
      </c>
      <c r="C75" s="132">
        <v>0.004784973831040789</v>
      </c>
      <c r="D75" s="87" t="s">
        <v>2551</v>
      </c>
      <c r="E75" s="87" t="b">
        <v>0</v>
      </c>
      <c r="F75" s="87" t="b">
        <v>0</v>
      </c>
      <c r="G75" s="87" t="b">
        <v>0</v>
      </c>
    </row>
    <row r="76" spans="1:7" ht="15">
      <c r="A76" s="87" t="s">
        <v>2296</v>
      </c>
      <c r="B76" s="87">
        <v>6</v>
      </c>
      <c r="C76" s="132">
        <v>0.00393859146272594</v>
      </c>
      <c r="D76" s="87" t="s">
        <v>2551</v>
      </c>
      <c r="E76" s="87" t="b">
        <v>0</v>
      </c>
      <c r="F76" s="87" t="b">
        <v>0</v>
      </c>
      <c r="G76" s="87" t="b">
        <v>0</v>
      </c>
    </row>
    <row r="77" spans="1:7" ht="15">
      <c r="A77" s="87" t="s">
        <v>2297</v>
      </c>
      <c r="B77" s="87">
        <v>6</v>
      </c>
      <c r="C77" s="132">
        <v>0.00393859146272594</v>
      </c>
      <c r="D77" s="87" t="s">
        <v>2551</v>
      </c>
      <c r="E77" s="87" t="b">
        <v>0</v>
      </c>
      <c r="F77" s="87" t="b">
        <v>0</v>
      </c>
      <c r="G77" s="87" t="b">
        <v>0</v>
      </c>
    </row>
    <row r="78" spans="1:7" ht="15">
      <c r="A78" s="87" t="s">
        <v>2298</v>
      </c>
      <c r="B78" s="87">
        <v>6</v>
      </c>
      <c r="C78" s="132">
        <v>0.00393859146272594</v>
      </c>
      <c r="D78" s="87" t="s">
        <v>2551</v>
      </c>
      <c r="E78" s="87" t="b">
        <v>0</v>
      </c>
      <c r="F78" s="87" t="b">
        <v>0</v>
      </c>
      <c r="G78" s="87" t="b">
        <v>0</v>
      </c>
    </row>
    <row r="79" spans="1:7" ht="15">
      <c r="A79" s="87" t="s">
        <v>2299</v>
      </c>
      <c r="B79" s="87">
        <v>6</v>
      </c>
      <c r="C79" s="132">
        <v>0.00393859146272594</v>
      </c>
      <c r="D79" s="87" t="s">
        <v>2551</v>
      </c>
      <c r="E79" s="87" t="b">
        <v>0</v>
      </c>
      <c r="F79" s="87" t="b">
        <v>0</v>
      </c>
      <c r="G79" s="87" t="b">
        <v>0</v>
      </c>
    </row>
    <row r="80" spans="1:7" ht="15">
      <c r="A80" s="87" t="s">
        <v>2300</v>
      </c>
      <c r="B80" s="87">
        <v>6</v>
      </c>
      <c r="C80" s="132">
        <v>0.00393859146272594</v>
      </c>
      <c r="D80" s="87" t="s">
        <v>2551</v>
      </c>
      <c r="E80" s="87" t="b">
        <v>0</v>
      </c>
      <c r="F80" s="87" t="b">
        <v>0</v>
      </c>
      <c r="G80" s="87" t="b">
        <v>0</v>
      </c>
    </row>
    <row r="81" spans="1:7" ht="15">
      <c r="A81" s="87" t="s">
        <v>334</v>
      </c>
      <c r="B81" s="87">
        <v>6</v>
      </c>
      <c r="C81" s="132">
        <v>0.00393859146272594</v>
      </c>
      <c r="D81" s="87" t="s">
        <v>2551</v>
      </c>
      <c r="E81" s="87" t="b">
        <v>0</v>
      </c>
      <c r="F81" s="87" t="b">
        <v>0</v>
      </c>
      <c r="G81" s="87" t="b">
        <v>0</v>
      </c>
    </row>
    <row r="82" spans="1:7" ht="15">
      <c r="A82" s="87" t="s">
        <v>333</v>
      </c>
      <c r="B82" s="87">
        <v>6</v>
      </c>
      <c r="C82" s="132">
        <v>0.00393859146272594</v>
      </c>
      <c r="D82" s="87" t="s">
        <v>2551</v>
      </c>
      <c r="E82" s="87" t="b">
        <v>0</v>
      </c>
      <c r="F82" s="87" t="b">
        <v>0</v>
      </c>
      <c r="G82" s="87" t="b">
        <v>0</v>
      </c>
    </row>
    <row r="83" spans="1:7" ht="15">
      <c r="A83" s="87" t="s">
        <v>332</v>
      </c>
      <c r="B83" s="87">
        <v>6</v>
      </c>
      <c r="C83" s="132">
        <v>0.00393859146272594</v>
      </c>
      <c r="D83" s="87" t="s">
        <v>2551</v>
      </c>
      <c r="E83" s="87" t="b">
        <v>0</v>
      </c>
      <c r="F83" s="87" t="b">
        <v>0</v>
      </c>
      <c r="G83" s="87" t="b">
        <v>0</v>
      </c>
    </row>
    <row r="84" spans="1:7" ht="15">
      <c r="A84" s="87" t="s">
        <v>283</v>
      </c>
      <c r="B84" s="87">
        <v>6</v>
      </c>
      <c r="C84" s="132">
        <v>0.00393859146272594</v>
      </c>
      <c r="D84" s="87" t="s">
        <v>2551</v>
      </c>
      <c r="E84" s="87" t="b">
        <v>0</v>
      </c>
      <c r="F84" s="87" t="b">
        <v>0</v>
      </c>
      <c r="G84" s="87" t="b">
        <v>0</v>
      </c>
    </row>
    <row r="85" spans="1:7" ht="15">
      <c r="A85" s="87" t="s">
        <v>331</v>
      </c>
      <c r="B85" s="87">
        <v>6</v>
      </c>
      <c r="C85" s="132">
        <v>0.00393859146272594</v>
      </c>
      <c r="D85" s="87" t="s">
        <v>2551</v>
      </c>
      <c r="E85" s="87" t="b">
        <v>0</v>
      </c>
      <c r="F85" s="87" t="b">
        <v>0</v>
      </c>
      <c r="G85" s="87" t="b">
        <v>0</v>
      </c>
    </row>
    <row r="86" spans="1:7" ht="15">
      <c r="A86" s="87" t="s">
        <v>330</v>
      </c>
      <c r="B86" s="87">
        <v>6</v>
      </c>
      <c r="C86" s="132">
        <v>0.00393859146272594</v>
      </c>
      <c r="D86" s="87" t="s">
        <v>2551</v>
      </c>
      <c r="E86" s="87" t="b">
        <v>0</v>
      </c>
      <c r="F86" s="87" t="b">
        <v>0</v>
      </c>
      <c r="G86" s="87" t="b">
        <v>0</v>
      </c>
    </row>
    <row r="87" spans="1:7" ht="15">
      <c r="A87" s="87" t="s">
        <v>279</v>
      </c>
      <c r="B87" s="87">
        <v>6</v>
      </c>
      <c r="C87" s="132">
        <v>0.00393859146272594</v>
      </c>
      <c r="D87" s="87" t="s">
        <v>2551</v>
      </c>
      <c r="E87" s="87" t="b">
        <v>0</v>
      </c>
      <c r="F87" s="87" t="b">
        <v>0</v>
      </c>
      <c r="G87" s="87" t="b">
        <v>0</v>
      </c>
    </row>
    <row r="88" spans="1:7" ht="15">
      <c r="A88" s="87" t="s">
        <v>282</v>
      </c>
      <c r="B88" s="87">
        <v>6</v>
      </c>
      <c r="C88" s="132">
        <v>0.00393859146272594</v>
      </c>
      <c r="D88" s="87" t="s">
        <v>2551</v>
      </c>
      <c r="E88" s="87" t="b">
        <v>0</v>
      </c>
      <c r="F88" s="87" t="b">
        <v>0</v>
      </c>
      <c r="G88" s="87" t="b">
        <v>0</v>
      </c>
    </row>
    <row r="89" spans="1:7" ht="15">
      <c r="A89" s="87" t="s">
        <v>329</v>
      </c>
      <c r="B89" s="87">
        <v>6</v>
      </c>
      <c r="C89" s="132">
        <v>0.00393859146272594</v>
      </c>
      <c r="D89" s="87" t="s">
        <v>2551</v>
      </c>
      <c r="E89" s="87" t="b">
        <v>0</v>
      </c>
      <c r="F89" s="87" t="b">
        <v>0</v>
      </c>
      <c r="G89" s="87" t="b">
        <v>0</v>
      </c>
    </row>
    <row r="90" spans="1:7" ht="15">
      <c r="A90" s="87" t="s">
        <v>328</v>
      </c>
      <c r="B90" s="87">
        <v>6</v>
      </c>
      <c r="C90" s="132">
        <v>0.00393859146272594</v>
      </c>
      <c r="D90" s="87" t="s">
        <v>2551</v>
      </c>
      <c r="E90" s="87" t="b">
        <v>0</v>
      </c>
      <c r="F90" s="87" t="b">
        <v>0</v>
      </c>
      <c r="G90" s="87" t="b">
        <v>0</v>
      </c>
    </row>
    <row r="91" spans="1:7" ht="15">
      <c r="A91" s="87" t="s">
        <v>327</v>
      </c>
      <c r="B91" s="87">
        <v>6</v>
      </c>
      <c r="C91" s="132">
        <v>0.00393859146272594</v>
      </c>
      <c r="D91" s="87" t="s">
        <v>2551</v>
      </c>
      <c r="E91" s="87" t="b">
        <v>0</v>
      </c>
      <c r="F91" s="87" t="b">
        <v>0</v>
      </c>
      <c r="G91" s="87" t="b">
        <v>0</v>
      </c>
    </row>
    <row r="92" spans="1:7" ht="15">
      <c r="A92" s="87" t="s">
        <v>2301</v>
      </c>
      <c r="B92" s="87">
        <v>6</v>
      </c>
      <c r="C92" s="132">
        <v>0.00393859146272594</v>
      </c>
      <c r="D92" s="87" t="s">
        <v>2551</v>
      </c>
      <c r="E92" s="87" t="b">
        <v>0</v>
      </c>
      <c r="F92" s="87" t="b">
        <v>0</v>
      </c>
      <c r="G92" s="87" t="b">
        <v>0</v>
      </c>
    </row>
    <row r="93" spans="1:7" ht="15">
      <c r="A93" s="87" t="s">
        <v>294</v>
      </c>
      <c r="B93" s="87">
        <v>6</v>
      </c>
      <c r="C93" s="132">
        <v>0.00393859146272594</v>
      </c>
      <c r="D93" s="87" t="s">
        <v>2551</v>
      </c>
      <c r="E93" s="87" t="b">
        <v>0</v>
      </c>
      <c r="F93" s="87" t="b">
        <v>0</v>
      </c>
      <c r="G93" s="87" t="b">
        <v>0</v>
      </c>
    </row>
    <row r="94" spans="1:7" ht="15">
      <c r="A94" s="87" t="s">
        <v>2302</v>
      </c>
      <c r="B94" s="87">
        <v>6</v>
      </c>
      <c r="C94" s="132">
        <v>0.00393859146272594</v>
      </c>
      <c r="D94" s="87" t="s">
        <v>2551</v>
      </c>
      <c r="E94" s="87" t="b">
        <v>0</v>
      </c>
      <c r="F94" s="87" t="b">
        <v>0</v>
      </c>
      <c r="G94" s="87" t="b">
        <v>0</v>
      </c>
    </row>
    <row r="95" spans="1:7" ht="15">
      <c r="A95" s="87" t="s">
        <v>2303</v>
      </c>
      <c r="B95" s="87">
        <v>6</v>
      </c>
      <c r="C95" s="132">
        <v>0.00393859146272594</v>
      </c>
      <c r="D95" s="87" t="s">
        <v>2551</v>
      </c>
      <c r="E95" s="87" t="b">
        <v>0</v>
      </c>
      <c r="F95" s="87" t="b">
        <v>0</v>
      </c>
      <c r="G95" s="87" t="b">
        <v>0</v>
      </c>
    </row>
    <row r="96" spans="1:7" ht="15">
      <c r="A96" s="87" t="s">
        <v>2304</v>
      </c>
      <c r="B96" s="87">
        <v>6</v>
      </c>
      <c r="C96" s="132">
        <v>0.00393859146272594</v>
      </c>
      <c r="D96" s="87" t="s">
        <v>2551</v>
      </c>
      <c r="E96" s="87" t="b">
        <v>0</v>
      </c>
      <c r="F96" s="87" t="b">
        <v>0</v>
      </c>
      <c r="G96" s="87" t="b">
        <v>0</v>
      </c>
    </row>
    <row r="97" spans="1:7" ht="15">
      <c r="A97" s="87" t="s">
        <v>2305</v>
      </c>
      <c r="B97" s="87">
        <v>6</v>
      </c>
      <c r="C97" s="132">
        <v>0.00393859146272594</v>
      </c>
      <c r="D97" s="87" t="s">
        <v>2551</v>
      </c>
      <c r="E97" s="87" t="b">
        <v>0</v>
      </c>
      <c r="F97" s="87" t="b">
        <v>0</v>
      </c>
      <c r="G97" s="87" t="b">
        <v>0</v>
      </c>
    </row>
    <row r="98" spans="1:7" ht="15">
      <c r="A98" s="87" t="s">
        <v>2306</v>
      </c>
      <c r="B98" s="87">
        <v>6</v>
      </c>
      <c r="C98" s="132">
        <v>0.00393859146272594</v>
      </c>
      <c r="D98" s="87" t="s">
        <v>2551</v>
      </c>
      <c r="E98" s="87" t="b">
        <v>0</v>
      </c>
      <c r="F98" s="87" t="b">
        <v>0</v>
      </c>
      <c r="G98" s="87" t="b">
        <v>0</v>
      </c>
    </row>
    <row r="99" spans="1:7" ht="15">
      <c r="A99" s="87" t="s">
        <v>2307</v>
      </c>
      <c r="B99" s="87">
        <v>6</v>
      </c>
      <c r="C99" s="132">
        <v>0.00393859146272594</v>
      </c>
      <c r="D99" s="87" t="s">
        <v>2551</v>
      </c>
      <c r="E99" s="87" t="b">
        <v>0</v>
      </c>
      <c r="F99" s="87" t="b">
        <v>0</v>
      </c>
      <c r="G99" s="87" t="b">
        <v>0</v>
      </c>
    </row>
    <row r="100" spans="1:7" ht="15">
      <c r="A100" s="87" t="s">
        <v>2308</v>
      </c>
      <c r="B100" s="87">
        <v>6</v>
      </c>
      <c r="C100" s="132">
        <v>0.00393859146272594</v>
      </c>
      <c r="D100" s="87" t="s">
        <v>2551</v>
      </c>
      <c r="E100" s="87" t="b">
        <v>0</v>
      </c>
      <c r="F100" s="87" t="b">
        <v>0</v>
      </c>
      <c r="G100" s="87" t="b">
        <v>0</v>
      </c>
    </row>
    <row r="101" spans="1:7" ht="15">
      <c r="A101" s="87" t="s">
        <v>2309</v>
      </c>
      <c r="B101" s="87">
        <v>6</v>
      </c>
      <c r="C101" s="132">
        <v>0.00393859146272594</v>
      </c>
      <c r="D101" s="87" t="s">
        <v>2551</v>
      </c>
      <c r="E101" s="87" t="b">
        <v>0</v>
      </c>
      <c r="F101" s="87" t="b">
        <v>0</v>
      </c>
      <c r="G101" s="87" t="b">
        <v>0</v>
      </c>
    </row>
    <row r="102" spans="1:7" ht="15">
      <c r="A102" s="87" t="s">
        <v>2310</v>
      </c>
      <c r="B102" s="87">
        <v>6</v>
      </c>
      <c r="C102" s="132">
        <v>0.00393859146272594</v>
      </c>
      <c r="D102" s="87" t="s">
        <v>2551</v>
      </c>
      <c r="E102" s="87" t="b">
        <v>0</v>
      </c>
      <c r="F102" s="87" t="b">
        <v>0</v>
      </c>
      <c r="G102" s="87" t="b">
        <v>0</v>
      </c>
    </row>
    <row r="103" spans="1:7" ht="15">
      <c r="A103" s="87" t="s">
        <v>2311</v>
      </c>
      <c r="B103" s="87">
        <v>6</v>
      </c>
      <c r="C103" s="132">
        <v>0.00393859146272594</v>
      </c>
      <c r="D103" s="87" t="s">
        <v>2551</v>
      </c>
      <c r="E103" s="87" t="b">
        <v>0</v>
      </c>
      <c r="F103" s="87" t="b">
        <v>0</v>
      </c>
      <c r="G103" s="87" t="b">
        <v>0</v>
      </c>
    </row>
    <row r="104" spans="1:7" ht="15">
      <c r="A104" s="87" t="s">
        <v>2312</v>
      </c>
      <c r="B104" s="87">
        <v>5</v>
      </c>
      <c r="C104" s="132">
        <v>0.0034676826217365287</v>
      </c>
      <c r="D104" s="87" t="s">
        <v>2551</v>
      </c>
      <c r="E104" s="87" t="b">
        <v>0</v>
      </c>
      <c r="F104" s="87" t="b">
        <v>0</v>
      </c>
      <c r="G104" s="87" t="b">
        <v>0</v>
      </c>
    </row>
    <row r="105" spans="1:7" ht="15">
      <c r="A105" s="87" t="s">
        <v>291</v>
      </c>
      <c r="B105" s="87">
        <v>5</v>
      </c>
      <c r="C105" s="132">
        <v>0.0034676826217365287</v>
      </c>
      <c r="D105" s="87" t="s">
        <v>2551</v>
      </c>
      <c r="E105" s="87" t="b">
        <v>0</v>
      </c>
      <c r="F105" s="87" t="b">
        <v>0</v>
      </c>
      <c r="G105" s="87" t="b">
        <v>0</v>
      </c>
    </row>
    <row r="106" spans="1:7" ht="15">
      <c r="A106" s="87" t="s">
        <v>2313</v>
      </c>
      <c r="B106" s="87">
        <v>5</v>
      </c>
      <c r="C106" s="132">
        <v>0.0034676826217365287</v>
      </c>
      <c r="D106" s="87" t="s">
        <v>2551</v>
      </c>
      <c r="E106" s="87" t="b">
        <v>0</v>
      </c>
      <c r="F106" s="87" t="b">
        <v>0</v>
      </c>
      <c r="G106" s="87" t="b">
        <v>0</v>
      </c>
    </row>
    <row r="107" spans="1:7" ht="15">
      <c r="A107" s="87" t="s">
        <v>2314</v>
      </c>
      <c r="B107" s="87">
        <v>5</v>
      </c>
      <c r="C107" s="132">
        <v>0.0034676826217365287</v>
      </c>
      <c r="D107" s="87" t="s">
        <v>2551</v>
      </c>
      <c r="E107" s="87" t="b">
        <v>0</v>
      </c>
      <c r="F107" s="87" t="b">
        <v>0</v>
      </c>
      <c r="G107" s="87" t="b">
        <v>0</v>
      </c>
    </row>
    <row r="108" spans="1:7" ht="15">
      <c r="A108" s="87" t="s">
        <v>2315</v>
      </c>
      <c r="B108" s="87">
        <v>5</v>
      </c>
      <c r="C108" s="132">
        <v>0.0034676826217365287</v>
      </c>
      <c r="D108" s="87" t="s">
        <v>2551</v>
      </c>
      <c r="E108" s="87" t="b">
        <v>0</v>
      </c>
      <c r="F108" s="87" t="b">
        <v>0</v>
      </c>
      <c r="G108" s="87" t="b">
        <v>0</v>
      </c>
    </row>
    <row r="109" spans="1:7" ht="15">
      <c r="A109" s="87" t="s">
        <v>2316</v>
      </c>
      <c r="B109" s="87">
        <v>5</v>
      </c>
      <c r="C109" s="132">
        <v>0.0034676826217365287</v>
      </c>
      <c r="D109" s="87" t="s">
        <v>2551</v>
      </c>
      <c r="E109" s="87" t="b">
        <v>0</v>
      </c>
      <c r="F109" s="87" t="b">
        <v>0</v>
      </c>
      <c r="G109" s="87" t="b">
        <v>0</v>
      </c>
    </row>
    <row r="110" spans="1:7" ht="15">
      <c r="A110" s="87" t="s">
        <v>280</v>
      </c>
      <c r="B110" s="87">
        <v>5</v>
      </c>
      <c r="C110" s="132">
        <v>0.0034676826217365287</v>
      </c>
      <c r="D110" s="87" t="s">
        <v>2551</v>
      </c>
      <c r="E110" s="87" t="b">
        <v>0</v>
      </c>
      <c r="F110" s="87" t="b">
        <v>0</v>
      </c>
      <c r="G110" s="87" t="b">
        <v>0</v>
      </c>
    </row>
    <row r="111" spans="1:7" ht="15">
      <c r="A111" s="87" t="s">
        <v>281</v>
      </c>
      <c r="B111" s="87">
        <v>5</v>
      </c>
      <c r="C111" s="132">
        <v>0.0034676826217365287</v>
      </c>
      <c r="D111" s="87" t="s">
        <v>2551</v>
      </c>
      <c r="E111" s="87" t="b">
        <v>0</v>
      </c>
      <c r="F111" s="87" t="b">
        <v>0</v>
      </c>
      <c r="G111" s="87" t="b">
        <v>0</v>
      </c>
    </row>
    <row r="112" spans="1:7" ht="15">
      <c r="A112" s="87" t="s">
        <v>2317</v>
      </c>
      <c r="B112" s="87">
        <v>5</v>
      </c>
      <c r="C112" s="132">
        <v>0.0034676826217365287</v>
      </c>
      <c r="D112" s="87" t="s">
        <v>2551</v>
      </c>
      <c r="E112" s="87" t="b">
        <v>0</v>
      </c>
      <c r="F112" s="87" t="b">
        <v>0</v>
      </c>
      <c r="G112" s="87" t="b">
        <v>0</v>
      </c>
    </row>
    <row r="113" spans="1:7" ht="15">
      <c r="A113" s="87" t="s">
        <v>2318</v>
      </c>
      <c r="B113" s="87">
        <v>5</v>
      </c>
      <c r="C113" s="132">
        <v>0.0039874781925339905</v>
      </c>
      <c r="D113" s="87" t="s">
        <v>2551</v>
      </c>
      <c r="E113" s="87" t="b">
        <v>0</v>
      </c>
      <c r="F113" s="87" t="b">
        <v>0</v>
      </c>
      <c r="G113" s="87" t="b">
        <v>0</v>
      </c>
    </row>
    <row r="114" spans="1:7" ht="15">
      <c r="A114" s="87" t="s">
        <v>319</v>
      </c>
      <c r="B114" s="87">
        <v>5</v>
      </c>
      <c r="C114" s="132">
        <v>0.0034676826217365287</v>
      </c>
      <c r="D114" s="87" t="s">
        <v>2551</v>
      </c>
      <c r="E114" s="87" t="b">
        <v>0</v>
      </c>
      <c r="F114" s="87" t="b">
        <v>0</v>
      </c>
      <c r="G114" s="87" t="b">
        <v>0</v>
      </c>
    </row>
    <row r="115" spans="1:7" ht="15">
      <c r="A115" s="87" t="s">
        <v>2013</v>
      </c>
      <c r="B115" s="87">
        <v>5</v>
      </c>
      <c r="C115" s="132">
        <v>0.0034676826217365287</v>
      </c>
      <c r="D115" s="87" t="s">
        <v>2551</v>
      </c>
      <c r="E115" s="87" t="b">
        <v>0</v>
      </c>
      <c r="F115" s="87" t="b">
        <v>0</v>
      </c>
      <c r="G115" s="87" t="b">
        <v>0</v>
      </c>
    </row>
    <row r="116" spans="1:7" ht="15">
      <c r="A116" s="87" t="s">
        <v>318</v>
      </c>
      <c r="B116" s="87">
        <v>5</v>
      </c>
      <c r="C116" s="132">
        <v>0.0034676826217365287</v>
      </c>
      <c r="D116" s="87" t="s">
        <v>2551</v>
      </c>
      <c r="E116" s="87" t="b">
        <v>0</v>
      </c>
      <c r="F116" s="87" t="b">
        <v>0</v>
      </c>
      <c r="G116" s="87" t="b">
        <v>0</v>
      </c>
    </row>
    <row r="117" spans="1:7" ht="15">
      <c r="A117" s="87" t="s">
        <v>317</v>
      </c>
      <c r="B117" s="87">
        <v>5</v>
      </c>
      <c r="C117" s="132">
        <v>0.0034676826217365287</v>
      </c>
      <c r="D117" s="87" t="s">
        <v>2551</v>
      </c>
      <c r="E117" s="87" t="b">
        <v>0</v>
      </c>
      <c r="F117" s="87" t="b">
        <v>0</v>
      </c>
      <c r="G117" s="87" t="b">
        <v>0</v>
      </c>
    </row>
    <row r="118" spans="1:7" ht="15">
      <c r="A118" s="87" t="s">
        <v>316</v>
      </c>
      <c r="B118" s="87">
        <v>5</v>
      </c>
      <c r="C118" s="132">
        <v>0.0034676826217365287</v>
      </c>
      <c r="D118" s="87" t="s">
        <v>2551</v>
      </c>
      <c r="E118" s="87" t="b">
        <v>0</v>
      </c>
      <c r="F118" s="87" t="b">
        <v>0</v>
      </c>
      <c r="G118" s="87" t="b">
        <v>0</v>
      </c>
    </row>
    <row r="119" spans="1:7" ht="15">
      <c r="A119" s="87" t="s">
        <v>259</v>
      </c>
      <c r="B119" s="87">
        <v>5</v>
      </c>
      <c r="C119" s="132">
        <v>0.0034676826217365287</v>
      </c>
      <c r="D119" s="87" t="s">
        <v>2551</v>
      </c>
      <c r="E119" s="87" t="b">
        <v>0</v>
      </c>
      <c r="F119" s="87" t="b">
        <v>0</v>
      </c>
      <c r="G119" s="87" t="b">
        <v>0</v>
      </c>
    </row>
    <row r="120" spans="1:7" ht="15">
      <c r="A120" s="87" t="s">
        <v>315</v>
      </c>
      <c r="B120" s="87">
        <v>5</v>
      </c>
      <c r="C120" s="132">
        <v>0.0034676826217365287</v>
      </c>
      <c r="D120" s="87" t="s">
        <v>2551</v>
      </c>
      <c r="E120" s="87" t="b">
        <v>0</v>
      </c>
      <c r="F120" s="87" t="b">
        <v>0</v>
      </c>
      <c r="G120" s="87" t="b">
        <v>0</v>
      </c>
    </row>
    <row r="121" spans="1:7" ht="15">
      <c r="A121" s="87" t="s">
        <v>314</v>
      </c>
      <c r="B121" s="87">
        <v>5</v>
      </c>
      <c r="C121" s="132">
        <v>0.0034676826217365287</v>
      </c>
      <c r="D121" s="87" t="s">
        <v>2551</v>
      </c>
      <c r="E121" s="87" t="b">
        <v>0</v>
      </c>
      <c r="F121" s="87" t="b">
        <v>0</v>
      </c>
      <c r="G121" s="87" t="b">
        <v>0</v>
      </c>
    </row>
    <row r="122" spans="1:7" ht="15">
      <c r="A122" s="87" t="s">
        <v>313</v>
      </c>
      <c r="B122" s="87">
        <v>5</v>
      </c>
      <c r="C122" s="132">
        <v>0.0034676826217365287</v>
      </c>
      <c r="D122" s="87" t="s">
        <v>2551</v>
      </c>
      <c r="E122" s="87" t="b">
        <v>0</v>
      </c>
      <c r="F122" s="87" t="b">
        <v>0</v>
      </c>
      <c r="G122" s="87" t="b">
        <v>0</v>
      </c>
    </row>
    <row r="123" spans="1:7" ht="15">
      <c r="A123" s="87" t="s">
        <v>312</v>
      </c>
      <c r="B123" s="87">
        <v>5</v>
      </c>
      <c r="C123" s="132">
        <v>0.0034676826217365287</v>
      </c>
      <c r="D123" s="87" t="s">
        <v>2551</v>
      </c>
      <c r="E123" s="87" t="b">
        <v>0</v>
      </c>
      <c r="F123" s="87" t="b">
        <v>0</v>
      </c>
      <c r="G123" s="87" t="b">
        <v>0</v>
      </c>
    </row>
    <row r="124" spans="1:7" ht="15">
      <c r="A124" s="87" t="s">
        <v>311</v>
      </c>
      <c r="B124" s="87">
        <v>5</v>
      </c>
      <c r="C124" s="132">
        <v>0.0034676826217365287</v>
      </c>
      <c r="D124" s="87" t="s">
        <v>2551</v>
      </c>
      <c r="E124" s="87" t="b">
        <v>0</v>
      </c>
      <c r="F124" s="87" t="b">
        <v>0</v>
      </c>
      <c r="G124" s="87" t="b">
        <v>0</v>
      </c>
    </row>
    <row r="125" spans="1:7" ht="15">
      <c r="A125" s="87" t="s">
        <v>310</v>
      </c>
      <c r="B125" s="87">
        <v>5</v>
      </c>
      <c r="C125" s="132">
        <v>0.0034676826217365287</v>
      </c>
      <c r="D125" s="87" t="s">
        <v>2551</v>
      </c>
      <c r="E125" s="87" t="b">
        <v>0</v>
      </c>
      <c r="F125" s="87" t="b">
        <v>0</v>
      </c>
      <c r="G125" s="87" t="b">
        <v>0</v>
      </c>
    </row>
    <row r="126" spans="1:7" ht="15">
      <c r="A126" s="87" t="s">
        <v>309</v>
      </c>
      <c r="B126" s="87">
        <v>5</v>
      </c>
      <c r="C126" s="132">
        <v>0.0034676826217365287</v>
      </c>
      <c r="D126" s="87" t="s">
        <v>2551</v>
      </c>
      <c r="E126" s="87" t="b">
        <v>0</v>
      </c>
      <c r="F126" s="87" t="b">
        <v>0</v>
      </c>
      <c r="G126" s="87" t="b">
        <v>0</v>
      </c>
    </row>
    <row r="127" spans="1:7" ht="15">
      <c r="A127" s="87" t="s">
        <v>308</v>
      </c>
      <c r="B127" s="87">
        <v>5</v>
      </c>
      <c r="C127" s="132">
        <v>0.0034676826217365287</v>
      </c>
      <c r="D127" s="87" t="s">
        <v>2551</v>
      </c>
      <c r="E127" s="87" t="b">
        <v>0</v>
      </c>
      <c r="F127" s="87" t="b">
        <v>0</v>
      </c>
      <c r="G127" s="87" t="b">
        <v>0</v>
      </c>
    </row>
    <row r="128" spans="1:7" ht="15">
      <c r="A128" s="87" t="s">
        <v>307</v>
      </c>
      <c r="B128" s="87">
        <v>5</v>
      </c>
      <c r="C128" s="132">
        <v>0.0034676826217365287</v>
      </c>
      <c r="D128" s="87" t="s">
        <v>2551</v>
      </c>
      <c r="E128" s="87" t="b">
        <v>0</v>
      </c>
      <c r="F128" s="87" t="b">
        <v>0</v>
      </c>
      <c r="G128" s="87" t="b">
        <v>0</v>
      </c>
    </row>
    <row r="129" spans="1:7" ht="15">
      <c r="A129" s="87" t="s">
        <v>2319</v>
      </c>
      <c r="B129" s="87">
        <v>5</v>
      </c>
      <c r="C129" s="132">
        <v>0.0034676826217365287</v>
      </c>
      <c r="D129" s="87" t="s">
        <v>2551</v>
      </c>
      <c r="E129" s="87" t="b">
        <v>0</v>
      </c>
      <c r="F129" s="87" t="b">
        <v>0</v>
      </c>
      <c r="G129" s="87" t="b">
        <v>0</v>
      </c>
    </row>
    <row r="130" spans="1:7" ht="15">
      <c r="A130" s="87" t="s">
        <v>2320</v>
      </c>
      <c r="B130" s="87">
        <v>5</v>
      </c>
      <c r="C130" s="132">
        <v>0.0034676826217365287</v>
      </c>
      <c r="D130" s="87" t="s">
        <v>2551</v>
      </c>
      <c r="E130" s="87" t="b">
        <v>1</v>
      </c>
      <c r="F130" s="87" t="b">
        <v>0</v>
      </c>
      <c r="G130" s="87" t="b">
        <v>0</v>
      </c>
    </row>
    <row r="131" spans="1:7" ht="15">
      <c r="A131" s="87" t="s">
        <v>2321</v>
      </c>
      <c r="B131" s="87">
        <v>5</v>
      </c>
      <c r="C131" s="132">
        <v>0.0034676826217365287</v>
      </c>
      <c r="D131" s="87" t="s">
        <v>2551</v>
      </c>
      <c r="E131" s="87" t="b">
        <v>0</v>
      </c>
      <c r="F131" s="87" t="b">
        <v>0</v>
      </c>
      <c r="G131" s="87" t="b">
        <v>0</v>
      </c>
    </row>
    <row r="132" spans="1:7" ht="15">
      <c r="A132" s="87" t="s">
        <v>2322</v>
      </c>
      <c r="B132" s="87">
        <v>5</v>
      </c>
      <c r="C132" s="132">
        <v>0.0034676826217365287</v>
      </c>
      <c r="D132" s="87" t="s">
        <v>2551</v>
      </c>
      <c r="E132" s="87" t="b">
        <v>0</v>
      </c>
      <c r="F132" s="87" t="b">
        <v>0</v>
      </c>
      <c r="G132" s="87" t="b">
        <v>0</v>
      </c>
    </row>
    <row r="133" spans="1:7" ht="15">
      <c r="A133" s="87" t="s">
        <v>2323</v>
      </c>
      <c r="B133" s="87">
        <v>4</v>
      </c>
      <c r="C133" s="132">
        <v>0.002955795606307792</v>
      </c>
      <c r="D133" s="87" t="s">
        <v>2551</v>
      </c>
      <c r="E133" s="87" t="b">
        <v>0</v>
      </c>
      <c r="F133" s="87" t="b">
        <v>0</v>
      </c>
      <c r="G133" s="87" t="b">
        <v>0</v>
      </c>
    </row>
    <row r="134" spans="1:7" ht="15">
      <c r="A134" s="87" t="s">
        <v>2324</v>
      </c>
      <c r="B134" s="87">
        <v>4</v>
      </c>
      <c r="C134" s="132">
        <v>0.002955795606307792</v>
      </c>
      <c r="D134" s="87" t="s">
        <v>2551</v>
      </c>
      <c r="E134" s="87" t="b">
        <v>0</v>
      </c>
      <c r="F134" s="87" t="b">
        <v>0</v>
      </c>
      <c r="G134" s="87" t="b">
        <v>0</v>
      </c>
    </row>
    <row r="135" spans="1:7" ht="15">
      <c r="A135" s="87" t="s">
        <v>2325</v>
      </c>
      <c r="B135" s="87">
        <v>4</v>
      </c>
      <c r="C135" s="132">
        <v>0.002955795606307792</v>
      </c>
      <c r="D135" s="87" t="s">
        <v>2551</v>
      </c>
      <c r="E135" s="87" t="b">
        <v>0</v>
      </c>
      <c r="F135" s="87" t="b">
        <v>0</v>
      </c>
      <c r="G135" s="87" t="b">
        <v>0</v>
      </c>
    </row>
    <row r="136" spans="1:7" ht="15">
      <c r="A136" s="87" t="s">
        <v>2326</v>
      </c>
      <c r="B136" s="87">
        <v>4</v>
      </c>
      <c r="C136" s="132">
        <v>0.002955795606307792</v>
      </c>
      <c r="D136" s="87" t="s">
        <v>2551</v>
      </c>
      <c r="E136" s="87" t="b">
        <v>0</v>
      </c>
      <c r="F136" s="87" t="b">
        <v>0</v>
      </c>
      <c r="G136" s="87" t="b">
        <v>0</v>
      </c>
    </row>
    <row r="137" spans="1:7" ht="15">
      <c r="A137" s="87" t="s">
        <v>2327</v>
      </c>
      <c r="B137" s="87">
        <v>4</v>
      </c>
      <c r="C137" s="132">
        <v>0.002955795606307792</v>
      </c>
      <c r="D137" s="87" t="s">
        <v>2551</v>
      </c>
      <c r="E137" s="87" t="b">
        <v>1</v>
      </c>
      <c r="F137" s="87" t="b">
        <v>0</v>
      </c>
      <c r="G137" s="87" t="b">
        <v>0</v>
      </c>
    </row>
    <row r="138" spans="1:7" ht="15">
      <c r="A138" s="87" t="s">
        <v>2010</v>
      </c>
      <c r="B138" s="87">
        <v>4</v>
      </c>
      <c r="C138" s="132">
        <v>0.002955795606307792</v>
      </c>
      <c r="D138" s="87" t="s">
        <v>2551</v>
      </c>
      <c r="E138" s="87" t="b">
        <v>0</v>
      </c>
      <c r="F138" s="87" t="b">
        <v>0</v>
      </c>
      <c r="G138" s="87" t="b">
        <v>0</v>
      </c>
    </row>
    <row r="139" spans="1:7" ht="15">
      <c r="A139" s="87" t="s">
        <v>2328</v>
      </c>
      <c r="B139" s="87">
        <v>4</v>
      </c>
      <c r="C139" s="132">
        <v>0.002955795606307792</v>
      </c>
      <c r="D139" s="87" t="s">
        <v>2551</v>
      </c>
      <c r="E139" s="87" t="b">
        <v>0</v>
      </c>
      <c r="F139" s="87" t="b">
        <v>0</v>
      </c>
      <c r="G139" s="87" t="b">
        <v>0</v>
      </c>
    </row>
    <row r="140" spans="1:7" ht="15">
      <c r="A140" s="87" t="s">
        <v>2329</v>
      </c>
      <c r="B140" s="87">
        <v>4</v>
      </c>
      <c r="C140" s="132">
        <v>0.002955795606307792</v>
      </c>
      <c r="D140" s="87" t="s">
        <v>2551</v>
      </c>
      <c r="E140" s="87" t="b">
        <v>0</v>
      </c>
      <c r="F140" s="87" t="b">
        <v>0</v>
      </c>
      <c r="G140" s="87" t="b">
        <v>0</v>
      </c>
    </row>
    <row r="141" spans="1:7" ht="15">
      <c r="A141" s="87" t="s">
        <v>2330</v>
      </c>
      <c r="B141" s="87">
        <v>4</v>
      </c>
      <c r="C141" s="132">
        <v>0.002955795606307792</v>
      </c>
      <c r="D141" s="87" t="s">
        <v>2551</v>
      </c>
      <c r="E141" s="87" t="b">
        <v>1</v>
      </c>
      <c r="F141" s="87" t="b">
        <v>0</v>
      </c>
      <c r="G141" s="87" t="b">
        <v>0</v>
      </c>
    </row>
    <row r="142" spans="1:7" ht="15">
      <c r="A142" s="87" t="s">
        <v>2331</v>
      </c>
      <c r="B142" s="87">
        <v>4</v>
      </c>
      <c r="C142" s="132">
        <v>0.002955795606307792</v>
      </c>
      <c r="D142" s="87" t="s">
        <v>2551</v>
      </c>
      <c r="E142" s="87" t="b">
        <v>0</v>
      </c>
      <c r="F142" s="87" t="b">
        <v>0</v>
      </c>
      <c r="G142" s="87" t="b">
        <v>0</v>
      </c>
    </row>
    <row r="143" spans="1:7" ht="15">
      <c r="A143" s="87" t="s">
        <v>2332</v>
      </c>
      <c r="B143" s="87">
        <v>4</v>
      </c>
      <c r="C143" s="132">
        <v>0.002955795606307792</v>
      </c>
      <c r="D143" s="87" t="s">
        <v>2551</v>
      </c>
      <c r="E143" s="87" t="b">
        <v>0</v>
      </c>
      <c r="F143" s="87" t="b">
        <v>0</v>
      </c>
      <c r="G143" s="87" t="b">
        <v>0</v>
      </c>
    </row>
    <row r="144" spans="1:7" ht="15">
      <c r="A144" s="87" t="s">
        <v>2333</v>
      </c>
      <c r="B144" s="87">
        <v>4</v>
      </c>
      <c r="C144" s="132">
        <v>0.002955795606307792</v>
      </c>
      <c r="D144" s="87" t="s">
        <v>2551</v>
      </c>
      <c r="E144" s="87" t="b">
        <v>0</v>
      </c>
      <c r="F144" s="87" t="b">
        <v>0</v>
      </c>
      <c r="G144" s="87" t="b">
        <v>0</v>
      </c>
    </row>
    <row r="145" spans="1:7" ht="15">
      <c r="A145" s="87" t="s">
        <v>2334</v>
      </c>
      <c r="B145" s="87">
        <v>4</v>
      </c>
      <c r="C145" s="132">
        <v>0.002955795606307792</v>
      </c>
      <c r="D145" s="87" t="s">
        <v>2551</v>
      </c>
      <c r="E145" s="87" t="b">
        <v>0</v>
      </c>
      <c r="F145" s="87" t="b">
        <v>0</v>
      </c>
      <c r="G145" s="87" t="b">
        <v>0</v>
      </c>
    </row>
    <row r="146" spans="1:7" ht="15">
      <c r="A146" s="87" t="s">
        <v>2335</v>
      </c>
      <c r="B146" s="87">
        <v>4</v>
      </c>
      <c r="C146" s="132">
        <v>0.002955795606307792</v>
      </c>
      <c r="D146" s="87" t="s">
        <v>2551</v>
      </c>
      <c r="E146" s="87" t="b">
        <v>0</v>
      </c>
      <c r="F146" s="87" t="b">
        <v>0</v>
      </c>
      <c r="G146" s="87" t="b">
        <v>0</v>
      </c>
    </row>
    <row r="147" spans="1:7" ht="15">
      <c r="A147" s="87" t="s">
        <v>2336</v>
      </c>
      <c r="B147" s="87">
        <v>4</v>
      </c>
      <c r="C147" s="132">
        <v>0.002955795606307792</v>
      </c>
      <c r="D147" s="87" t="s">
        <v>2551</v>
      </c>
      <c r="E147" s="87" t="b">
        <v>0</v>
      </c>
      <c r="F147" s="87" t="b">
        <v>0</v>
      </c>
      <c r="G147" s="87" t="b">
        <v>0</v>
      </c>
    </row>
    <row r="148" spans="1:7" ht="15">
      <c r="A148" s="87" t="s">
        <v>2337</v>
      </c>
      <c r="B148" s="87">
        <v>4</v>
      </c>
      <c r="C148" s="132">
        <v>0.002955795606307792</v>
      </c>
      <c r="D148" s="87" t="s">
        <v>2551</v>
      </c>
      <c r="E148" s="87" t="b">
        <v>0</v>
      </c>
      <c r="F148" s="87" t="b">
        <v>0</v>
      </c>
      <c r="G148" s="87" t="b">
        <v>0</v>
      </c>
    </row>
    <row r="149" spans="1:7" ht="15">
      <c r="A149" s="87" t="s">
        <v>351</v>
      </c>
      <c r="B149" s="87">
        <v>4</v>
      </c>
      <c r="C149" s="132">
        <v>0.002955795606307792</v>
      </c>
      <c r="D149" s="87" t="s">
        <v>2551</v>
      </c>
      <c r="E149" s="87" t="b">
        <v>0</v>
      </c>
      <c r="F149" s="87" t="b">
        <v>0</v>
      </c>
      <c r="G149" s="87" t="b">
        <v>0</v>
      </c>
    </row>
    <row r="150" spans="1:7" ht="15">
      <c r="A150" s="87" t="s">
        <v>2338</v>
      </c>
      <c r="B150" s="87">
        <v>4</v>
      </c>
      <c r="C150" s="132">
        <v>0.002955795606307792</v>
      </c>
      <c r="D150" s="87" t="s">
        <v>2551</v>
      </c>
      <c r="E150" s="87" t="b">
        <v>0</v>
      </c>
      <c r="F150" s="87" t="b">
        <v>0</v>
      </c>
      <c r="G150" s="87" t="b">
        <v>0</v>
      </c>
    </row>
    <row r="151" spans="1:7" ht="15">
      <c r="A151" s="87" t="s">
        <v>2339</v>
      </c>
      <c r="B151" s="87">
        <v>4</v>
      </c>
      <c r="C151" s="132">
        <v>0.002955795606307792</v>
      </c>
      <c r="D151" s="87" t="s">
        <v>2551</v>
      </c>
      <c r="E151" s="87" t="b">
        <v>0</v>
      </c>
      <c r="F151" s="87" t="b">
        <v>0</v>
      </c>
      <c r="G151" s="87" t="b">
        <v>0</v>
      </c>
    </row>
    <row r="152" spans="1:7" ht="15">
      <c r="A152" s="87" t="s">
        <v>2340</v>
      </c>
      <c r="B152" s="87">
        <v>4</v>
      </c>
      <c r="C152" s="132">
        <v>0.002955795606307792</v>
      </c>
      <c r="D152" s="87" t="s">
        <v>2551</v>
      </c>
      <c r="E152" s="87" t="b">
        <v>0</v>
      </c>
      <c r="F152" s="87" t="b">
        <v>0</v>
      </c>
      <c r="G152" s="87" t="b">
        <v>0</v>
      </c>
    </row>
    <row r="153" spans="1:7" ht="15">
      <c r="A153" s="87" t="s">
        <v>2341</v>
      </c>
      <c r="B153" s="87">
        <v>4</v>
      </c>
      <c r="C153" s="132">
        <v>0.002955795606307792</v>
      </c>
      <c r="D153" s="87" t="s">
        <v>2551</v>
      </c>
      <c r="E153" s="87" t="b">
        <v>0</v>
      </c>
      <c r="F153" s="87" t="b">
        <v>0</v>
      </c>
      <c r="G153" s="87" t="b">
        <v>0</v>
      </c>
    </row>
    <row r="154" spans="1:7" ht="15">
      <c r="A154" s="87" t="s">
        <v>2342</v>
      </c>
      <c r="B154" s="87">
        <v>4</v>
      </c>
      <c r="C154" s="132">
        <v>0.002955795606307792</v>
      </c>
      <c r="D154" s="87" t="s">
        <v>2551</v>
      </c>
      <c r="E154" s="87" t="b">
        <v>1</v>
      </c>
      <c r="F154" s="87" t="b">
        <v>0</v>
      </c>
      <c r="G154" s="87" t="b">
        <v>0</v>
      </c>
    </row>
    <row r="155" spans="1:7" ht="15">
      <c r="A155" s="87" t="s">
        <v>2343</v>
      </c>
      <c r="B155" s="87">
        <v>4</v>
      </c>
      <c r="C155" s="132">
        <v>0.002955795606307792</v>
      </c>
      <c r="D155" s="87" t="s">
        <v>2551</v>
      </c>
      <c r="E155" s="87" t="b">
        <v>0</v>
      </c>
      <c r="F155" s="87" t="b">
        <v>0</v>
      </c>
      <c r="G155" s="87" t="b">
        <v>0</v>
      </c>
    </row>
    <row r="156" spans="1:7" ht="15">
      <c r="A156" s="87" t="s">
        <v>2344</v>
      </c>
      <c r="B156" s="87">
        <v>4</v>
      </c>
      <c r="C156" s="132">
        <v>0.002955795606307792</v>
      </c>
      <c r="D156" s="87" t="s">
        <v>2551</v>
      </c>
      <c r="E156" s="87" t="b">
        <v>1</v>
      </c>
      <c r="F156" s="87" t="b">
        <v>0</v>
      </c>
      <c r="G156" s="87" t="b">
        <v>0</v>
      </c>
    </row>
    <row r="157" spans="1:7" ht="15">
      <c r="A157" s="87" t="s">
        <v>2345</v>
      </c>
      <c r="B157" s="87">
        <v>4</v>
      </c>
      <c r="C157" s="132">
        <v>0.002955795606307792</v>
      </c>
      <c r="D157" s="87" t="s">
        <v>2551</v>
      </c>
      <c r="E157" s="87" t="b">
        <v>0</v>
      </c>
      <c r="F157" s="87" t="b">
        <v>0</v>
      </c>
      <c r="G157" s="87" t="b">
        <v>0</v>
      </c>
    </row>
    <row r="158" spans="1:7" ht="15">
      <c r="A158" s="87" t="s">
        <v>2346</v>
      </c>
      <c r="B158" s="87">
        <v>4</v>
      </c>
      <c r="C158" s="132">
        <v>0.0035200505185176913</v>
      </c>
      <c r="D158" s="87" t="s">
        <v>2551</v>
      </c>
      <c r="E158" s="87" t="b">
        <v>0</v>
      </c>
      <c r="F158" s="87" t="b">
        <v>0</v>
      </c>
      <c r="G158" s="87" t="b">
        <v>0</v>
      </c>
    </row>
    <row r="159" spans="1:7" ht="15">
      <c r="A159" s="87" t="s">
        <v>2347</v>
      </c>
      <c r="B159" s="87">
        <v>4</v>
      </c>
      <c r="C159" s="132">
        <v>0.002955795606307792</v>
      </c>
      <c r="D159" s="87" t="s">
        <v>2551</v>
      </c>
      <c r="E159" s="87" t="b">
        <v>0</v>
      </c>
      <c r="F159" s="87" t="b">
        <v>0</v>
      </c>
      <c r="G159" s="87" t="b">
        <v>0</v>
      </c>
    </row>
    <row r="160" spans="1:7" ht="15">
      <c r="A160" s="87" t="s">
        <v>2348</v>
      </c>
      <c r="B160" s="87">
        <v>4</v>
      </c>
      <c r="C160" s="132">
        <v>0.002955795606307792</v>
      </c>
      <c r="D160" s="87" t="s">
        <v>2551</v>
      </c>
      <c r="E160" s="87" t="b">
        <v>0</v>
      </c>
      <c r="F160" s="87" t="b">
        <v>0</v>
      </c>
      <c r="G160" s="87" t="b">
        <v>0</v>
      </c>
    </row>
    <row r="161" spans="1:7" ht="15">
      <c r="A161" s="87" t="s">
        <v>270</v>
      </c>
      <c r="B161" s="87">
        <v>4</v>
      </c>
      <c r="C161" s="132">
        <v>0.002955795606307792</v>
      </c>
      <c r="D161" s="87" t="s">
        <v>2551</v>
      </c>
      <c r="E161" s="87" t="b">
        <v>0</v>
      </c>
      <c r="F161" s="87" t="b">
        <v>0</v>
      </c>
      <c r="G161" s="87" t="b">
        <v>0</v>
      </c>
    </row>
    <row r="162" spans="1:7" ht="15">
      <c r="A162" s="87" t="s">
        <v>322</v>
      </c>
      <c r="B162" s="87">
        <v>4</v>
      </c>
      <c r="C162" s="132">
        <v>0.002955795606307792</v>
      </c>
      <c r="D162" s="87" t="s">
        <v>2551</v>
      </c>
      <c r="E162" s="87" t="b">
        <v>0</v>
      </c>
      <c r="F162" s="87" t="b">
        <v>0</v>
      </c>
      <c r="G162" s="87" t="b">
        <v>0</v>
      </c>
    </row>
    <row r="163" spans="1:7" ht="15">
      <c r="A163" s="87" t="s">
        <v>2349</v>
      </c>
      <c r="B163" s="87">
        <v>4</v>
      </c>
      <c r="C163" s="132">
        <v>0.002955795606307792</v>
      </c>
      <c r="D163" s="87" t="s">
        <v>2551</v>
      </c>
      <c r="E163" s="87" t="b">
        <v>1</v>
      </c>
      <c r="F163" s="87" t="b">
        <v>0</v>
      </c>
      <c r="G163" s="87" t="b">
        <v>0</v>
      </c>
    </row>
    <row r="164" spans="1:7" ht="15">
      <c r="A164" s="87" t="s">
        <v>2350</v>
      </c>
      <c r="B164" s="87">
        <v>4</v>
      </c>
      <c r="C164" s="132">
        <v>0.002955795606307792</v>
      </c>
      <c r="D164" s="87" t="s">
        <v>2551</v>
      </c>
      <c r="E164" s="87" t="b">
        <v>0</v>
      </c>
      <c r="F164" s="87" t="b">
        <v>0</v>
      </c>
      <c r="G164" s="87" t="b">
        <v>0</v>
      </c>
    </row>
    <row r="165" spans="1:7" ht="15">
      <c r="A165" s="87" t="s">
        <v>2351</v>
      </c>
      <c r="B165" s="87">
        <v>4</v>
      </c>
      <c r="C165" s="132">
        <v>0.0035200505185176913</v>
      </c>
      <c r="D165" s="87" t="s">
        <v>2551</v>
      </c>
      <c r="E165" s="87" t="b">
        <v>0</v>
      </c>
      <c r="F165" s="87" t="b">
        <v>0</v>
      </c>
      <c r="G165" s="87" t="b">
        <v>0</v>
      </c>
    </row>
    <row r="166" spans="1:7" ht="15">
      <c r="A166" s="87" t="s">
        <v>260</v>
      </c>
      <c r="B166" s="87">
        <v>4</v>
      </c>
      <c r="C166" s="132">
        <v>0.002955795606307792</v>
      </c>
      <c r="D166" s="87" t="s">
        <v>2551</v>
      </c>
      <c r="E166" s="87" t="b">
        <v>0</v>
      </c>
      <c r="F166" s="87" t="b">
        <v>0</v>
      </c>
      <c r="G166" s="87" t="b">
        <v>0</v>
      </c>
    </row>
    <row r="167" spans="1:7" ht="15">
      <c r="A167" s="87" t="s">
        <v>2352</v>
      </c>
      <c r="B167" s="87">
        <v>4</v>
      </c>
      <c r="C167" s="132">
        <v>0.002955795606307792</v>
      </c>
      <c r="D167" s="87" t="s">
        <v>2551</v>
      </c>
      <c r="E167" s="87" t="b">
        <v>0</v>
      </c>
      <c r="F167" s="87" t="b">
        <v>0</v>
      </c>
      <c r="G167" s="87" t="b">
        <v>0</v>
      </c>
    </row>
    <row r="168" spans="1:7" ht="15">
      <c r="A168" s="87" t="s">
        <v>2353</v>
      </c>
      <c r="B168" s="87">
        <v>4</v>
      </c>
      <c r="C168" s="132">
        <v>0.002955795606307792</v>
      </c>
      <c r="D168" s="87" t="s">
        <v>2551</v>
      </c>
      <c r="E168" s="87" t="b">
        <v>0</v>
      </c>
      <c r="F168" s="87" t="b">
        <v>0</v>
      </c>
      <c r="G168" s="87" t="b">
        <v>0</v>
      </c>
    </row>
    <row r="169" spans="1:7" ht="15">
      <c r="A169" s="87" t="s">
        <v>2354</v>
      </c>
      <c r="B169" s="87">
        <v>4</v>
      </c>
      <c r="C169" s="132">
        <v>0.002955795606307792</v>
      </c>
      <c r="D169" s="87" t="s">
        <v>2551</v>
      </c>
      <c r="E169" s="87" t="b">
        <v>0</v>
      </c>
      <c r="F169" s="87" t="b">
        <v>0</v>
      </c>
      <c r="G169" s="87" t="b">
        <v>0</v>
      </c>
    </row>
    <row r="170" spans="1:7" ht="15">
      <c r="A170" s="87" t="s">
        <v>2355</v>
      </c>
      <c r="B170" s="87">
        <v>4</v>
      </c>
      <c r="C170" s="132">
        <v>0.002955795606307792</v>
      </c>
      <c r="D170" s="87" t="s">
        <v>2551</v>
      </c>
      <c r="E170" s="87" t="b">
        <v>0</v>
      </c>
      <c r="F170" s="87" t="b">
        <v>0</v>
      </c>
      <c r="G170" s="87" t="b">
        <v>0</v>
      </c>
    </row>
    <row r="171" spans="1:7" ht="15">
      <c r="A171" s="87" t="s">
        <v>2356</v>
      </c>
      <c r="B171" s="87">
        <v>4</v>
      </c>
      <c r="C171" s="132">
        <v>0.002955795606307792</v>
      </c>
      <c r="D171" s="87" t="s">
        <v>2551</v>
      </c>
      <c r="E171" s="87" t="b">
        <v>0</v>
      </c>
      <c r="F171" s="87" t="b">
        <v>0</v>
      </c>
      <c r="G171" s="87" t="b">
        <v>0</v>
      </c>
    </row>
    <row r="172" spans="1:7" ht="15">
      <c r="A172" s="87" t="s">
        <v>2357</v>
      </c>
      <c r="B172" s="87">
        <v>4</v>
      </c>
      <c r="C172" s="132">
        <v>0.002955795606307792</v>
      </c>
      <c r="D172" s="87" t="s">
        <v>2551</v>
      </c>
      <c r="E172" s="87" t="b">
        <v>0</v>
      </c>
      <c r="F172" s="87" t="b">
        <v>0</v>
      </c>
      <c r="G172" s="87" t="b">
        <v>0</v>
      </c>
    </row>
    <row r="173" spans="1:7" ht="15">
      <c r="A173" s="87" t="s">
        <v>303</v>
      </c>
      <c r="B173" s="87">
        <v>4</v>
      </c>
      <c r="C173" s="132">
        <v>0.002955795606307792</v>
      </c>
      <c r="D173" s="87" t="s">
        <v>2551</v>
      </c>
      <c r="E173" s="87" t="b">
        <v>0</v>
      </c>
      <c r="F173" s="87" t="b">
        <v>0</v>
      </c>
      <c r="G173" s="87" t="b">
        <v>0</v>
      </c>
    </row>
    <row r="174" spans="1:7" ht="15">
      <c r="A174" s="87" t="s">
        <v>2358</v>
      </c>
      <c r="B174" s="87">
        <v>4</v>
      </c>
      <c r="C174" s="132">
        <v>0.002955795606307792</v>
      </c>
      <c r="D174" s="87" t="s">
        <v>2551</v>
      </c>
      <c r="E174" s="87" t="b">
        <v>0</v>
      </c>
      <c r="F174" s="87" t="b">
        <v>0</v>
      </c>
      <c r="G174" s="87" t="b">
        <v>0</v>
      </c>
    </row>
    <row r="175" spans="1:7" ht="15">
      <c r="A175" s="87" t="s">
        <v>2359</v>
      </c>
      <c r="B175" s="87">
        <v>3</v>
      </c>
      <c r="C175" s="132">
        <v>0.0023924869155203944</v>
      </c>
      <c r="D175" s="87" t="s">
        <v>2551</v>
      </c>
      <c r="E175" s="87" t="b">
        <v>0</v>
      </c>
      <c r="F175" s="87" t="b">
        <v>0</v>
      </c>
      <c r="G175" s="87" t="b">
        <v>0</v>
      </c>
    </row>
    <row r="176" spans="1:7" ht="15">
      <c r="A176" s="87" t="s">
        <v>2360</v>
      </c>
      <c r="B176" s="87">
        <v>3</v>
      </c>
      <c r="C176" s="132">
        <v>0.0023924869155203944</v>
      </c>
      <c r="D176" s="87" t="s">
        <v>2551</v>
      </c>
      <c r="E176" s="87" t="b">
        <v>0</v>
      </c>
      <c r="F176" s="87" t="b">
        <v>0</v>
      </c>
      <c r="G176" s="87" t="b">
        <v>0</v>
      </c>
    </row>
    <row r="177" spans="1:7" ht="15">
      <c r="A177" s="87" t="s">
        <v>2361</v>
      </c>
      <c r="B177" s="87">
        <v>3</v>
      </c>
      <c r="C177" s="132">
        <v>0.0023924869155203944</v>
      </c>
      <c r="D177" s="87" t="s">
        <v>2551</v>
      </c>
      <c r="E177" s="87" t="b">
        <v>0</v>
      </c>
      <c r="F177" s="87" t="b">
        <v>0</v>
      </c>
      <c r="G177" s="87" t="b">
        <v>0</v>
      </c>
    </row>
    <row r="178" spans="1:7" ht="15">
      <c r="A178" s="87" t="s">
        <v>2362</v>
      </c>
      <c r="B178" s="87">
        <v>3</v>
      </c>
      <c r="C178" s="132">
        <v>0.0023924869155203944</v>
      </c>
      <c r="D178" s="87" t="s">
        <v>2551</v>
      </c>
      <c r="E178" s="87" t="b">
        <v>0</v>
      </c>
      <c r="F178" s="87" t="b">
        <v>0</v>
      </c>
      <c r="G178" s="87" t="b">
        <v>0</v>
      </c>
    </row>
    <row r="179" spans="1:7" ht="15">
      <c r="A179" s="87" t="s">
        <v>2363</v>
      </c>
      <c r="B179" s="87">
        <v>3</v>
      </c>
      <c r="C179" s="132">
        <v>0.0023924869155203944</v>
      </c>
      <c r="D179" s="87" t="s">
        <v>2551</v>
      </c>
      <c r="E179" s="87" t="b">
        <v>1</v>
      </c>
      <c r="F179" s="87" t="b">
        <v>0</v>
      </c>
      <c r="G179" s="87" t="b">
        <v>0</v>
      </c>
    </row>
    <row r="180" spans="1:7" ht="15">
      <c r="A180" s="87" t="s">
        <v>2364</v>
      </c>
      <c r="B180" s="87">
        <v>3</v>
      </c>
      <c r="C180" s="132">
        <v>0.0023924869155203944</v>
      </c>
      <c r="D180" s="87" t="s">
        <v>2551</v>
      </c>
      <c r="E180" s="87" t="b">
        <v>0</v>
      </c>
      <c r="F180" s="87" t="b">
        <v>0</v>
      </c>
      <c r="G180" s="87" t="b">
        <v>0</v>
      </c>
    </row>
    <row r="181" spans="1:7" ht="15">
      <c r="A181" s="87" t="s">
        <v>2365</v>
      </c>
      <c r="B181" s="87">
        <v>3</v>
      </c>
      <c r="C181" s="132">
        <v>0.0023924869155203944</v>
      </c>
      <c r="D181" s="87" t="s">
        <v>2551</v>
      </c>
      <c r="E181" s="87" t="b">
        <v>0</v>
      </c>
      <c r="F181" s="87" t="b">
        <v>0</v>
      </c>
      <c r="G181" s="87" t="b">
        <v>0</v>
      </c>
    </row>
    <row r="182" spans="1:7" ht="15">
      <c r="A182" s="87" t="s">
        <v>2366</v>
      </c>
      <c r="B182" s="87">
        <v>3</v>
      </c>
      <c r="C182" s="132">
        <v>0.0023924869155203944</v>
      </c>
      <c r="D182" s="87" t="s">
        <v>2551</v>
      </c>
      <c r="E182" s="87" t="b">
        <v>0</v>
      </c>
      <c r="F182" s="87" t="b">
        <v>0</v>
      </c>
      <c r="G182" s="87" t="b">
        <v>0</v>
      </c>
    </row>
    <row r="183" spans="1:7" ht="15">
      <c r="A183" s="87" t="s">
        <v>2367</v>
      </c>
      <c r="B183" s="87">
        <v>3</v>
      </c>
      <c r="C183" s="132">
        <v>0.0023924869155203944</v>
      </c>
      <c r="D183" s="87" t="s">
        <v>2551</v>
      </c>
      <c r="E183" s="87" t="b">
        <v>0</v>
      </c>
      <c r="F183" s="87" t="b">
        <v>0</v>
      </c>
      <c r="G183" s="87" t="b">
        <v>0</v>
      </c>
    </row>
    <row r="184" spans="1:7" ht="15">
      <c r="A184" s="87" t="s">
        <v>2368</v>
      </c>
      <c r="B184" s="87">
        <v>3</v>
      </c>
      <c r="C184" s="132">
        <v>0.0023924869155203944</v>
      </c>
      <c r="D184" s="87" t="s">
        <v>2551</v>
      </c>
      <c r="E184" s="87" t="b">
        <v>0</v>
      </c>
      <c r="F184" s="87" t="b">
        <v>0</v>
      </c>
      <c r="G184" s="87" t="b">
        <v>0</v>
      </c>
    </row>
    <row r="185" spans="1:7" ht="15">
      <c r="A185" s="87" t="s">
        <v>2369</v>
      </c>
      <c r="B185" s="87">
        <v>3</v>
      </c>
      <c r="C185" s="132">
        <v>0.0023924869155203944</v>
      </c>
      <c r="D185" s="87" t="s">
        <v>2551</v>
      </c>
      <c r="E185" s="87" t="b">
        <v>0</v>
      </c>
      <c r="F185" s="87" t="b">
        <v>0</v>
      </c>
      <c r="G185" s="87" t="b">
        <v>0</v>
      </c>
    </row>
    <row r="186" spans="1:7" ht="15">
      <c r="A186" s="87" t="s">
        <v>354</v>
      </c>
      <c r="B186" s="87">
        <v>3</v>
      </c>
      <c r="C186" s="132">
        <v>0.0023924869155203944</v>
      </c>
      <c r="D186" s="87" t="s">
        <v>2551</v>
      </c>
      <c r="E186" s="87" t="b">
        <v>0</v>
      </c>
      <c r="F186" s="87" t="b">
        <v>0</v>
      </c>
      <c r="G186" s="87" t="b">
        <v>0</v>
      </c>
    </row>
    <row r="187" spans="1:7" ht="15">
      <c r="A187" s="87" t="s">
        <v>2370</v>
      </c>
      <c r="B187" s="87">
        <v>3</v>
      </c>
      <c r="C187" s="132">
        <v>0.0023924869155203944</v>
      </c>
      <c r="D187" s="87" t="s">
        <v>2551</v>
      </c>
      <c r="E187" s="87" t="b">
        <v>0</v>
      </c>
      <c r="F187" s="87" t="b">
        <v>0</v>
      </c>
      <c r="G187" s="87" t="b">
        <v>0</v>
      </c>
    </row>
    <row r="188" spans="1:7" ht="15">
      <c r="A188" s="87" t="s">
        <v>320</v>
      </c>
      <c r="B188" s="87">
        <v>3</v>
      </c>
      <c r="C188" s="132">
        <v>0.0023924869155203944</v>
      </c>
      <c r="D188" s="87" t="s">
        <v>2551</v>
      </c>
      <c r="E188" s="87" t="b">
        <v>0</v>
      </c>
      <c r="F188" s="87" t="b">
        <v>0</v>
      </c>
      <c r="G188" s="87" t="b">
        <v>0</v>
      </c>
    </row>
    <row r="189" spans="1:7" ht="15">
      <c r="A189" s="87" t="s">
        <v>2371</v>
      </c>
      <c r="B189" s="87">
        <v>3</v>
      </c>
      <c r="C189" s="132">
        <v>0.0023924869155203944</v>
      </c>
      <c r="D189" s="87" t="s">
        <v>2551</v>
      </c>
      <c r="E189" s="87" t="b">
        <v>0</v>
      </c>
      <c r="F189" s="87" t="b">
        <v>0</v>
      </c>
      <c r="G189" s="87" t="b">
        <v>0</v>
      </c>
    </row>
    <row r="190" spans="1:7" ht="15">
      <c r="A190" s="87" t="s">
        <v>2372</v>
      </c>
      <c r="B190" s="87">
        <v>3</v>
      </c>
      <c r="C190" s="132">
        <v>0.0023924869155203944</v>
      </c>
      <c r="D190" s="87" t="s">
        <v>2551</v>
      </c>
      <c r="E190" s="87" t="b">
        <v>0</v>
      </c>
      <c r="F190" s="87" t="b">
        <v>0</v>
      </c>
      <c r="G190" s="87" t="b">
        <v>0</v>
      </c>
    </row>
    <row r="191" spans="1:7" ht="15">
      <c r="A191" s="87" t="s">
        <v>2373</v>
      </c>
      <c r="B191" s="87">
        <v>3</v>
      </c>
      <c r="C191" s="132">
        <v>0.0023924869155203944</v>
      </c>
      <c r="D191" s="87" t="s">
        <v>2551</v>
      </c>
      <c r="E191" s="87" t="b">
        <v>1</v>
      </c>
      <c r="F191" s="87" t="b">
        <v>0</v>
      </c>
      <c r="G191" s="87" t="b">
        <v>0</v>
      </c>
    </row>
    <row r="192" spans="1:7" ht="15">
      <c r="A192" s="87" t="s">
        <v>2374</v>
      </c>
      <c r="B192" s="87">
        <v>3</v>
      </c>
      <c r="C192" s="132">
        <v>0.0023924869155203944</v>
      </c>
      <c r="D192" s="87" t="s">
        <v>2551</v>
      </c>
      <c r="E192" s="87" t="b">
        <v>0</v>
      </c>
      <c r="F192" s="87" t="b">
        <v>0</v>
      </c>
      <c r="G192" s="87" t="b">
        <v>0</v>
      </c>
    </row>
    <row r="193" spans="1:7" ht="15">
      <c r="A193" s="87" t="s">
        <v>2375</v>
      </c>
      <c r="B193" s="87">
        <v>3</v>
      </c>
      <c r="C193" s="132">
        <v>0.0023924869155203944</v>
      </c>
      <c r="D193" s="87" t="s">
        <v>2551</v>
      </c>
      <c r="E193" s="87" t="b">
        <v>0</v>
      </c>
      <c r="F193" s="87" t="b">
        <v>0</v>
      </c>
      <c r="G193" s="87" t="b">
        <v>0</v>
      </c>
    </row>
    <row r="194" spans="1:7" ht="15">
      <c r="A194" s="87" t="s">
        <v>2376</v>
      </c>
      <c r="B194" s="87">
        <v>3</v>
      </c>
      <c r="C194" s="132">
        <v>0.0023924869155203944</v>
      </c>
      <c r="D194" s="87" t="s">
        <v>2551</v>
      </c>
      <c r="E194" s="87" t="b">
        <v>0</v>
      </c>
      <c r="F194" s="87" t="b">
        <v>0</v>
      </c>
      <c r="G194" s="87" t="b">
        <v>0</v>
      </c>
    </row>
    <row r="195" spans="1:7" ht="15">
      <c r="A195" s="87" t="s">
        <v>2377</v>
      </c>
      <c r="B195" s="87">
        <v>3</v>
      </c>
      <c r="C195" s="132">
        <v>0.0023924869155203944</v>
      </c>
      <c r="D195" s="87" t="s">
        <v>2551</v>
      </c>
      <c r="E195" s="87" t="b">
        <v>0</v>
      </c>
      <c r="F195" s="87" t="b">
        <v>0</v>
      </c>
      <c r="G195" s="87" t="b">
        <v>0</v>
      </c>
    </row>
    <row r="196" spans="1:7" ht="15">
      <c r="A196" s="87" t="s">
        <v>2378</v>
      </c>
      <c r="B196" s="87">
        <v>3</v>
      </c>
      <c r="C196" s="132">
        <v>0.0023924869155203944</v>
      </c>
      <c r="D196" s="87" t="s">
        <v>2551</v>
      </c>
      <c r="E196" s="87" t="b">
        <v>0</v>
      </c>
      <c r="F196" s="87" t="b">
        <v>0</v>
      </c>
      <c r="G196" s="87" t="b">
        <v>0</v>
      </c>
    </row>
    <row r="197" spans="1:7" ht="15">
      <c r="A197" s="87" t="s">
        <v>2379</v>
      </c>
      <c r="B197" s="87">
        <v>3</v>
      </c>
      <c r="C197" s="132">
        <v>0.0023924869155203944</v>
      </c>
      <c r="D197" s="87" t="s">
        <v>2551</v>
      </c>
      <c r="E197" s="87" t="b">
        <v>0</v>
      </c>
      <c r="F197" s="87" t="b">
        <v>0</v>
      </c>
      <c r="G197" s="87" t="b">
        <v>0</v>
      </c>
    </row>
    <row r="198" spans="1:7" ht="15">
      <c r="A198" s="87" t="s">
        <v>2380</v>
      </c>
      <c r="B198" s="87">
        <v>3</v>
      </c>
      <c r="C198" s="132">
        <v>0.0023924869155203944</v>
      </c>
      <c r="D198" s="87" t="s">
        <v>2551</v>
      </c>
      <c r="E198" s="87" t="b">
        <v>0</v>
      </c>
      <c r="F198" s="87" t="b">
        <v>0</v>
      </c>
      <c r="G198" s="87" t="b">
        <v>0</v>
      </c>
    </row>
    <row r="199" spans="1:7" ht="15">
      <c r="A199" s="87" t="s">
        <v>2381</v>
      </c>
      <c r="B199" s="87">
        <v>3</v>
      </c>
      <c r="C199" s="132">
        <v>0.0023924869155203944</v>
      </c>
      <c r="D199" s="87" t="s">
        <v>2551</v>
      </c>
      <c r="E199" s="87" t="b">
        <v>0</v>
      </c>
      <c r="F199" s="87" t="b">
        <v>0</v>
      </c>
      <c r="G199" s="87" t="b">
        <v>0</v>
      </c>
    </row>
    <row r="200" spans="1:7" ht="15">
      <c r="A200" s="87" t="s">
        <v>2382</v>
      </c>
      <c r="B200" s="87">
        <v>3</v>
      </c>
      <c r="C200" s="132">
        <v>0.0023924869155203944</v>
      </c>
      <c r="D200" s="87" t="s">
        <v>2551</v>
      </c>
      <c r="E200" s="87" t="b">
        <v>0</v>
      </c>
      <c r="F200" s="87" t="b">
        <v>0</v>
      </c>
      <c r="G200" s="87" t="b">
        <v>0</v>
      </c>
    </row>
    <row r="201" spans="1:7" ht="15">
      <c r="A201" s="87" t="s">
        <v>2383</v>
      </c>
      <c r="B201" s="87">
        <v>3</v>
      </c>
      <c r="C201" s="132">
        <v>0.0023924869155203944</v>
      </c>
      <c r="D201" s="87" t="s">
        <v>2551</v>
      </c>
      <c r="E201" s="87" t="b">
        <v>0</v>
      </c>
      <c r="F201" s="87" t="b">
        <v>0</v>
      </c>
      <c r="G201" s="87" t="b">
        <v>0</v>
      </c>
    </row>
    <row r="202" spans="1:7" ht="15">
      <c r="A202" s="87" t="s">
        <v>2384</v>
      </c>
      <c r="B202" s="87">
        <v>3</v>
      </c>
      <c r="C202" s="132">
        <v>0.0023924869155203944</v>
      </c>
      <c r="D202" s="87" t="s">
        <v>2551</v>
      </c>
      <c r="E202" s="87" t="b">
        <v>0</v>
      </c>
      <c r="F202" s="87" t="b">
        <v>0</v>
      </c>
      <c r="G202" s="87" t="b">
        <v>0</v>
      </c>
    </row>
    <row r="203" spans="1:7" ht="15">
      <c r="A203" s="87" t="s">
        <v>2385</v>
      </c>
      <c r="B203" s="87">
        <v>3</v>
      </c>
      <c r="C203" s="132">
        <v>0.0023924869155203944</v>
      </c>
      <c r="D203" s="87" t="s">
        <v>2551</v>
      </c>
      <c r="E203" s="87" t="b">
        <v>0</v>
      </c>
      <c r="F203" s="87" t="b">
        <v>0</v>
      </c>
      <c r="G203" s="87" t="b">
        <v>0</v>
      </c>
    </row>
    <row r="204" spans="1:7" ht="15">
      <c r="A204" s="87" t="s">
        <v>2386</v>
      </c>
      <c r="B204" s="87">
        <v>3</v>
      </c>
      <c r="C204" s="132">
        <v>0.0023924869155203944</v>
      </c>
      <c r="D204" s="87" t="s">
        <v>2551</v>
      </c>
      <c r="E204" s="87" t="b">
        <v>0</v>
      </c>
      <c r="F204" s="87" t="b">
        <v>0</v>
      </c>
      <c r="G204" s="87" t="b">
        <v>0</v>
      </c>
    </row>
    <row r="205" spans="1:7" ht="15">
      <c r="A205" s="87" t="s">
        <v>2387</v>
      </c>
      <c r="B205" s="87">
        <v>3</v>
      </c>
      <c r="C205" s="132">
        <v>0.0023924869155203944</v>
      </c>
      <c r="D205" s="87" t="s">
        <v>2551</v>
      </c>
      <c r="E205" s="87" t="b">
        <v>0</v>
      </c>
      <c r="F205" s="87" t="b">
        <v>0</v>
      </c>
      <c r="G205" s="87" t="b">
        <v>0</v>
      </c>
    </row>
    <row r="206" spans="1:7" ht="15">
      <c r="A206" s="87" t="s">
        <v>2388</v>
      </c>
      <c r="B206" s="87">
        <v>3</v>
      </c>
      <c r="C206" s="132">
        <v>0.0023924869155203944</v>
      </c>
      <c r="D206" s="87" t="s">
        <v>2551</v>
      </c>
      <c r="E206" s="87" t="b">
        <v>0</v>
      </c>
      <c r="F206" s="87" t="b">
        <v>0</v>
      </c>
      <c r="G206" s="87" t="b">
        <v>0</v>
      </c>
    </row>
    <row r="207" spans="1:7" ht="15">
      <c r="A207" s="87" t="s">
        <v>2389</v>
      </c>
      <c r="B207" s="87">
        <v>3</v>
      </c>
      <c r="C207" s="132">
        <v>0.0023924869155203944</v>
      </c>
      <c r="D207" s="87" t="s">
        <v>2551</v>
      </c>
      <c r="E207" s="87" t="b">
        <v>0</v>
      </c>
      <c r="F207" s="87" t="b">
        <v>0</v>
      </c>
      <c r="G207" s="87" t="b">
        <v>0</v>
      </c>
    </row>
    <row r="208" spans="1:7" ht="15">
      <c r="A208" s="87" t="s">
        <v>2390</v>
      </c>
      <c r="B208" s="87">
        <v>3</v>
      </c>
      <c r="C208" s="132">
        <v>0.0023924869155203944</v>
      </c>
      <c r="D208" s="87" t="s">
        <v>2551</v>
      </c>
      <c r="E208" s="87" t="b">
        <v>0</v>
      </c>
      <c r="F208" s="87" t="b">
        <v>0</v>
      </c>
      <c r="G208" s="87" t="b">
        <v>0</v>
      </c>
    </row>
    <row r="209" spans="1:7" ht="15">
      <c r="A209" s="87" t="s">
        <v>2391</v>
      </c>
      <c r="B209" s="87">
        <v>3</v>
      </c>
      <c r="C209" s="132">
        <v>0.0023924869155203944</v>
      </c>
      <c r="D209" s="87" t="s">
        <v>2551</v>
      </c>
      <c r="E209" s="87" t="b">
        <v>0</v>
      </c>
      <c r="F209" s="87" t="b">
        <v>0</v>
      </c>
      <c r="G209" s="87" t="b">
        <v>0</v>
      </c>
    </row>
    <row r="210" spans="1:7" ht="15">
      <c r="A210" s="87" t="s">
        <v>2392</v>
      </c>
      <c r="B210" s="87">
        <v>3</v>
      </c>
      <c r="C210" s="132">
        <v>0.0023924869155203944</v>
      </c>
      <c r="D210" s="87" t="s">
        <v>2551</v>
      </c>
      <c r="E210" s="87" t="b">
        <v>0</v>
      </c>
      <c r="F210" s="87" t="b">
        <v>0</v>
      </c>
      <c r="G210" s="87" t="b">
        <v>0</v>
      </c>
    </row>
    <row r="211" spans="1:7" ht="15">
      <c r="A211" s="87" t="s">
        <v>2393</v>
      </c>
      <c r="B211" s="87">
        <v>3</v>
      </c>
      <c r="C211" s="132">
        <v>0.0023924869155203944</v>
      </c>
      <c r="D211" s="87" t="s">
        <v>2551</v>
      </c>
      <c r="E211" s="87" t="b">
        <v>0</v>
      </c>
      <c r="F211" s="87" t="b">
        <v>0</v>
      </c>
      <c r="G211" s="87" t="b">
        <v>0</v>
      </c>
    </row>
    <row r="212" spans="1:7" ht="15">
      <c r="A212" s="87" t="s">
        <v>2394</v>
      </c>
      <c r="B212" s="87">
        <v>3</v>
      </c>
      <c r="C212" s="132">
        <v>0.0023924869155203944</v>
      </c>
      <c r="D212" s="87" t="s">
        <v>2551</v>
      </c>
      <c r="E212" s="87" t="b">
        <v>1</v>
      </c>
      <c r="F212" s="87" t="b">
        <v>0</v>
      </c>
      <c r="G212" s="87" t="b">
        <v>0</v>
      </c>
    </row>
    <row r="213" spans="1:7" ht="15">
      <c r="A213" s="87" t="s">
        <v>323</v>
      </c>
      <c r="B213" s="87">
        <v>3</v>
      </c>
      <c r="C213" s="132">
        <v>0.0023924869155203944</v>
      </c>
      <c r="D213" s="87" t="s">
        <v>2551</v>
      </c>
      <c r="E213" s="87" t="b">
        <v>0</v>
      </c>
      <c r="F213" s="87" t="b">
        <v>0</v>
      </c>
      <c r="G213" s="87" t="b">
        <v>0</v>
      </c>
    </row>
    <row r="214" spans="1:7" ht="15">
      <c r="A214" s="87" t="s">
        <v>2395</v>
      </c>
      <c r="B214" s="87">
        <v>3</v>
      </c>
      <c r="C214" s="132">
        <v>0.0023924869155203944</v>
      </c>
      <c r="D214" s="87" t="s">
        <v>2551</v>
      </c>
      <c r="E214" s="87" t="b">
        <v>0</v>
      </c>
      <c r="F214" s="87" t="b">
        <v>0</v>
      </c>
      <c r="G214" s="87" t="b">
        <v>0</v>
      </c>
    </row>
    <row r="215" spans="1:7" ht="15">
      <c r="A215" s="87" t="s">
        <v>246</v>
      </c>
      <c r="B215" s="87">
        <v>3</v>
      </c>
      <c r="C215" s="132">
        <v>0.0023924869155203944</v>
      </c>
      <c r="D215" s="87" t="s">
        <v>2551</v>
      </c>
      <c r="E215" s="87" t="b">
        <v>0</v>
      </c>
      <c r="F215" s="87" t="b">
        <v>0</v>
      </c>
      <c r="G215" s="87" t="b">
        <v>0</v>
      </c>
    </row>
    <row r="216" spans="1:7" ht="15">
      <c r="A216" s="87" t="s">
        <v>2396</v>
      </c>
      <c r="B216" s="87">
        <v>3</v>
      </c>
      <c r="C216" s="132">
        <v>0.0023924869155203944</v>
      </c>
      <c r="D216" s="87" t="s">
        <v>2551</v>
      </c>
      <c r="E216" s="87" t="b">
        <v>0</v>
      </c>
      <c r="F216" s="87" t="b">
        <v>0</v>
      </c>
      <c r="G216" s="87" t="b">
        <v>0</v>
      </c>
    </row>
    <row r="217" spans="1:7" ht="15">
      <c r="A217" s="87" t="s">
        <v>258</v>
      </c>
      <c r="B217" s="87">
        <v>3</v>
      </c>
      <c r="C217" s="132">
        <v>0.0023924869155203944</v>
      </c>
      <c r="D217" s="87" t="s">
        <v>2551</v>
      </c>
      <c r="E217" s="87" t="b">
        <v>0</v>
      </c>
      <c r="F217" s="87" t="b">
        <v>0</v>
      </c>
      <c r="G217" s="87" t="b">
        <v>0</v>
      </c>
    </row>
    <row r="218" spans="1:7" ht="15">
      <c r="A218" s="87" t="s">
        <v>2397</v>
      </c>
      <c r="B218" s="87">
        <v>3</v>
      </c>
      <c r="C218" s="132">
        <v>0.0026400378888882686</v>
      </c>
      <c r="D218" s="87" t="s">
        <v>2551</v>
      </c>
      <c r="E218" s="87" t="b">
        <v>0</v>
      </c>
      <c r="F218" s="87" t="b">
        <v>0</v>
      </c>
      <c r="G218" s="87" t="b">
        <v>0</v>
      </c>
    </row>
    <row r="219" spans="1:7" ht="15">
      <c r="A219" s="87" t="s">
        <v>2398</v>
      </c>
      <c r="B219" s="87">
        <v>3</v>
      </c>
      <c r="C219" s="132">
        <v>0.0023924869155203944</v>
      </c>
      <c r="D219" s="87" t="s">
        <v>2551</v>
      </c>
      <c r="E219" s="87" t="b">
        <v>0</v>
      </c>
      <c r="F219" s="87" t="b">
        <v>0</v>
      </c>
      <c r="G219" s="87" t="b">
        <v>0</v>
      </c>
    </row>
    <row r="220" spans="1:7" ht="15">
      <c r="A220" s="87" t="s">
        <v>304</v>
      </c>
      <c r="B220" s="87">
        <v>3</v>
      </c>
      <c r="C220" s="132">
        <v>0.0023924869155203944</v>
      </c>
      <c r="D220" s="87" t="s">
        <v>2551</v>
      </c>
      <c r="E220" s="87" t="b">
        <v>0</v>
      </c>
      <c r="F220" s="87" t="b">
        <v>0</v>
      </c>
      <c r="G220" s="87" t="b">
        <v>0</v>
      </c>
    </row>
    <row r="221" spans="1:7" ht="15">
      <c r="A221" s="87" t="s">
        <v>2399</v>
      </c>
      <c r="B221" s="87">
        <v>3</v>
      </c>
      <c r="C221" s="132">
        <v>0.0023924869155203944</v>
      </c>
      <c r="D221" s="87" t="s">
        <v>2551</v>
      </c>
      <c r="E221" s="87" t="b">
        <v>0</v>
      </c>
      <c r="F221" s="87" t="b">
        <v>0</v>
      </c>
      <c r="G221" s="87" t="b">
        <v>0</v>
      </c>
    </row>
    <row r="222" spans="1:7" ht="15">
      <c r="A222" s="87" t="s">
        <v>2400</v>
      </c>
      <c r="B222" s="87">
        <v>3</v>
      </c>
      <c r="C222" s="132">
        <v>0.0023924869155203944</v>
      </c>
      <c r="D222" s="87" t="s">
        <v>2551</v>
      </c>
      <c r="E222" s="87" t="b">
        <v>0</v>
      </c>
      <c r="F222" s="87" t="b">
        <v>0</v>
      </c>
      <c r="G222" s="87" t="b">
        <v>0</v>
      </c>
    </row>
    <row r="223" spans="1:7" ht="15">
      <c r="A223" s="87" t="s">
        <v>2401</v>
      </c>
      <c r="B223" s="87">
        <v>3</v>
      </c>
      <c r="C223" s="132">
        <v>0.0023924869155203944</v>
      </c>
      <c r="D223" s="87" t="s">
        <v>2551</v>
      </c>
      <c r="E223" s="87" t="b">
        <v>1</v>
      </c>
      <c r="F223" s="87" t="b">
        <v>0</v>
      </c>
      <c r="G223" s="87" t="b">
        <v>0</v>
      </c>
    </row>
    <row r="224" spans="1:7" ht="15">
      <c r="A224" s="87" t="s">
        <v>2402</v>
      </c>
      <c r="B224" s="87">
        <v>3</v>
      </c>
      <c r="C224" s="132">
        <v>0.0023924869155203944</v>
      </c>
      <c r="D224" s="87" t="s">
        <v>2551</v>
      </c>
      <c r="E224" s="87" t="b">
        <v>0</v>
      </c>
      <c r="F224" s="87" t="b">
        <v>0</v>
      </c>
      <c r="G224" s="87" t="b">
        <v>0</v>
      </c>
    </row>
    <row r="225" spans="1:7" ht="15">
      <c r="A225" s="87" t="s">
        <v>2403</v>
      </c>
      <c r="B225" s="87">
        <v>3</v>
      </c>
      <c r="C225" s="132">
        <v>0.0023924869155203944</v>
      </c>
      <c r="D225" s="87" t="s">
        <v>2551</v>
      </c>
      <c r="E225" s="87" t="b">
        <v>0</v>
      </c>
      <c r="F225" s="87" t="b">
        <v>0</v>
      </c>
      <c r="G225" s="87" t="b">
        <v>0</v>
      </c>
    </row>
    <row r="226" spans="1:7" ht="15">
      <c r="A226" s="87" t="s">
        <v>2404</v>
      </c>
      <c r="B226" s="87">
        <v>3</v>
      </c>
      <c r="C226" s="132">
        <v>0.0023924869155203944</v>
      </c>
      <c r="D226" s="87" t="s">
        <v>2551</v>
      </c>
      <c r="E226" s="87" t="b">
        <v>0</v>
      </c>
      <c r="F226" s="87" t="b">
        <v>0</v>
      </c>
      <c r="G226" s="87" t="b">
        <v>0</v>
      </c>
    </row>
    <row r="227" spans="1:7" ht="15">
      <c r="A227" s="87" t="s">
        <v>2405</v>
      </c>
      <c r="B227" s="87">
        <v>3</v>
      </c>
      <c r="C227" s="132">
        <v>0.0023924869155203944</v>
      </c>
      <c r="D227" s="87" t="s">
        <v>2551</v>
      </c>
      <c r="E227" s="87" t="b">
        <v>0</v>
      </c>
      <c r="F227" s="87" t="b">
        <v>0</v>
      </c>
      <c r="G227" s="87" t="b">
        <v>0</v>
      </c>
    </row>
    <row r="228" spans="1:7" ht="15">
      <c r="A228" s="87" t="s">
        <v>2406</v>
      </c>
      <c r="B228" s="87">
        <v>3</v>
      </c>
      <c r="C228" s="132">
        <v>0.0023924869155203944</v>
      </c>
      <c r="D228" s="87" t="s">
        <v>2551</v>
      </c>
      <c r="E228" s="87" t="b">
        <v>1</v>
      </c>
      <c r="F228" s="87" t="b">
        <v>0</v>
      </c>
      <c r="G228" s="87" t="b">
        <v>0</v>
      </c>
    </row>
    <row r="229" spans="1:7" ht="15">
      <c r="A229" s="87" t="s">
        <v>2407</v>
      </c>
      <c r="B229" s="87">
        <v>3</v>
      </c>
      <c r="C229" s="132">
        <v>0.0023924869155203944</v>
      </c>
      <c r="D229" s="87" t="s">
        <v>2551</v>
      </c>
      <c r="E229" s="87" t="b">
        <v>0</v>
      </c>
      <c r="F229" s="87" t="b">
        <v>0</v>
      </c>
      <c r="G229" s="87" t="b">
        <v>0</v>
      </c>
    </row>
    <row r="230" spans="1:7" ht="15">
      <c r="A230" s="87" t="s">
        <v>2408</v>
      </c>
      <c r="B230" s="87">
        <v>3</v>
      </c>
      <c r="C230" s="132">
        <v>0.0023924869155203944</v>
      </c>
      <c r="D230" s="87" t="s">
        <v>2551</v>
      </c>
      <c r="E230" s="87" t="b">
        <v>0</v>
      </c>
      <c r="F230" s="87" t="b">
        <v>0</v>
      </c>
      <c r="G230" s="87" t="b">
        <v>0</v>
      </c>
    </row>
    <row r="231" spans="1:7" ht="15">
      <c r="A231" s="87" t="s">
        <v>2409</v>
      </c>
      <c r="B231" s="87">
        <v>3</v>
      </c>
      <c r="C231" s="132">
        <v>0.0023924869155203944</v>
      </c>
      <c r="D231" s="87" t="s">
        <v>2551</v>
      </c>
      <c r="E231" s="87" t="b">
        <v>0</v>
      </c>
      <c r="F231" s="87" t="b">
        <v>0</v>
      </c>
      <c r="G231" s="87" t="b">
        <v>0</v>
      </c>
    </row>
    <row r="232" spans="1:7" ht="15">
      <c r="A232" s="87" t="s">
        <v>2410</v>
      </c>
      <c r="B232" s="87">
        <v>3</v>
      </c>
      <c r="C232" s="132">
        <v>0.0023924869155203944</v>
      </c>
      <c r="D232" s="87" t="s">
        <v>2551</v>
      </c>
      <c r="E232" s="87" t="b">
        <v>0</v>
      </c>
      <c r="F232" s="87" t="b">
        <v>0</v>
      </c>
      <c r="G232" s="87" t="b">
        <v>0</v>
      </c>
    </row>
    <row r="233" spans="1:7" ht="15">
      <c r="A233" s="87" t="s">
        <v>2411</v>
      </c>
      <c r="B233" s="87">
        <v>3</v>
      </c>
      <c r="C233" s="132">
        <v>0.0023924869155203944</v>
      </c>
      <c r="D233" s="87" t="s">
        <v>2551</v>
      </c>
      <c r="E233" s="87" t="b">
        <v>0</v>
      </c>
      <c r="F233" s="87" t="b">
        <v>0</v>
      </c>
      <c r="G233" s="87" t="b">
        <v>0</v>
      </c>
    </row>
    <row r="234" spans="1:7" ht="15">
      <c r="A234" s="87" t="s">
        <v>2412</v>
      </c>
      <c r="B234" s="87">
        <v>3</v>
      </c>
      <c r="C234" s="132">
        <v>0.0023924869155203944</v>
      </c>
      <c r="D234" s="87" t="s">
        <v>2551</v>
      </c>
      <c r="E234" s="87" t="b">
        <v>0</v>
      </c>
      <c r="F234" s="87" t="b">
        <v>0</v>
      </c>
      <c r="G234" s="87" t="b">
        <v>0</v>
      </c>
    </row>
    <row r="235" spans="1:7" ht="15">
      <c r="A235" s="87" t="s">
        <v>2413</v>
      </c>
      <c r="B235" s="87">
        <v>3</v>
      </c>
      <c r="C235" s="132">
        <v>0.0023924869155203944</v>
      </c>
      <c r="D235" s="87" t="s">
        <v>2551</v>
      </c>
      <c r="E235" s="87" t="b">
        <v>0</v>
      </c>
      <c r="F235" s="87" t="b">
        <v>0</v>
      </c>
      <c r="G235" s="87" t="b">
        <v>0</v>
      </c>
    </row>
    <row r="236" spans="1:7" ht="15">
      <c r="A236" s="87" t="s">
        <v>2414</v>
      </c>
      <c r="B236" s="87">
        <v>3</v>
      </c>
      <c r="C236" s="132">
        <v>0.0023924869155203944</v>
      </c>
      <c r="D236" s="87" t="s">
        <v>2551</v>
      </c>
      <c r="E236" s="87" t="b">
        <v>0</v>
      </c>
      <c r="F236" s="87" t="b">
        <v>0</v>
      </c>
      <c r="G236" s="87" t="b">
        <v>0</v>
      </c>
    </row>
    <row r="237" spans="1:7" ht="15">
      <c r="A237" s="87" t="s">
        <v>2415</v>
      </c>
      <c r="B237" s="87">
        <v>3</v>
      </c>
      <c r="C237" s="132">
        <v>0.0023924869155203944</v>
      </c>
      <c r="D237" s="87" t="s">
        <v>2551</v>
      </c>
      <c r="E237" s="87" t="b">
        <v>0</v>
      </c>
      <c r="F237" s="87" t="b">
        <v>0</v>
      </c>
      <c r="G237" s="87" t="b">
        <v>0</v>
      </c>
    </row>
    <row r="238" spans="1:7" ht="15">
      <c r="A238" s="87" t="s">
        <v>2416</v>
      </c>
      <c r="B238" s="87">
        <v>3</v>
      </c>
      <c r="C238" s="132">
        <v>0.0023924869155203944</v>
      </c>
      <c r="D238" s="87" t="s">
        <v>2551</v>
      </c>
      <c r="E238" s="87" t="b">
        <v>0</v>
      </c>
      <c r="F238" s="87" t="b">
        <v>0</v>
      </c>
      <c r="G238" s="87" t="b">
        <v>0</v>
      </c>
    </row>
    <row r="239" spans="1:7" ht="15">
      <c r="A239" s="87" t="s">
        <v>2417</v>
      </c>
      <c r="B239" s="87">
        <v>3</v>
      </c>
      <c r="C239" s="132">
        <v>0.0023924869155203944</v>
      </c>
      <c r="D239" s="87" t="s">
        <v>2551</v>
      </c>
      <c r="E239" s="87" t="b">
        <v>0</v>
      </c>
      <c r="F239" s="87" t="b">
        <v>1</v>
      </c>
      <c r="G239" s="87" t="b">
        <v>0</v>
      </c>
    </row>
    <row r="240" spans="1:7" ht="15">
      <c r="A240" s="87" t="s">
        <v>287</v>
      </c>
      <c r="B240" s="87">
        <v>3</v>
      </c>
      <c r="C240" s="132">
        <v>0.0023924869155203944</v>
      </c>
      <c r="D240" s="87" t="s">
        <v>2551</v>
      </c>
      <c r="E240" s="87" t="b">
        <v>0</v>
      </c>
      <c r="F240" s="87" t="b">
        <v>0</v>
      </c>
      <c r="G240" s="87" t="b">
        <v>0</v>
      </c>
    </row>
    <row r="241" spans="1:7" ht="15">
      <c r="A241" s="87" t="s">
        <v>2418</v>
      </c>
      <c r="B241" s="87">
        <v>3</v>
      </c>
      <c r="C241" s="132">
        <v>0.0023924869155203944</v>
      </c>
      <c r="D241" s="87" t="s">
        <v>2551</v>
      </c>
      <c r="E241" s="87" t="b">
        <v>1</v>
      </c>
      <c r="F241" s="87" t="b">
        <v>0</v>
      </c>
      <c r="G241" s="87" t="b">
        <v>0</v>
      </c>
    </row>
    <row r="242" spans="1:7" ht="15">
      <c r="A242" s="87" t="s">
        <v>2419</v>
      </c>
      <c r="B242" s="87">
        <v>3</v>
      </c>
      <c r="C242" s="132">
        <v>0.0023924869155203944</v>
      </c>
      <c r="D242" s="87" t="s">
        <v>2551</v>
      </c>
      <c r="E242" s="87" t="b">
        <v>0</v>
      </c>
      <c r="F242" s="87" t="b">
        <v>0</v>
      </c>
      <c r="G242" s="87" t="b">
        <v>0</v>
      </c>
    </row>
    <row r="243" spans="1:7" ht="15">
      <c r="A243" s="87" t="s">
        <v>2420</v>
      </c>
      <c r="B243" s="87">
        <v>3</v>
      </c>
      <c r="C243" s="132">
        <v>0.0023924869155203944</v>
      </c>
      <c r="D243" s="87" t="s">
        <v>2551</v>
      </c>
      <c r="E243" s="87" t="b">
        <v>0</v>
      </c>
      <c r="F243" s="87" t="b">
        <v>0</v>
      </c>
      <c r="G243" s="87" t="b">
        <v>0</v>
      </c>
    </row>
    <row r="244" spans="1:7" ht="15">
      <c r="A244" s="87" t="s">
        <v>2421</v>
      </c>
      <c r="B244" s="87">
        <v>3</v>
      </c>
      <c r="C244" s="132">
        <v>0.0023924869155203944</v>
      </c>
      <c r="D244" s="87" t="s">
        <v>2551</v>
      </c>
      <c r="E244" s="87" t="b">
        <v>0</v>
      </c>
      <c r="F244" s="87" t="b">
        <v>0</v>
      </c>
      <c r="G244" s="87" t="b">
        <v>0</v>
      </c>
    </row>
    <row r="245" spans="1:7" ht="15">
      <c r="A245" s="87" t="s">
        <v>2422</v>
      </c>
      <c r="B245" s="87">
        <v>3</v>
      </c>
      <c r="C245" s="132">
        <v>0.0023924869155203944</v>
      </c>
      <c r="D245" s="87" t="s">
        <v>2551</v>
      </c>
      <c r="E245" s="87" t="b">
        <v>0</v>
      </c>
      <c r="F245" s="87" t="b">
        <v>0</v>
      </c>
      <c r="G245" s="87" t="b">
        <v>0</v>
      </c>
    </row>
    <row r="246" spans="1:7" ht="15">
      <c r="A246" s="87" t="s">
        <v>2423</v>
      </c>
      <c r="B246" s="87">
        <v>2</v>
      </c>
      <c r="C246" s="132">
        <v>0.0017600252592588456</v>
      </c>
      <c r="D246" s="87" t="s">
        <v>2551</v>
      </c>
      <c r="E246" s="87" t="b">
        <v>0</v>
      </c>
      <c r="F246" s="87" t="b">
        <v>0</v>
      </c>
      <c r="G246" s="87" t="b">
        <v>0</v>
      </c>
    </row>
    <row r="247" spans="1:7" ht="15">
      <c r="A247" s="87" t="s">
        <v>353</v>
      </c>
      <c r="B247" s="87">
        <v>2</v>
      </c>
      <c r="C247" s="132">
        <v>0.0017600252592588456</v>
      </c>
      <c r="D247" s="87" t="s">
        <v>2551</v>
      </c>
      <c r="E247" s="87" t="b">
        <v>0</v>
      </c>
      <c r="F247" s="87" t="b">
        <v>0</v>
      </c>
      <c r="G247" s="87" t="b">
        <v>0</v>
      </c>
    </row>
    <row r="248" spans="1:7" ht="15">
      <c r="A248" s="87" t="s">
        <v>352</v>
      </c>
      <c r="B248" s="87">
        <v>2</v>
      </c>
      <c r="C248" s="132">
        <v>0.0017600252592588456</v>
      </c>
      <c r="D248" s="87" t="s">
        <v>2551</v>
      </c>
      <c r="E248" s="87" t="b">
        <v>0</v>
      </c>
      <c r="F248" s="87" t="b">
        <v>0</v>
      </c>
      <c r="G248" s="87" t="b">
        <v>0</v>
      </c>
    </row>
    <row r="249" spans="1:7" ht="15">
      <c r="A249" s="87" t="s">
        <v>2424</v>
      </c>
      <c r="B249" s="87">
        <v>2</v>
      </c>
      <c r="C249" s="132">
        <v>0.0017600252592588456</v>
      </c>
      <c r="D249" s="87" t="s">
        <v>2551</v>
      </c>
      <c r="E249" s="87" t="b">
        <v>0</v>
      </c>
      <c r="F249" s="87" t="b">
        <v>0</v>
      </c>
      <c r="G249" s="87" t="b">
        <v>0</v>
      </c>
    </row>
    <row r="250" spans="1:7" ht="15">
      <c r="A250" s="87" t="s">
        <v>2425</v>
      </c>
      <c r="B250" s="87">
        <v>2</v>
      </c>
      <c r="C250" s="132">
        <v>0.0017600252592588456</v>
      </c>
      <c r="D250" s="87" t="s">
        <v>2551</v>
      </c>
      <c r="E250" s="87" t="b">
        <v>0</v>
      </c>
      <c r="F250" s="87" t="b">
        <v>0</v>
      </c>
      <c r="G250" s="87" t="b">
        <v>0</v>
      </c>
    </row>
    <row r="251" spans="1:7" ht="15">
      <c r="A251" s="87" t="s">
        <v>290</v>
      </c>
      <c r="B251" s="87">
        <v>2</v>
      </c>
      <c r="C251" s="132">
        <v>0.0017600252592588456</v>
      </c>
      <c r="D251" s="87" t="s">
        <v>2551</v>
      </c>
      <c r="E251" s="87" t="b">
        <v>0</v>
      </c>
      <c r="F251" s="87" t="b">
        <v>0</v>
      </c>
      <c r="G251" s="87" t="b">
        <v>0</v>
      </c>
    </row>
    <row r="252" spans="1:7" ht="15">
      <c r="A252" s="87" t="s">
        <v>2426</v>
      </c>
      <c r="B252" s="87">
        <v>2</v>
      </c>
      <c r="C252" s="132">
        <v>0.0017600252592588456</v>
      </c>
      <c r="D252" s="87" t="s">
        <v>2551</v>
      </c>
      <c r="E252" s="87" t="b">
        <v>0</v>
      </c>
      <c r="F252" s="87" t="b">
        <v>0</v>
      </c>
      <c r="G252" s="87" t="b">
        <v>0</v>
      </c>
    </row>
    <row r="253" spans="1:7" ht="15">
      <c r="A253" s="87" t="s">
        <v>2427</v>
      </c>
      <c r="B253" s="87">
        <v>2</v>
      </c>
      <c r="C253" s="132">
        <v>0.0017600252592588456</v>
      </c>
      <c r="D253" s="87" t="s">
        <v>2551</v>
      </c>
      <c r="E253" s="87" t="b">
        <v>0</v>
      </c>
      <c r="F253" s="87" t="b">
        <v>0</v>
      </c>
      <c r="G253" s="87" t="b">
        <v>0</v>
      </c>
    </row>
    <row r="254" spans="1:7" ht="15">
      <c r="A254" s="87" t="s">
        <v>2428</v>
      </c>
      <c r="B254" s="87">
        <v>2</v>
      </c>
      <c r="C254" s="132">
        <v>0.0017600252592588456</v>
      </c>
      <c r="D254" s="87" t="s">
        <v>2551</v>
      </c>
      <c r="E254" s="87" t="b">
        <v>0</v>
      </c>
      <c r="F254" s="87" t="b">
        <v>0</v>
      </c>
      <c r="G254" s="87" t="b">
        <v>0</v>
      </c>
    </row>
    <row r="255" spans="1:7" ht="15">
      <c r="A255" s="87" t="s">
        <v>2429</v>
      </c>
      <c r="B255" s="87">
        <v>2</v>
      </c>
      <c r="C255" s="132">
        <v>0.0017600252592588456</v>
      </c>
      <c r="D255" s="87" t="s">
        <v>2551</v>
      </c>
      <c r="E255" s="87" t="b">
        <v>0</v>
      </c>
      <c r="F255" s="87" t="b">
        <v>0</v>
      </c>
      <c r="G255" s="87" t="b">
        <v>0</v>
      </c>
    </row>
    <row r="256" spans="1:7" ht="15">
      <c r="A256" s="87" t="s">
        <v>2430</v>
      </c>
      <c r="B256" s="87">
        <v>2</v>
      </c>
      <c r="C256" s="132">
        <v>0.0017600252592588456</v>
      </c>
      <c r="D256" s="87" t="s">
        <v>2551</v>
      </c>
      <c r="E256" s="87" t="b">
        <v>0</v>
      </c>
      <c r="F256" s="87" t="b">
        <v>0</v>
      </c>
      <c r="G256" s="87" t="b">
        <v>0</v>
      </c>
    </row>
    <row r="257" spans="1:7" ht="15">
      <c r="A257" s="87" t="s">
        <v>2431</v>
      </c>
      <c r="B257" s="87">
        <v>2</v>
      </c>
      <c r="C257" s="132">
        <v>0.0017600252592588456</v>
      </c>
      <c r="D257" s="87" t="s">
        <v>2551</v>
      </c>
      <c r="E257" s="87" t="b">
        <v>0</v>
      </c>
      <c r="F257" s="87" t="b">
        <v>0</v>
      </c>
      <c r="G257" s="87" t="b">
        <v>0</v>
      </c>
    </row>
    <row r="258" spans="1:7" ht="15">
      <c r="A258" s="87" t="s">
        <v>2432</v>
      </c>
      <c r="B258" s="87">
        <v>2</v>
      </c>
      <c r="C258" s="132">
        <v>0.0017600252592588456</v>
      </c>
      <c r="D258" s="87" t="s">
        <v>2551</v>
      </c>
      <c r="E258" s="87" t="b">
        <v>0</v>
      </c>
      <c r="F258" s="87" t="b">
        <v>0</v>
      </c>
      <c r="G258" s="87" t="b">
        <v>0</v>
      </c>
    </row>
    <row r="259" spans="1:7" ht="15">
      <c r="A259" s="87" t="s">
        <v>2433</v>
      </c>
      <c r="B259" s="87">
        <v>2</v>
      </c>
      <c r="C259" s="132">
        <v>0.0017600252592588456</v>
      </c>
      <c r="D259" s="87" t="s">
        <v>2551</v>
      </c>
      <c r="E259" s="87" t="b">
        <v>0</v>
      </c>
      <c r="F259" s="87" t="b">
        <v>0</v>
      </c>
      <c r="G259" s="87" t="b">
        <v>0</v>
      </c>
    </row>
    <row r="260" spans="1:7" ht="15">
      <c r="A260" s="87" t="s">
        <v>2434</v>
      </c>
      <c r="B260" s="87">
        <v>2</v>
      </c>
      <c r="C260" s="132">
        <v>0.0017600252592588456</v>
      </c>
      <c r="D260" s="87" t="s">
        <v>2551</v>
      </c>
      <c r="E260" s="87" t="b">
        <v>1</v>
      </c>
      <c r="F260" s="87" t="b">
        <v>0</v>
      </c>
      <c r="G260" s="87" t="b">
        <v>0</v>
      </c>
    </row>
    <row r="261" spans="1:7" ht="15">
      <c r="A261" s="87" t="s">
        <v>2435</v>
      </c>
      <c r="B261" s="87">
        <v>2</v>
      </c>
      <c r="C261" s="132">
        <v>0.0017600252592588456</v>
      </c>
      <c r="D261" s="87" t="s">
        <v>2551</v>
      </c>
      <c r="E261" s="87" t="b">
        <v>0</v>
      </c>
      <c r="F261" s="87" t="b">
        <v>0</v>
      </c>
      <c r="G261" s="87" t="b">
        <v>0</v>
      </c>
    </row>
    <row r="262" spans="1:7" ht="15">
      <c r="A262" s="87" t="s">
        <v>2436</v>
      </c>
      <c r="B262" s="87">
        <v>2</v>
      </c>
      <c r="C262" s="132">
        <v>0.0017600252592588456</v>
      </c>
      <c r="D262" s="87" t="s">
        <v>2551</v>
      </c>
      <c r="E262" s="87" t="b">
        <v>0</v>
      </c>
      <c r="F262" s="87" t="b">
        <v>0</v>
      </c>
      <c r="G262" s="87" t="b">
        <v>0</v>
      </c>
    </row>
    <row r="263" spans="1:7" ht="15">
      <c r="A263" s="87" t="s">
        <v>2437</v>
      </c>
      <c r="B263" s="87">
        <v>2</v>
      </c>
      <c r="C263" s="132">
        <v>0.0017600252592588456</v>
      </c>
      <c r="D263" s="87" t="s">
        <v>2551</v>
      </c>
      <c r="E263" s="87" t="b">
        <v>0</v>
      </c>
      <c r="F263" s="87" t="b">
        <v>0</v>
      </c>
      <c r="G263" s="87" t="b">
        <v>0</v>
      </c>
    </row>
    <row r="264" spans="1:7" ht="15">
      <c r="A264" s="87" t="s">
        <v>2438</v>
      </c>
      <c r="B264" s="87">
        <v>2</v>
      </c>
      <c r="C264" s="132">
        <v>0.0017600252592588456</v>
      </c>
      <c r="D264" s="87" t="s">
        <v>2551</v>
      </c>
      <c r="E264" s="87" t="b">
        <v>0</v>
      </c>
      <c r="F264" s="87" t="b">
        <v>0</v>
      </c>
      <c r="G264" s="87" t="b">
        <v>0</v>
      </c>
    </row>
    <row r="265" spans="1:7" ht="15">
      <c r="A265" s="87" t="s">
        <v>2439</v>
      </c>
      <c r="B265" s="87">
        <v>2</v>
      </c>
      <c r="C265" s="132">
        <v>0.0017600252592588456</v>
      </c>
      <c r="D265" s="87" t="s">
        <v>2551</v>
      </c>
      <c r="E265" s="87" t="b">
        <v>0</v>
      </c>
      <c r="F265" s="87" t="b">
        <v>0</v>
      </c>
      <c r="G265" s="87" t="b">
        <v>0</v>
      </c>
    </row>
    <row r="266" spans="1:7" ht="15">
      <c r="A266" s="87" t="s">
        <v>2440</v>
      </c>
      <c r="B266" s="87">
        <v>2</v>
      </c>
      <c r="C266" s="132">
        <v>0.0017600252592588456</v>
      </c>
      <c r="D266" s="87" t="s">
        <v>2551</v>
      </c>
      <c r="E266" s="87" t="b">
        <v>0</v>
      </c>
      <c r="F266" s="87" t="b">
        <v>0</v>
      </c>
      <c r="G266" s="87" t="b">
        <v>0</v>
      </c>
    </row>
    <row r="267" spans="1:7" ht="15">
      <c r="A267" s="87" t="s">
        <v>2441</v>
      </c>
      <c r="B267" s="87">
        <v>2</v>
      </c>
      <c r="C267" s="132">
        <v>0.0017600252592588456</v>
      </c>
      <c r="D267" s="87" t="s">
        <v>2551</v>
      </c>
      <c r="E267" s="87" t="b">
        <v>0</v>
      </c>
      <c r="F267" s="87" t="b">
        <v>0</v>
      </c>
      <c r="G267" s="87" t="b">
        <v>0</v>
      </c>
    </row>
    <row r="268" spans="1:7" ht="15">
      <c r="A268" s="87" t="s">
        <v>2442</v>
      </c>
      <c r="B268" s="87">
        <v>2</v>
      </c>
      <c r="C268" s="132">
        <v>0.0017600252592588456</v>
      </c>
      <c r="D268" s="87" t="s">
        <v>2551</v>
      </c>
      <c r="E268" s="87" t="b">
        <v>0</v>
      </c>
      <c r="F268" s="87" t="b">
        <v>0</v>
      </c>
      <c r="G268" s="87" t="b">
        <v>0</v>
      </c>
    </row>
    <row r="269" spans="1:7" ht="15">
      <c r="A269" s="87" t="s">
        <v>2443</v>
      </c>
      <c r="B269" s="87">
        <v>2</v>
      </c>
      <c r="C269" s="132">
        <v>0.0017600252592588456</v>
      </c>
      <c r="D269" s="87" t="s">
        <v>2551</v>
      </c>
      <c r="E269" s="87" t="b">
        <v>0</v>
      </c>
      <c r="F269" s="87" t="b">
        <v>0</v>
      </c>
      <c r="G269" s="87" t="b">
        <v>0</v>
      </c>
    </row>
    <row r="270" spans="1:7" ht="15">
      <c r="A270" s="87" t="s">
        <v>2444</v>
      </c>
      <c r="B270" s="87">
        <v>2</v>
      </c>
      <c r="C270" s="132">
        <v>0.0017600252592588456</v>
      </c>
      <c r="D270" s="87" t="s">
        <v>2551</v>
      </c>
      <c r="E270" s="87" t="b">
        <v>0</v>
      </c>
      <c r="F270" s="87" t="b">
        <v>0</v>
      </c>
      <c r="G270" s="87" t="b">
        <v>0</v>
      </c>
    </row>
    <row r="271" spans="1:7" ht="15">
      <c r="A271" s="87" t="s">
        <v>2445</v>
      </c>
      <c r="B271" s="87">
        <v>2</v>
      </c>
      <c r="C271" s="132">
        <v>0.0017600252592588456</v>
      </c>
      <c r="D271" s="87" t="s">
        <v>2551</v>
      </c>
      <c r="E271" s="87" t="b">
        <v>0</v>
      </c>
      <c r="F271" s="87" t="b">
        <v>0</v>
      </c>
      <c r="G271" s="87" t="b">
        <v>0</v>
      </c>
    </row>
    <row r="272" spans="1:7" ht="15">
      <c r="A272" s="87" t="s">
        <v>2446</v>
      </c>
      <c r="B272" s="87">
        <v>2</v>
      </c>
      <c r="C272" s="132">
        <v>0.0017600252592588456</v>
      </c>
      <c r="D272" s="87" t="s">
        <v>2551</v>
      </c>
      <c r="E272" s="87" t="b">
        <v>1</v>
      </c>
      <c r="F272" s="87" t="b">
        <v>0</v>
      </c>
      <c r="G272" s="87" t="b">
        <v>0</v>
      </c>
    </row>
    <row r="273" spans="1:7" ht="15">
      <c r="A273" s="87" t="s">
        <v>2447</v>
      </c>
      <c r="B273" s="87">
        <v>2</v>
      </c>
      <c r="C273" s="132">
        <v>0.0017600252592588456</v>
      </c>
      <c r="D273" s="87" t="s">
        <v>2551</v>
      </c>
      <c r="E273" s="87" t="b">
        <v>0</v>
      </c>
      <c r="F273" s="87" t="b">
        <v>0</v>
      </c>
      <c r="G273" s="87" t="b">
        <v>0</v>
      </c>
    </row>
    <row r="274" spans="1:7" ht="15">
      <c r="A274" s="87" t="s">
        <v>2448</v>
      </c>
      <c r="B274" s="87">
        <v>2</v>
      </c>
      <c r="C274" s="132">
        <v>0.0017600252592588456</v>
      </c>
      <c r="D274" s="87" t="s">
        <v>2551</v>
      </c>
      <c r="E274" s="87" t="b">
        <v>1</v>
      </c>
      <c r="F274" s="87" t="b">
        <v>0</v>
      </c>
      <c r="G274" s="87" t="b">
        <v>0</v>
      </c>
    </row>
    <row r="275" spans="1:7" ht="15">
      <c r="A275" s="87" t="s">
        <v>2449</v>
      </c>
      <c r="B275" s="87">
        <v>2</v>
      </c>
      <c r="C275" s="132">
        <v>0.0017600252592588456</v>
      </c>
      <c r="D275" s="87" t="s">
        <v>2551</v>
      </c>
      <c r="E275" s="87" t="b">
        <v>0</v>
      </c>
      <c r="F275" s="87" t="b">
        <v>0</v>
      </c>
      <c r="G275" s="87" t="b">
        <v>0</v>
      </c>
    </row>
    <row r="276" spans="1:7" ht="15">
      <c r="A276" s="87" t="s">
        <v>2450</v>
      </c>
      <c r="B276" s="87">
        <v>2</v>
      </c>
      <c r="C276" s="132">
        <v>0.0017600252592588456</v>
      </c>
      <c r="D276" s="87" t="s">
        <v>2551</v>
      </c>
      <c r="E276" s="87" t="b">
        <v>0</v>
      </c>
      <c r="F276" s="87" t="b">
        <v>0</v>
      </c>
      <c r="G276" s="87" t="b">
        <v>0</v>
      </c>
    </row>
    <row r="277" spans="1:7" ht="15">
      <c r="A277" s="87" t="s">
        <v>2451</v>
      </c>
      <c r="B277" s="87">
        <v>2</v>
      </c>
      <c r="C277" s="132">
        <v>0.0017600252592588456</v>
      </c>
      <c r="D277" s="87" t="s">
        <v>2551</v>
      </c>
      <c r="E277" s="87" t="b">
        <v>0</v>
      </c>
      <c r="F277" s="87" t="b">
        <v>0</v>
      </c>
      <c r="G277" s="87" t="b">
        <v>0</v>
      </c>
    </row>
    <row r="278" spans="1:7" ht="15">
      <c r="A278" s="87" t="s">
        <v>2452</v>
      </c>
      <c r="B278" s="87">
        <v>2</v>
      </c>
      <c r="C278" s="132">
        <v>0.0017600252592588456</v>
      </c>
      <c r="D278" s="87" t="s">
        <v>2551</v>
      </c>
      <c r="E278" s="87" t="b">
        <v>0</v>
      </c>
      <c r="F278" s="87" t="b">
        <v>0</v>
      </c>
      <c r="G278" s="87" t="b">
        <v>0</v>
      </c>
    </row>
    <row r="279" spans="1:7" ht="15">
      <c r="A279" s="87" t="s">
        <v>348</v>
      </c>
      <c r="B279" s="87">
        <v>2</v>
      </c>
      <c r="C279" s="132">
        <v>0.0017600252592588456</v>
      </c>
      <c r="D279" s="87" t="s">
        <v>2551</v>
      </c>
      <c r="E279" s="87" t="b">
        <v>0</v>
      </c>
      <c r="F279" s="87" t="b">
        <v>0</v>
      </c>
      <c r="G279" s="87" t="b">
        <v>0</v>
      </c>
    </row>
    <row r="280" spans="1:7" ht="15">
      <c r="A280" s="87" t="s">
        <v>347</v>
      </c>
      <c r="B280" s="87">
        <v>2</v>
      </c>
      <c r="C280" s="132">
        <v>0.0017600252592588456</v>
      </c>
      <c r="D280" s="87" t="s">
        <v>2551</v>
      </c>
      <c r="E280" s="87" t="b">
        <v>0</v>
      </c>
      <c r="F280" s="87" t="b">
        <v>0</v>
      </c>
      <c r="G280" s="87" t="b">
        <v>0</v>
      </c>
    </row>
    <row r="281" spans="1:7" ht="15">
      <c r="A281" s="87" t="s">
        <v>346</v>
      </c>
      <c r="B281" s="87">
        <v>2</v>
      </c>
      <c r="C281" s="132">
        <v>0.0017600252592588456</v>
      </c>
      <c r="D281" s="87" t="s">
        <v>2551</v>
      </c>
      <c r="E281" s="87" t="b">
        <v>0</v>
      </c>
      <c r="F281" s="87" t="b">
        <v>0</v>
      </c>
      <c r="G281" s="87" t="b">
        <v>0</v>
      </c>
    </row>
    <row r="282" spans="1:7" ht="15">
      <c r="A282" s="87" t="s">
        <v>345</v>
      </c>
      <c r="B282" s="87">
        <v>2</v>
      </c>
      <c r="C282" s="132">
        <v>0.0017600252592588456</v>
      </c>
      <c r="D282" s="87" t="s">
        <v>2551</v>
      </c>
      <c r="E282" s="87" t="b">
        <v>0</v>
      </c>
      <c r="F282" s="87" t="b">
        <v>0</v>
      </c>
      <c r="G282" s="87" t="b">
        <v>0</v>
      </c>
    </row>
    <row r="283" spans="1:7" ht="15">
      <c r="A283" s="87" t="s">
        <v>2453</v>
      </c>
      <c r="B283" s="87">
        <v>2</v>
      </c>
      <c r="C283" s="132">
        <v>0.0017600252592588456</v>
      </c>
      <c r="D283" s="87" t="s">
        <v>2551</v>
      </c>
      <c r="E283" s="87" t="b">
        <v>0</v>
      </c>
      <c r="F283" s="87" t="b">
        <v>0</v>
      </c>
      <c r="G283" s="87" t="b">
        <v>0</v>
      </c>
    </row>
    <row r="284" spans="1:7" ht="15">
      <c r="A284" s="87" t="s">
        <v>2454</v>
      </c>
      <c r="B284" s="87">
        <v>2</v>
      </c>
      <c r="C284" s="132">
        <v>0.0017600252592588456</v>
      </c>
      <c r="D284" s="87" t="s">
        <v>2551</v>
      </c>
      <c r="E284" s="87" t="b">
        <v>0</v>
      </c>
      <c r="F284" s="87" t="b">
        <v>0</v>
      </c>
      <c r="G284" s="87" t="b">
        <v>0</v>
      </c>
    </row>
    <row r="285" spans="1:7" ht="15">
      <c r="A285" s="87" t="s">
        <v>285</v>
      </c>
      <c r="B285" s="87">
        <v>2</v>
      </c>
      <c r="C285" s="132">
        <v>0.0017600252592588456</v>
      </c>
      <c r="D285" s="87" t="s">
        <v>2551</v>
      </c>
      <c r="E285" s="87" t="b">
        <v>0</v>
      </c>
      <c r="F285" s="87" t="b">
        <v>0</v>
      </c>
      <c r="G285" s="87" t="b">
        <v>0</v>
      </c>
    </row>
    <row r="286" spans="1:7" ht="15">
      <c r="A286" s="87" t="s">
        <v>2455</v>
      </c>
      <c r="B286" s="87">
        <v>2</v>
      </c>
      <c r="C286" s="132">
        <v>0.0017600252592588456</v>
      </c>
      <c r="D286" s="87" t="s">
        <v>2551</v>
      </c>
      <c r="E286" s="87" t="b">
        <v>0</v>
      </c>
      <c r="F286" s="87" t="b">
        <v>0</v>
      </c>
      <c r="G286" s="87" t="b">
        <v>0</v>
      </c>
    </row>
    <row r="287" spans="1:7" ht="15">
      <c r="A287" s="87" t="s">
        <v>2456</v>
      </c>
      <c r="B287" s="87">
        <v>2</v>
      </c>
      <c r="C287" s="132">
        <v>0.0017600252592588456</v>
      </c>
      <c r="D287" s="87" t="s">
        <v>2551</v>
      </c>
      <c r="E287" s="87" t="b">
        <v>0</v>
      </c>
      <c r="F287" s="87" t="b">
        <v>0</v>
      </c>
      <c r="G287" s="87" t="b">
        <v>0</v>
      </c>
    </row>
    <row r="288" spans="1:7" ht="15">
      <c r="A288" s="87" t="s">
        <v>2457</v>
      </c>
      <c r="B288" s="87">
        <v>2</v>
      </c>
      <c r="C288" s="132">
        <v>0.0017600252592588456</v>
      </c>
      <c r="D288" s="87" t="s">
        <v>2551</v>
      </c>
      <c r="E288" s="87" t="b">
        <v>0</v>
      </c>
      <c r="F288" s="87" t="b">
        <v>0</v>
      </c>
      <c r="G288" s="87" t="b">
        <v>0</v>
      </c>
    </row>
    <row r="289" spans="1:7" ht="15">
      <c r="A289" s="87" t="s">
        <v>2458</v>
      </c>
      <c r="B289" s="87">
        <v>2</v>
      </c>
      <c r="C289" s="132">
        <v>0.0017600252592588456</v>
      </c>
      <c r="D289" s="87" t="s">
        <v>2551</v>
      </c>
      <c r="E289" s="87" t="b">
        <v>0</v>
      </c>
      <c r="F289" s="87" t="b">
        <v>0</v>
      </c>
      <c r="G289" s="87" t="b">
        <v>0</v>
      </c>
    </row>
    <row r="290" spans="1:7" ht="15">
      <c r="A290" s="87" t="s">
        <v>2459</v>
      </c>
      <c r="B290" s="87">
        <v>2</v>
      </c>
      <c r="C290" s="132">
        <v>0.0017600252592588456</v>
      </c>
      <c r="D290" s="87" t="s">
        <v>2551</v>
      </c>
      <c r="E290" s="87" t="b">
        <v>0</v>
      </c>
      <c r="F290" s="87" t="b">
        <v>0</v>
      </c>
      <c r="G290" s="87" t="b">
        <v>0</v>
      </c>
    </row>
    <row r="291" spans="1:7" ht="15">
      <c r="A291" s="87" t="s">
        <v>2460</v>
      </c>
      <c r="B291" s="87">
        <v>2</v>
      </c>
      <c r="C291" s="132">
        <v>0.0017600252592588456</v>
      </c>
      <c r="D291" s="87" t="s">
        <v>2551</v>
      </c>
      <c r="E291" s="87" t="b">
        <v>0</v>
      </c>
      <c r="F291" s="87" t="b">
        <v>0</v>
      </c>
      <c r="G291" s="87" t="b">
        <v>0</v>
      </c>
    </row>
    <row r="292" spans="1:7" ht="15">
      <c r="A292" s="87" t="s">
        <v>278</v>
      </c>
      <c r="B292" s="87">
        <v>2</v>
      </c>
      <c r="C292" s="132">
        <v>0.0017600252592588456</v>
      </c>
      <c r="D292" s="87" t="s">
        <v>2551</v>
      </c>
      <c r="E292" s="87" t="b">
        <v>0</v>
      </c>
      <c r="F292" s="87" t="b">
        <v>0</v>
      </c>
      <c r="G292" s="87" t="b">
        <v>0</v>
      </c>
    </row>
    <row r="293" spans="1:7" ht="15">
      <c r="A293" s="87" t="s">
        <v>2461</v>
      </c>
      <c r="B293" s="87">
        <v>2</v>
      </c>
      <c r="C293" s="132">
        <v>0.0017600252592588456</v>
      </c>
      <c r="D293" s="87" t="s">
        <v>2551</v>
      </c>
      <c r="E293" s="87" t="b">
        <v>0</v>
      </c>
      <c r="F293" s="87" t="b">
        <v>0</v>
      </c>
      <c r="G293" s="87" t="b">
        <v>0</v>
      </c>
    </row>
    <row r="294" spans="1:7" ht="15">
      <c r="A294" s="87" t="s">
        <v>2462</v>
      </c>
      <c r="B294" s="87">
        <v>2</v>
      </c>
      <c r="C294" s="132">
        <v>0.0017600252592588456</v>
      </c>
      <c r="D294" s="87" t="s">
        <v>2551</v>
      </c>
      <c r="E294" s="87" t="b">
        <v>0</v>
      </c>
      <c r="F294" s="87" t="b">
        <v>0</v>
      </c>
      <c r="G294" s="87" t="b">
        <v>0</v>
      </c>
    </row>
    <row r="295" spans="1:7" ht="15">
      <c r="A295" s="87" t="s">
        <v>326</v>
      </c>
      <c r="B295" s="87">
        <v>2</v>
      </c>
      <c r="C295" s="132">
        <v>0.0017600252592588456</v>
      </c>
      <c r="D295" s="87" t="s">
        <v>2551</v>
      </c>
      <c r="E295" s="87" t="b">
        <v>0</v>
      </c>
      <c r="F295" s="87" t="b">
        <v>0</v>
      </c>
      <c r="G295" s="87" t="b">
        <v>0</v>
      </c>
    </row>
    <row r="296" spans="1:7" ht="15">
      <c r="A296" s="87" t="s">
        <v>2463</v>
      </c>
      <c r="B296" s="87">
        <v>2</v>
      </c>
      <c r="C296" s="132">
        <v>0.0017600252592588456</v>
      </c>
      <c r="D296" s="87" t="s">
        <v>2551</v>
      </c>
      <c r="E296" s="87" t="b">
        <v>0</v>
      </c>
      <c r="F296" s="87" t="b">
        <v>0</v>
      </c>
      <c r="G296" s="87" t="b">
        <v>0</v>
      </c>
    </row>
    <row r="297" spans="1:7" ht="15">
      <c r="A297" s="87" t="s">
        <v>2464</v>
      </c>
      <c r="B297" s="87">
        <v>2</v>
      </c>
      <c r="C297" s="132">
        <v>0.0017600252592588456</v>
      </c>
      <c r="D297" s="87" t="s">
        <v>2551</v>
      </c>
      <c r="E297" s="87" t="b">
        <v>0</v>
      </c>
      <c r="F297" s="87" t="b">
        <v>0</v>
      </c>
      <c r="G297" s="87" t="b">
        <v>0</v>
      </c>
    </row>
    <row r="298" spans="1:7" ht="15">
      <c r="A298" s="87" t="s">
        <v>2465</v>
      </c>
      <c r="B298" s="87">
        <v>2</v>
      </c>
      <c r="C298" s="132">
        <v>0.0017600252592588456</v>
      </c>
      <c r="D298" s="87" t="s">
        <v>2551</v>
      </c>
      <c r="E298" s="87" t="b">
        <v>0</v>
      </c>
      <c r="F298" s="87" t="b">
        <v>0</v>
      </c>
      <c r="G298" s="87" t="b">
        <v>0</v>
      </c>
    </row>
    <row r="299" spans="1:7" ht="15">
      <c r="A299" s="87" t="s">
        <v>2466</v>
      </c>
      <c r="B299" s="87">
        <v>2</v>
      </c>
      <c r="C299" s="132">
        <v>0.0017600252592588456</v>
      </c>
      <c r="D299" s="87" t="s">
        <v>2551</v>
      </c>
      <c r="E299" s="87" t="b">
        <v>0</v>
      </c>
      <c r="F299" s="87" t="b">
        <v>0</v>
      </c>
      <c r="G299" s="87" t="b">
        <v>0</v>
      </c>
    </row>
    <row r="300" spans="1:7" ht="15">
      <c r="A300" s="87" t="s">
        <v>2467</v>
      </c>
      <c r="B300" s="87">
        <v>2</v>
      </c>
      <c r="C300" s="132">
        <v>0.0017600252592588456</v>
      </c>
      <c r="D300" s="87" t="s">
        <v>2551</v>
      </c>
      <c r="E300" s="87" t="b">
        <v>0</v>
      </c>
      <c r="F300" s="87" t="b">
        <v>0</v>
      </c>
      <c r="G300" s="87" t="b">
        <v>0</v>
      </c>
    </row>
    <row r="301" spans="1:7" ht="15">
      <c r="A301" s="87" t="s">
        <v>2468</v>
      </c>
      <c r="B301" s="87">
        <v>2</v>
      </c>
      <c r="C301" s="132">
        <v>0.0017600252592588456</v>
      </c>
      <c r="D301" s="87" t="s">
        <v>2551</v>
      </c>
      <c r="E301" s="87" t="b">
        <v>0</v>
      </c>
      <c r="F301" s="87" t="b">
        <v>0</v>
      </c>
      <c r="G301" s="87" t="b">
        <v>0</v>
      </c>
    </row>
    <row r="302" spans="1:7" ht="15">
      <c r="A302" s="87" t="s">
        <v>2469</v>
      </c>
      <c r="B302" s="87">
        <v>2</v>
      </c>
      <c r="C302" s="132">
        <v>0.0017600252592588456</v>
      </c>
      <c r="D302" s="87" t="s">
        <v>2551</v>
      </c>
      <c r="E302" s="87" t="b">
        <v>0</v>
      </c>
      <c r="F302" s="87" t="b">
        <v>0</v>
      </c>
      <c r="G302" s="87" t="b">
        <v>0</v>
      </c>
    </row>
    <row r="303" spans="1:7" ht="15">
      <c r="A303" s="87" t="s">
        <v>2470</v>
      </c>
      <c r="B303" s="87">
        <v>2</v>
      </c>
      <c r="C303" s="132">
        <v>0.0017600252592588456</v>
      </c>
      <c r="D303" s="87" t="s">
        <v>2551</v>
      </c>
      <c r="E303" s="87" t="b">
        <v>0</v>
      </c>
      <c r="F303" s="87" t="b">
        <v>0</v>
      </c>
      <c r="G303" s="87" t="b">
        <v>0</v>
      </c>
    </row>
    <row r="304" spans="1:7" ht="15">
      <c r="A304" s="87" t="s">
        <v>2471</v>
      </c>
      <c r="B304" s="87">
        <v>2</v>
      </c>
      <c r="C304" s="132">
        <v>0.0017600252592588456</v>
      </c>
      <c r="D304" s="87" t="s">
        <v>2551</v>
      </c>
      <c r="E304" s="87" t="b">
        <v>0</v>
      </c>
      <c r="F304" s="87" t="b">
        <v>0</v>
      </c>
      <c r="G304" s="87" t="b">
        <v>0</v>
      </c>
    </row>
    <row r="305" spans="1:7" ht="15">
      <c r="A305" s="87" t="s">
        <v>2472</v>
      </c>
      <c r="B305" s="87">
        <v>2</v>
      </c>
      <c r="C305" s="132">
        <v>0.0017600252592588456</v>
      </c>
      <c r="D305" s="87" t="s">
        <v>2551</v>
      </c>
      <c r="E305" s="87" t="b">
        <v>0</v>
      </c>
      <c r="F305" s="87" t="b">
        <v>0</v>
      </c>
      <c r="G305" s="87" t="b">
        <v>0</v>
      </c>
    </row>
    <row r="306" spans="1:7" ht="15">
      <c r="A306" s="87" t="s">
        <v>2473</v>
      </c>
      <c r="B306" s="87">
        <v>2</v>
      </c>
      <c r="C306" s="132">
        <v>0.0017600252592588456</v>
      </c>
      <c r="D306" s="87" t="s">
        <v>2551</v>
      </c>
      <c r="E306" s="87" t="b">
        <v>0</v>
      </c>
      <c r="F306" s="87" t="b">
        <v>0</v>
      </c>
      <c r="G306" s="87" t="b">
        <v>0</v>
      </c>
    </row>
    <row r="307" spans="1:7" ht="15">
      <c r="A307" s="87" t="s">
        <v>2474</v>
      </c>
      <c r="B307" s="87">
        <v>2</v>
      </c>
      <c r="C307" s="132">
        <v>0.0017600252592588456</v>
      </c>
      <c r="D307" s="87" t="s">
        <v>2551</v>
      </c>
      <c r="E307" s="87" t="b">
        <v>0</v>
      </c>
      <c r="F307" s="87" t="b">
        <v>0</v>
      </c>
      <c r="G307" s="87" t="b">
        <v>0</v>
      </c>
    </row>
    <row r="308" spans="1:7" ht="15">
      <c r="A308" s="87" t="s">
        <v>2475</v>
      </c>
      <c r="B308" s="87">
        <v>2</v>
      </c>
      <c r="C308" s="132">
        <v>0.0017600252592588456</v>
      </c>
      <c r="D308" s="87" t="s">
        <v>2551</v>
      </c>
      <c r="E308" s="87" t="b">
        <v>0</v>
      </c>
      <c r="F308" s="87" t="b">
        <v>0</v>
      </c>
      <c r="G308" s="87" t="b">
        <v>0</v>
      </c>
    </row>
    <row r="309" spans="1:7" ht="15">
      <c r="A309" s="87" t="s">
        <v>2476</v>
      </c>
      <c r="B309" s="87">
        <v>2</v>
      </c>
      <c r="C309" s="132">
        <v>0.0017600252592588456</v>
      </c>
      <c r="D309" s="87" t="s">
        <v>2551</v>
      </c>
      <c r="E309" s="87" t="b">
        <v>0</v>
      </c>
      <c r="F309" s="87" t="b">
        <v>0</v>
      </c>
      <c r="G309" s="87" t="b">
        <v>0</v>
      </c>
    </row>
    <row r="310" spans="1:7" ht="15">
      <c r="A310" s="87" t="s">
        <v>2477</v>
      </c>
      <c r="B310" s="87">
        <v>2</v>
      </c>
      <c r="C310" s="132">
        <v>0.0017600252592588456</v>
      </c>
      <c r="D310" s="87" t="s">
        <v>2551</v>
      </c>
      <c r="E310" s="87" t="b">
        <v>0</v>
      </c>
      <c r="F310" s="87" t="b">
        <v>0</v>
      </c>
      <c r="G310" s="87" t="b">
        <v>0</v>
      </c>
    </row>
    <row r="311" spans="1:7" ht="15">
      <c r="A311" s="87" t="s">
        <v>2478</v>
      </c>
      <c r="B311" s="87">
        <v>2</v>
      </c>
      <c r="C311" s="132">
        <v>0.0017600252592588456</v>
      </c>
      <c r="D311" s="87" t="s">
        <v>2551</v>
      </c>
      <c r="E311" s="87" t="b">
        <v>0</v>
      </c>
      <c r="F311" s="87" t="b">
        <v>0</v>
      </c>
      <c r="G311" s="87" t="b">
        <v>0</v>
      </c>
    </row>
    <row r="312" spans="1:7" ht="15">
      <c r="A312" s="87" t="s">
        <v>2479</v>
      </c>
      <c r="B312" s="87">
        <v>2</v>
      </c>
      <c r="C312" s="132">
        <v>0.0017600252592588456</v>
      </c>
      <c r="D312" s="87" t="s">
        <v>2551</v>
      </c>
      <c r="E312" s="87" t="b">
        <v>0</v>
      </c>
      <c r="F312" s="87" t="b">
        <v>0</v>
      </c>
      <c r="G312" s="87" t="b">
        <v>0</v>
      </c>
    </row>
    <row r="313" spans="1:7" ht="15">
      <c r="A313" s="87" t="s">
        <v>2480</v>
      </c>
      <c r="B313" s="87">
        <v>2</v>
      </c>
      <c r="C313" s="132">
        <v>0.0017600252592588456</v>
      </c>
      <c r="D313" s="87" t="s">
        <v>2551</v>
      </c>
      <c r="E313" s="87" t="b">
        <v>1</v>
      </c>
      <c r="F313" s="87" t="b">
        <v>0</v>
      </c>
      <c r="G313" s="87" t="b">
        <v>0</v>
      </c>
    </row>
    <row r="314" spans="1:7" ht="15">
      <c r="A314" s="87" t="s">
        <v>2481</v>
      </c>
      <c r="B314" s="87">
        <v>2</v>
      </c>
      <c r="C314" s="132">
        <v>0.0017600252592588456</v>
      </c>
      <c r="D314" s="87" t="s">
        <v>2551</v>
      </c>
      <c r="E314" s="87" t="b">
        <v>0</v>
      </c>
      <c r="F314" s="87" t="b">
        <v>0</v>
      </c>
      <c r="G314" s="87" t="b">
        <v>0</v>
      </c>
    </row>
    <row r="315" spans="1:7" ht="15">
      <c r="A315" s="87" t="s">
        <v>2482</v>
      </c>
      <c r="B315" s="87">
        <v>2</v>
      </c>
      <c r="C315" s="132">
        <v>0.0017600252592588456</v>
      </c>
      <c r="D315" s="87" t="s">
        <v>2551</v>
      </c>
      <c r="E315" s="87" t="b">
        <v>0</v>
      </c>
      <c r="F315" s="87" t="b">
        <v>0</v>
      </c>
      <c r="G315" s="87" t="b">
        <v>0</v>
      </c>
    </row>
    <row r="316" spans="1:7" ht="15">
      <c r="A316" s="87" t="s">
        <v>2483</v>
      </c>
      <c r="B316" s="87">
        <v>2</v>
      </c>
      <c r="C316" s="132">
        <v>0.0017600252592588456</v>
      </c>
      <c r="D316" s="87" t="s">
        <v>2551</v>
      </c>
      <c r="E316" s="87" t="b">
        <v>0</v>
      </c>
      <c r="F316" s="87" t="b">
        <v>0</v>
      </c>
      <c r="G316" s="87" t="b">
        <v>0</v>
      </c>
    </row>
    <row r="317" spans="1:7" ht="15">
      <c r="A317" s="87" t="s">
        <v>2484</v>
      </c>
      <c r="B317" s="87">
        <v>2</v>
      </c>
      <c r="C317" s="132">
        <v>0.0017600252592588456</v>
      </c>
      <c r="D317" s="87" t="s">
        <v>2551</v>
      </c>
      <c r="E317" s="87" t="b">
        <v>0</v>
      </c>
      <c r="F317" s="87" t="b">
        <v>0</v>
      </c>
      <c r="G317" s="87" t="b">
        <v>0</v>
      </c>
    </row>
    <row r="318" spans="1:7" ht="15">
      <c r="A318" s="87" t="s">
        <v>2485</v>
      </c>
      <c r="B318" s="87">
        <v>2</v>
      </c>
      <c r="C318" s="132">
        <v>0.0017600252592588456</v>
      </c>
      <c r="D318" s="87" t="s">
        <v>2551</v>
      </c>
      <c r="E318" s="87" t="b">
        <v>0</v>
      </c>
      <c r="F318" s="87" t="b">
        <v>0</v>
      </c>
      <c r="G318" s="87" t="b">
        <v>0</v>
      </c>
    </row>
    <row r="319" spans="1:7" ht="15">
      <c r="A319" s="87" t="s">
        <v>325</v>
      </c>
      <c r="B319" s="87">
        <v>2</v>
      </c>
      <c r="C319" s="132">
        <v>0.0017600252592588456</v>
      </c>
      <c r="D319" s="87" t="s">
        <v>2551</v>
      </c>
      <c r="E319" s="87" t="b">
        <v>0</v>
      </c>
      <c r="F319" s="87" t="b">
        <v>0</v>
      </c>
      <c r="G319" s="87" t="b">
        <v>0</v>
      </c>
    </row>
    <row r="320" spans="1:7" ht="15">
      <c r="A320" s="87" t="s">
        <v>2486</v>
      </c>
      <c r="B320" s="87">
        <v>2</v>
      </c>
      <c r="C320" s="132">
        <v>0.0017600252592588456</v>
      </c>
      <c r="D320" s="87" t="s">
        <v>2551</v>
      </c>
      <c r="E320" s="87" t="b">
        <v>0</v>
      </c>
      <c r="F320" s="87" t="b">
        <v>0</v>
      </c>
      <c r="G320" s="87" t="b">
        <v>0</v>
      </c>
    </row>
    <row r="321" spans="1:7" ht="15">
      <c r="A321" s="87" t="s">
        <v>2487</v>
      </c>
      <c r="B321" s="87">
        <v>2</v>
      </c>
      <c r="C321" s="132">
        <v>0.0017600252592588456</v>
      </c>
      <c r="D321" s="87" t="s">
        <v>2551</v>
      </c>
      <c r="E321" s="87" t="b">
        <v>1</v>
      </c>
      <c r="F321" s="87" t="b">
        <v>0</v>
      </c>
      <c r="G321" s="87" t="b">
        <v>0</v>
      </c>
    </row>
    <row r="322" spans="1:7" ht="15">
      <c r="A322" s="87" t="s">
        <v>2488</v>
      </c>
      <c r="B322" s="87">
        <v>2</v>
      </c>
      <c r="C322" s="132">
        <v>0.0017600252592588456</v>
      </c>
      <c r="D322" s="87" t="s">
        <v>2551</v>
      </c>
      <c r="E322" s="87" t="b">
        <v>0</v>
      </c>
      <c r="F322" s="87" t="b">
        <v>0</v>
      </c>
      <c r="G322" s="87" t="b">
        <v>0</v>
      </c>
    </row>
    <row r="323" spans="1:7" ht="15">
      <c r="A323" s="87" t="s">
        <v>2489</v>
      </c>
      <c r="B323" s="87">
        <v>2</v>
      </c>
      <c r="C323" s="132">
        <v>0.0017600252592588456</v>
      </c>
      <c r="D323" s="87" t="s">
        <v>2551</v>
      </c>
      <c r="E323" s="87" t="b">
        <v>0</v>
      </c>
      <c r="F323" s="87" t="b">
        <v>0</v>
      </c>
      <c r="G323" s="87" t="b">
        <v>0</v>
      </c>
    </row>
    <row r="324" spans="1:7" ht="15">
      <c r="A324" s="87" t="s">
        <v>2490</v>
      </c>
      <c r="B324" s="87">
        <v>2</v>
      </c>
      <c r="C324" s="132">
        <v>0.0017600252592588456</v>
      </c>
      <c r="D324" s="87" t="s">
        <v>2551</v>
      </c>
      <c r="E324" s="87" t="b">
        <v>0</v>
      </c>
      <c r="F324" s="87" t="b">
        <v>0</v>
      </c>
      <c r="G324" s="87" t="b">
        <v>0</v>
      </c>
    </row>
    <row r="325" spans="1:7" ht="15">
      <c r="A325" s="87" t="s">
        <v>2491</v>
      </c>
      <c r="B325" s="87">
        <v>2</v>
      </c>
      <c r="C325" s="132">
        <v>0.0017600252592588456</v>
      </c>
      <c r="D325" s="87" t="s">
        <v>2551</v>
      </c>
      <c r="E325" s="87" t="b">
        <v>0</v>
      </c>
      <c r="F325" s="87" t="b">
        <v>0</v>
      </c>
      <c r="G325" s="87" t="b">
        <v>0</v>
      </c>
    </row>
    <row r="326" spans="1:7" ht="15">
      <c r="A326" s="87" t="s">
        <v>2492</v>
      </c>
      <c r="B326" s="87">
        <v>2</v>
      </c>
      <c r="C326" s="132">
        <v>0.0017600252592588456</v>
      </c>
      <c r="D326" s="87" t="s">
        <v>2551</v>
      </c>
      <c r="E326" s="87" t="b">
        <v>0</v>
      </c>
      <c r="F326" s="87" t="b">
        <v>0</v>
      </c>
      <c r="G326" s="87" t="b">
        <v>0</v>
      </c>
    </row>
    <row r="327" spans="1:7" ht="15">
      <c r="A327" s="87" t="s">
        <v>2493</v>
      </c>
      <c r="B327" s="87">
        <v>2</v>
      </c>
      <c r="C327" s="132">
        <v>0.0017600252592588456</v>
      </c>
      <c r="D327" s="87" t="s">
        <v>2551</v>
      </c>
      <c r="E327" s="87" t="b">
        <v>0</v>
      </c>
      <c r="F327" s="87" t="b">
        <v>0</v>
      </c>
      <c r="G327" s="87" t="b">
        <v>0</v>
      </c>
    </row>
    <row r="328" spans="1:7" ht="15">
      <c r="A328" s="87" t="s">
        <v>2494</v>
      </c>
      <c r="B328" s="87">
        <v>2</v>
      </c>
      <c r="C328" s="132">
        <v>0.0017600252592588456</v>
      </c>
      <c r="D328" s="87" t="s">
        <v>2551</v>
      </c>
      <c r="E328" s="87" t="b">
        <v>0</v>
      </c>
      <c r="F328" s="87" t="b">
        <v>0</v>
      </c>
      <c r="G328" s="87" t="b">
        <v>0</v>
      </c>
    </row>
    <row r="329" spans="1:7" ht="15">
      <c r="A329" s="87" t="s">
        <v>2495</v>
      </c>
      <c r="B329" s="87">
        <v>2</v>
      </c>
      <c r="C329" s="132">
        <v>0.0017600252592588456</v>
      </c>
      <c r="D329" s="87" t="s">
        <v>2551</v>
      </c>
      <c r="E329" s="87" t="b">
        <v>0</v>
      </c>
      <c r="F329" s="87" t="b">
        <v>0</v>
      </c>
      <c r="G329" s="87" t="b">
        <v>0</v>
      </c>
    </row>
    <row r="330" spans="1:7" ht="15">
      <c r="A330" s="87" t="s">
        <v>2496</v>
      </c>
      <c r="B330" s="87">
        <v>2</v>
      </c>
      <c r="C330" s="132">
        <v>0.0017600252592588456</v>
      </c>
      <c r="D330" s="87" t="s">
        <v>2551</v>
      </c>
      <c r="E330" s="87" t="b">
        <v>0</v>
      </c>
      <c r="F330" s="87" t="b">
        <v>0</v>
      </c>
      <c r="G330" s="87" t="b">
        <v>0</v>
      </c>
    </row>
    <row r="331" spans="1:7" ht="15">
      <c r="A331" s="87" t="s">
        <v>2497</v>
      </c>
      <c r="B331" s="87">
        <v>2</v>
      </c>
      <c r="C331" s="132">
        <v>0.0017600252592588456</v>
      </c>
      <c r="D331" s="87" t="s">
        <v>2551</v>
      </c>
      <c r="E331" s="87" t="b">
        <v>1</v>
      </c>
      <c r="F331" s="87" t="b">
        <v>0</v>
      </c>
      <c r="G331" s="87" t="b">
        <v>0</v>
      </c>
    </row>
    <row r="332" spans="1:7" ht="15">
      <c r="A332" s="87" t="s">
        <v>2498</v>
      </c>
      <c r="B332" s="87">
        <v>2</v>
      </c>
      <c r="C332" s="132">
        <v>0.0017600252592588456</v>
      </c>
      <c r="D332" s="87" t="s">
        <v>2551</v>
      </c>
      <c r="E332" s="87" t="b">
        <v>0</v>
      </c>
      <c r="F332" s="87" t="b">
        <v>0</v>
      </c>
      <c r="G332" s="87" t="b">
        <v>0</v>
      </c>
    </row>
    <row r="333" spans="1:7" ht="15">
      <c r="A333" s="87" t="s">
        <v>2499</v>
      </c>
      <c r="B333" s="87">
        <v>2</v>
      </c>
      <c r="C333" s="132">
        <v>0.0017600252592588456</v>
      </c>
      <c r="D333" s="87" t="s">
        <v>2551</v>
      </c>
      <c r="E333" s="87" t="b">
        <v>0</v>
      </c>
      <c r="F333" s="87" t="b">
        <v>0</v>
      </c>
      <c r="G333" s="87" t="b">
        <v>0</v>
      </c>
    </row>
    <row r="334" spans="1:7" ht="15">
      <c r="A334" s="87" t="s">
        <v>2500</v>
      </c>
      <c r="B334" s="87">
        <v>2</v>
      </c>
      <c r="C334" s="132">
        <v>0.0017600252592588456</v>
      </c>
      <c r="D334" s="87" t="s">
        <v>2551</v>
      </c>
      <c r="E334" s="87" t="b">
        <v>1</v>
      </c>
      <c r="F334" s="87" t="b">
        <v>0</v>
      </c>
      <c r="G334" s="87" t="b">
        <v>0</v>
      </c>
    </row>
    <row r="335" spans="1:7" ht="15">
      <c r="A335" s="87" t="s">
        <v>2501</v>
      </c>
      <c r="B335" s="87">
        <v>2</v>
      </c>
      <c r="C335" s="132">
        <v>0.0017600252592588456</v>
      </c>
      <c r="D335" s="87" t="s">
        <v>2551</v>
      </c>
      <c r="E335" s="87" t="b">
        <v>1</v>
      </c>
      <c r="F335" s="87" t="b">
        <v>0</v>
      </c>
      <c r="G335" s="87" t="b">
        <v>0</v>
      </c>
    </row>
    <row r="336" spans="1:7" ht="15">
      <c r="A336" s="87" t="s">
        <v>2502</v>
      </c>
      <c r="B336" s="87">
        <v>2</v>
      </c>
      <c r="C336" s="132">
        <v>0.0017600252592588456</v>
      </c>
      <c r="D336" s="87" t="s">
        <v>2551</v>
      </c>
      <c r="E336" s="87" t="b">
        <v>0</v>
      </c>
      <c r="F336" s="87" t="b">
        <v>0</v>
      </c>
      <c r="G336" s="87" t="b">
        <v>0</v>
      </c>
    </row>
    <row r="337" spans="1:7" ht="15">
      <c r="A337" s="87" t="s">
        <v>2503</v>
      </c>
      <c r="B337" s="87">
        <v>2</v>
      </c>
      <c r="C337" s="132">
        <v>0.0017600252592588456</v>
      </c>
      <c r="D337" s="87" t="s">
        <v>2551</v>
      </c>
      <c r="E337" s="87" t="b">
        <v>0</v>
      </c>
      <c r="F337" s="87" t="b">
        <v>0</v>
      </c>
      <c r="G337" s="87" t="b">
        <v>0</v>
      </c>
    </row>
    <row r="338" spans="1:7" ht="15">
      <c r="A338" s="87" t="s">
        <v>2504</v>
      </c>
      <c r="B338" s="87">
        <v>2</v>
      </c>
      <c r="C338" s="132">
        <v>0.0017600252592588456</v>
      </c>
      <c r="D338" s="87" t="s">
        <v>2551</v>
      </c>
      <c r="E338" s="87" t="b">
        <v>0</v>
      </c>
      <c r="F338" s="87" t="b">
        <v>0</v>
      </c>
      <c r="G338" s="87" t="b">
        <v>0</v>
      </c>
    </row>
    <row r="339" spans="1:7" ht="15">
      <c r="A339" s="87" t="s">
        <v>2505</v>
      </c>
      <c r="B339" s="87">
        <v>2</v>
      </c>
      <c r="C339" s="132">
        <v>0.0017600252592588456</v>
      </c>
      <c r="D339" s="87" t="s">
        <v>2551</v>
      </c>
      <c r="E339" s="87" t="b">
        <v>0</v>
      </c>
      <c r="F339" s="87" t="b">
        <v>0</v>
      </c>
      <c r="G339" s="87" t="b">
        <v>0</v>
      </c>
    </row>
    <row r="340" spans="1:7" ht="15">
      <c r="A340" s="87" t="s">
        <v>2506</v>
      </c>
      <c r="B340" s="87">
        <v>2</v>
      </c>
      <c r="C340" s="132">
        <v>0.0017600252592588456</v>
      </c>
      <c r="D340" s="87" t="s">
        <v>2551</v>
      </c>
      <c r="E340" s="87" t="b">
        <v>0</v>
      </c>
      <c r="F340" s="87" t="b">
        <v>0</v>
      </c>
      <c r="G340" s="87" t="b">
        <v>0</v>
      </c>
    </row>
    <row r="341" spans="1:7" ht="15">
      <c r="A341" s="87" t="s">
        <v>2507</v>
      </c>
      <c r="B341" s="87">
        <v>2</v>
      </c>
      <c r="C341" s="132">
        <v>0.0017600252592588456</v>
      </c>
      <c r="D341" s="87" t="s">
        <v>2551</v>
      </c>
      <c r="E341" s="87" t="b">
        <v>0</v>
      </c>
      <c r="F341" s="87" t="b">
        <v>0</v>
      </c>
      <c r="G341" s="87" t="b">
        <v>0</v>
      </c>
    </row>
    <row r="342" spans="1:7" ht="15">
      <c r="A342" s="87" t="s">
        <v>2508</v>
      </c>
      <c r="B342" s="87">
        <v>2</v>
      </c>
      <c r="C342" s="132">
        <v>0.0017600252592588456</v>
      </c>
      <c r="D342" s="87" t="s">
        <v>2551</v>
      </c>
      <c r="E342" s="87" t="b">
        <v>1</v>
      </c>
      <c r="F342" s="87" t="b">
        <v>0</v>
      </c>
      <c r="G342" s="87" t="b">
        <v>0</v>
      </c>
    </row>
    <row r="343" spans="1:7" ht="15">
      <c r="A343" s="87" t="s">
        <v>2509</v>
      </c>
      <c r="B343" s="87">
        <v>2</v>
      </c>
      <c r="C343" s="132">
        <v>0.0017600252592588456</v>
      </c>
      <c r="D343" s="87" t="s">
        <v>2551</v>
      </c>
      <c r="E343" s="87" t="b">
        <v>0</v>
      </c>
      <c r="F343" s="87" t="b">
        <v>0</v>
      </c>
      <c r="G343" s="87" t="b">
        <v>0</v>
      </c>
    </row>
    <row r="344" spans="1:7" ht="15">
      <c r="A344" s="87" t="s">
        <v>2510</v>
      </c>
      <c r="B344" s="87">
        <v>2</v>
      </c>
      <c r="C344" s="132">
        <v>0.0017600252592588456</v>
      </c>
      <c r="D344" s="87" t="s">
        <v>2551</v>
      </c>
      <c r="E344" s="87" t="b">
        <v>0</v>
      </c>
      <c r="F344" s="87" t="b">
        <v>0</v>
      </c>
      <c r="G344" s="87" t="b">
        <v>0</v>
      </c>
    </row>
    <row r="345" spans="1:7" ht="15">
      <c r="A345" s="87" t="s">
        <v>2511</v>
      </c>
      <c r="B345" s="87">
        <v>2</v>
      </c>
      <c r="C345" s="132">
        <v>0.0017600252592588456</v>
      </c>
      <c r="D345" s="87" t="s">
        <v>2551</v>
      </c>
      <c r="E345" s="87" t="b">
        <v>0</v>
      </c>
      <c r="F345" s="87" t="b">
        <v>0</v>
      </c>
      <c r="G345" s="87" t="b">
        <v>0</v>
      </c>
    </row>
    <row r="346" spans="1:7" ht="15">
      <c r="A346" s="87" t="s">
        <v>2512</v>
      </c>
      <c r="B346" s="87">
        <v>2</v>
      </c>
      <c r="C346" s="132">
        <v>0.0017600252592588456</v>
      </c>
      <c r="D346" s="87" t="s">
        <v>2551</v>
      </c>
      <c r="E346" s="87" t="b">
        <v>0</v>
      </c>
      <c r="F346" s="87" t="b">
        <v>0</v>
      </c>
      <c r="G346" s="87" t="b">
        <v>0</v>
      </c>
    </row>
    <row r="347" spans="1:7" ht="15">
      <c r="A347" s="87" t="s">
        <v>2513</v>
      </c>
      <c r="B347" s="87">
        <v>2</v>
      </c>
      <c r="C347" s="132">
        <v>0.0017600252592588456</v>
      </c>
      <c r="D347" s="87" t="s">
        <v>2551</v>
      </c>
      <c r="E347" s="87" t="b">
        <v>0</v>
      </c>
      <c r="F347" s="87" t="b">
        <v>1</v>
      </c>
      <c r="G347" s="87" t="b">
        <v>0</v>
      </c>
    </row>
    <row r="348" spans="1:7" ht="15">
      <c r="A348" s="87" t="s">
        <v>2514</v>
      </c>
      <c r="B348" s="87">
        <v>2</v>
      </c>
      <c r="C348" s="132">
        <v>0.0017600252592588456</v>
      </c>
      <c r="D348" s="87" t="s">
        <v>2551</v>
      </c>
      <c r="E348" s="87" t="b">
        <v>0</v>
      </c>
      <c r="F348" s="87" t="b">
        <v>0</v>
      </c>
      <c r="G348" s="87" t="b">
        <v>0</v>
      </c>
    </row>
    <row r="349" spans="1:7" ht="15">
      <c r="A349" s="87" t="s">
        <v>2515</v>
      </c>
      <c r="B349" s="87">
        <v>2</v>
      </c>
      <c r="C349" s="132">
        <v>0.0017600252592588456</v>
      </c>
      <c r="D349" s="87" t="s">
        <v>2551</v>
      </c>
      <c r="E349" s="87" t="b">
        <v>0</v>
      </c>
      <c r="F349" s="87" t="b">
        <v>0</v>
      </c>
      <c r="G349" s="87" t="b">
        <v>0</v>
      </c>
    </row>
    <row r="350" spans="1:7" ht="15">
      <c r="A350" s="87" t="s">
        <v>2516</v>
      </c>
      <c r="B350" s="87">
        <v>2</v>
      </c>
      <c r="C350" s="132">
        <v>0.0017600252592588456</v>
      </c>
      <c r="D350" s="87" t="s">
        <v>2551</v>
      </c>
      <c r="E350" s="87" t="b">
        <v>0</v>
      </c>
      <c r="F350" s="87" t="b">
        <v>0</v>
      </c>
      <c r="G350" s="87" t="b">
        <v>0</v>
      </c>
    </row>
    <row r="351" spans="1:7" ht="15">
      <c r="A351" s="87" t="s">
        <v>2517</v>
      </c>
      <c r="B351" s="87">
        <v>2</v>
      </c>
      <c r="C351" s="132">
        <v>0.0017600252592588456</v>
      </c>
      <c r="D351" s="87" t="s">
        <v>2551</v>
      </c>
      <c r="E351" s="87" t="b">
        <v>0</v>
      </c>
      <c r="F351" s="87" t="b">
        <v>0</v>
      </c>
      <c r="G351" s="87" t="b">
        <v>0</v>
      </c>
    </row>
    <row r="352" spans="1:7" ht="15">
      <c r="A352" s="87" t="s">
        <v>2518</v>
      </c>
      <c r="B352" s="87">
        <v>2</v>
      </c>
      <c r="C352" s="132">
        <v>0.0017600252592588456</v>
      </c>
      <c r="D352" s="87" t="s">
        <v>2551</v>
      </c>
      <c r="E352" s="87" t="b">
        <v>0</v>
      </c>
      <c r="F352" s="87" t="b">
        <v>0</v>
      </c>
      <c r="G352" s="87" t="b">
        <v>0</v>
      </c>
    </row>
    <row r="353" spans="1:7" ht="15">
      <c r="A353" s="87" t="s">
        <v>2519</v>
      </c>
      <c r="B353" s="87">
        <v>2</v>
      </c>
      <c r="C353" s="132">
        <v>0.0017600252592588456</v>
      </c>
      <c r="D353" s="87" t="s">
        <v>2551</v>
      </c>
      <c r="E353" s="87" t="b">
        <v>0</v>
      </c>
      <c r="F353" s="87" t="b">
        <v>0</v>
      </c>
      <c r="G353" s="87" t="b">
        <v>0</v>
      </c>
    </row>
    <row r="354" spans="1:7" ht="15">
      <c r="A354" s="87" t="s">
        <v>2520</v>
      </c>
      <c r="B354" s="87">
        <v>2</v>
      </c>
      <c r="C354" s="132">
        <v>0.0017600252592588456</v>
      </c>
      <c r="D354" s="87" t="s">
        <v>2551</v>
      </c>
      <c r="E354" s="87" t="b">
        <v>0</v>
      </c>
      <c r="F354" s="87" t="b">
        <v>0</v>
      </c>
      <c r="G354" s="87" t="b">
        <v>0</v>
      </c>
    </row>
    <row r="355" spans="1:7" ht="15">
      <c r="A355" s="87" t="s">
        <v>2521</v>
      </c>
      <c r="B355" s="87">
        <v>2</v>
      </c>
      <c r="C355" s="132">
        <v>0.0017600252592588456</v>
      </c>
      <c r="D355" s="87" t="s">
        <v>2551</v>
      </c>
      <c r="E355" s="87" t="b">
        <v>0</v>
      </c>
      <c r="F355" s="87" t="b">
        <v>0</v>
      </c>
      <c r="G355" s="87" t="b">
        <v>0</v>
      </c>
    </row>
    <row r="356" spans="1:7" ht="15">
      <c r="A356" s="87" t="s">
        <v>2522</v>
      </c>
      <c r="B356" s="87">
        <v>2</v>
      </c>
      <c r="C356" s="132">
        <v>0.0017600252592588456</v>
      </c>
      <c r="D356" s="87" t="s">
        <v>2551</v>
      </c>
      <c r="E356" s="87" t="b">
        <v>1</v>
      </c>
      <c r="F356" s="87" t="b">
        <v>0</v>
      </c>
      <c r="G356" s="87" t="b">
        <v>0</v>
      </c>
    </row>
    <row r="357" spans="1:7" ht="15">
      <c r="A357" s="87" t="s">
        <v>2523</v>
      </c>
      <c r="B357" s="87">
        <v>2</v>
      </c>
      <c r="C357" s="132">
        <v>0.0017600252592588456</v>
      </c>
      <c r="D357" s="87" t="s">
        <v>2551</v>
      </c>
      <c r="E357" s="87" t="b">
        <v>0</v>
      </c>
      <c r="F357" s="87" t="b">
        <v>0</v>
      </c>
      <c r="G357" s="87" t="b">
        <v>0</v>
      </c>
    </row>
    <row r="358" spans="1:7" ht="15">
      <c r="A358" s="87" t="s">
        <v>1985</v>
      </c>
      <c r="B358" s="87">
        <v>2</v>
      </c>
      <c r="C358" s="132">
        <v>0.0017600252592588456</v>
      </c>
      <c r="D358" s="87" t="s">
        <v>2551</v>
      </c>
      <c r="E358" s="87" t="b">
        <v>0</v>
      </c>
      <c r="F358" s="87" t="b">
        <v>0</v>
      </c>
      <c r="G358" s="87" t="b">
        <v>0</v>
      </c>
    </row>
    <row r="359" spans="1:7" ht="15">
      <c r="A359" s="87" t="s">
        <v>2524</v>
      </c>
      <c r="B359" s="87">
        <v>2</v>
      </c>
      <c r="C359" s="132">
        <v>0.0017600252592588456</v>
      </c>
      <c r="D359" s="87" t="s">
        <v>2551</v>
      </c>
      <c r="E359" s="87" t="b">
        <v>1</v>
      </c>
      <c r="F359" s="87" t="b">
        <v>0</v>
      </c>
      <c r="G359" s="87" t="b">
        <v>0</v>
      </c>
    </row>
    <row r="360" spans="1:7" ht="15">
      <c r="A360" s="87" t="s">
        <v>301</v>
      </c>
      <c r="B360" s="87">
        <v>2</v>
      </c>
      <c r="C360" s="132">
        <v>0.0017600252592588456</v>
      </c>
      <c r="D360" s="87" t="s">
        <v>2551</v>
      </c>
      <c r="E360" s="87" t="b">
        <v>0</v>
      </c>
      <c r="F360" s="87" t="b">
        <v>0</v>
      </c>
      <c r="G360" s="87" t="b">
        <v>0</v>
      </c>
    </row>
    <row r="361" spans="1:7" ht="15">
      <c r="A361" s="87" t="s">
        <v>2525</v>
      </c>
      <c r="B361" s="87">
        <v>2</v>
      </c>
      <c r="C361" s="132">
        <v>0.0017600252592588456</v>
      </c>
      <c r="D361" s="87" t="s">
        <v>2551</v>
      </c>
      <c r="E361" s="87" t="b">
        <v>0</v>
      </c>
      <c r="F361" s="87" t="b">
        <v>0</v>
      </c>
      <c r="G361" s="87" t="b">
        <v>0</v>
      </c>
    </row>
    <row r="362" spans="1:7" ht="15">
      <c r="A362" s="87" t="s">
        <v>2526</v>
      </c>
      <c r="B362" s="87">
        <v>2</v>
      </c>
      <c r="C362" s="132">
        <v>0.0017600252592588456</v>
      </c>
      <c r="D362" s="87" t="s">
        <v>2551</v>
      </c>
      <c r="E362" s="87" t="b">
        <v>0</v>
      </c>
      <c r="F362" s="87" t="b">
        <v>0</v>
      </c>
      <c r="G362" s="87" t="b">
        <v>0</v>
      </c>
    </row>
    <row r="363" spans="1:7" ht="15">
      <c r="A363" s="87" t="s">
        <v>2527</v>
      </c>
      <c r="B363" s="87">
        <v>2</v>
      </c>
      <c r="C363" s="132">
        <v>0.0017600252592588456</v>
      </c>
      <c r="D363" s="87" t="s">
        <v>2551</v>
      </c>
      <c r="E363" s="87" t="b">
        <v>0</v>
      </c>
      <c r="F363" s="87" t="b">
        <v>1</v>
      </c>
      <c r="G363" s="87" t="b">
        <v>0</v>
      </c>
    </row>
    <row r="364" spans="1:7" ht="15">
      <c r="A364" s="87" t="s">
        <v>2528</v>
      </c>
      <c r="B364" s="87">
        <v>2</v>
      </c>
      <c r="C364" s="132">
        <v>0.0017600252592588456</v>
      </c>
      <c r="D364" s="87" t="s">
        <v>2551</v>
      </c>
      <c r="E364" s="87" t="b">
        <v>0</v>
      </c>
      <c r="F364" s="87" t="b">
        <v>0</v>
      </c>
      <c r="G364" s="87" t="b">
        <v>0</v>
      </c>
    </row>
    <row r="365" spans="1:7" ht="15">
      <c r="A365" s="87" t="s">
        <v>2529</v>
      </c>
      <c r="B365" s="87">
        <v>2</v>
      </c>
      <c r="C365" s="132">
        <v>0.0017600252592588456</v>
      </c>
      <c r="D365" s="87" t="s">
        <v>2551</v>
      </c>
      <c r="E365" s="87" t="b">
        <v>0</v>
      </c>
      <c r="F365" s="87" t="b">
        <v>0</v>
      </c>
      <c r="G365" s="87" t="b">
        <v>0</v>
      </c>
    </row>
    <row r="366" spans="1:7" ht="15">
      <c r="A366" s="87" t="s">
        <v>2530</v>
      </c>
      <c r="B366" s="87">
        <v>2</v>
      </c>
      <c r="C366" s="132">
        <v>0.0017600252592588456</v>
      </c>
      <c r="D366" s="87" t="s">
        <v>2551</v>
      </c>
      <c r="E366" s="87" t="b">
        <v>0</v>
      </c>
      <c r="F366" s="87" t="b">
        <v>0</v>
      </c>
      <c r="G366" s="87" t="b">
        <v>0</v>
      </c>
    </row>
    <row r="367" spans="1:7" ht="15">
      <c r="A367" s="87" t="s">
        <v>2531</v>
      </c>
      <c r="B367" s="87">
        <v>2</v>
      </c>
      <c r="C367" s="132">
        <v>0.0017600252592588456</v>
      </c>
      <c r="D367" s="87" t="s">
        <v>2551</v>
      </c>
      <c r="E367" s="87" t="b">
        <v>1</v>
      </c>
      <c r="F367" s="87" t="b">
        <v>0</v>
      </c>
      <c r="G367" s="87" t="b">
        <v>0</v>
      </c>
    </row>
    <row r="368" spans="1:7" ht="15">
      <c r="A368" s="87" t="s">
        <v>2532</v>
      </c>
      <c r="B368" s="87">
        <v>2</v>
      </c>
      <c r="C368" s="132">
        <v>0.002042152715363795</v>
      </c>
      <c r="D368" s="87" t="s">
        <v>2551</v>
      </c>
      <c r="E368" s="87" t="b">
        <v>0</v>
      </c>
      <c r="F368" s="87" t="b">
        <v>0</v>
      </c>
      <c r="G368" s="87" t="b">
        <v>0</v>
      </c>
    </row>
    <row r="369" spans="1:7" ht="15">
      <c r="A369" s="87" t="s">
        <v>2533</v>
      </c>
      <c r="B369" s="87">
        <v>2</v>
      </c>
      <c r="C369" s="132">
        <v>0.0017600252592588456</v>
      </c>
      <c r="D369" s="87" t="s">
        <v>2551</v>
      </c>
      <c r="E369" s="87" t="b">
        <v>0</v>
      </c>
      <c r="F369" s="87" t="b">
        <v>0</v>
      </c>
      <c r="G369" s="87" t="b">
        <v>0</v>
      </c>
    </row>
    <row r="370" spans="1:7" ht="15">
      <c r="A370" s="87" t="s">
        <v>253</v>
      </c>
      <c r="B370" s="87">
        <v>2</v>
      </c>
      <c r="C370" s="132">
        <v>0.0017600252592588456</v>
      </c>
      <c r="D370" s="87" t="s">
        <v>2551</v>
      </c>
      <c r="E370" s="87" t="b">
        <v>0</v>
      </c>
      <c r="F370" s="87" t="b">
        <v>0</v>
      </c>
      <c r="G370" s="87" t="b">
        <v>0</v>
      </c>
    </row>
    <row r="371" spans="1:7" ht="15">
      <c r="A371" s="87" t="s">
        <v>306</v>
      </c>
      <c r="B371" s="87">
        <v>2</v>
      </c>
      <c r="C371" s="132">
        <v>0.0017600252592588456</v>
      </c>
      <c r="D371" s="87" t="s">
        <v>2551</v>
      </c>
      <c r="E371" s="87" t="b">
        <v>0</v>
      </c>
      <c r="F371" s="87" t="b">
        <v>0</v>
      </c>
      <c r="G371" s="87" t="b">
        <v>0</v>
      </c>
    </row>
    <row r="372" spans="1:7" ht="15">
      <c r="A372" s="87" t="s">
        <v>305</v>
      </c>
      <c r="B372" s="87">
        <v>2</v>
      </c>
      <c r="C372" s="132">
        <v>0.0017600252592588456</v>
      </c>
      <c r="D372" s="87" t="s">
        <v>2551</v>
      </c>
      <c r="E372" s="87" t="b">
        <v>0</v>
      </c>
      <c r="F372" s="87" t="b">
        <v>0</v>
      </c>
      <c r="G372" s="87" t="b">
        <v>0</v>
      </c>
    </row>
    <row r="373" spans="1:7" ht="15">
      <c r="A373" s="87" t="s">
        <v>2534</v>
      </c>
      <c r="B373" s="87">
        <v>2</v>
      </c>
      <c r="C373" s="132">
        <v>0.0017600252592588456</v>
      </c>
      <c r="D373" s="87" t="s">
        <v>2551</v>
      </c>
      <c r="E373" s="87" t="b">
        <v>0</v>
      </c>
      <c r="F373" s="87" t="b">
        <v>1</v>
      </c>
      <c r="G373" s="87" t="b">
        <v>0</v>
      </c>
    </row>
    <row r="374" spans="1:7" ht="15">
      <c r="A374" s="87" t="s">
        <v>2535</v>
      </c>
      <c r="B374" s="87">
        <v>2</v>
      </c>
      <c r="C374" s="132">
        <v>0.0017600252592588456</v>
      </c>
      <c r="D374" s="87" t="s">
        <v>2551</v>
      </c>
      <c r="E374" s="87" t="b">
        <v>0</v>
      </c>
      <c r="F374" s="87" t="b">
        <v>0</v>
      </c>
      <c r="G374" s="87" t="b">
        <v>0</v>
      </c>
    </row>
    <row r="375" spans="1:7" ht="15">
      <c r="A375" s="87" t="s">
        <v>2536</v>
      </c>
      <c r="B375" s="87">
        <v>2</v>
      </c>
      <c r="C375" s="132">
        <v>0.0017600252592588456</v>
      </c>
      <c r="D375" s="87" t="s">
        <v>2551</v>
      </c>
      <c r="E375" s="87" t="b">
        <v>0</v>
      </c>
      <c r="F375" s="87" t="b">
        <v>0</v>
      </c>
      <c r="G375" s="87" t="b">
        <v>0</v>
      </c>
    </row>
    <row r="376" spans="1:7" ht="15">
      <c r="A376" s="87" t="s">
        <v>2537</v>
      </c>
      <c r="B376" s="87">
        <v>2</v>
      </c>
      <c r="C376" s="132">
        <v>0.0017600252592588456</v>
      </c>
      <c r="D376" s="87" t="s">
        <v>2551</v>
      </c>
      <c r="E376" s="87" t="b">
        <v>0</v>
      </c>
      <c r="F376" s="87" t="b">
        <v>0</v>
      </c>
      <c r="G376" s="87" t="b">
        <v>0</v>
      </c>
    </row>
    <row r="377" spans="1:7" ht="15">
      <c r="A377" s="87" t="s">
        <v>2538</v>
      </c>
      <c r="B377" s="87">
        <v>2</v>
      </c>
      <c r="C377" s="132">
        <v>0.002042152715363795</v>
      </c>
      <c r="D377" s="87" t="s">
        <v>2551</v>
      </c>
      <c r="E377" s="87" t="b">
        <v>0</v>
      </c>
      <c r="F377" s="87" t="b">
        <v>0</v>
      </c>
      <c r="G377" s="87" t="b">
        <v>0</v>
      </c>
    </row>
    <row r="378" spans="1:7" ht="15">
      <c r="A378" s="87" t="s">
        <v>1983</v>
      </c>
      <c r="B378" s="87">
        <v>2</v>
      </c>
      <c r="C378" s="132">
        <v>0.0017600252592588456</v>
      </c>
      <c r="D378" s="87" t="s">
        <v>2551</v>
      </c>
      <c r="E378" s="87" t="b">
        <v>0</v>
      </c>
      <c r="F378" s="87" t="b">
        <v>0</v>
      </c>
      <c r="G378" s="87" t="b">
        <v>0</v>
      </c>
    </row>
    <row r="379" spans="1:7" ht="15">
      <c r="A379" s="87" t="s">
        <v>2539</v>
      </c>
      <c r="B379" s="87">
        <v>2</v>
      </c>
      <c r="C379" s="132">
        <v>0.0017600252592588456</v>
      </c>
      <c r="D379" s="87" t="s">
        <v>2551</v>
      </c>
      <c r="E379" s="87" t="b">
        <v>0</v>
      </c>
      <c r="F379" s="87" t="b">
        <v>0</v>
      </c>
      <c r="G379" s="87" t="b">
        <v>0</v>
      </c>
    </row>
    <row r="380" spans="1:7" ht="15">
      <c r="A380" s="87" t="s">
        <v>2540</v>
      </c>
      <c r="B380" s="87">
        <v>2</v>
      </c>
      <c r="C380" s="132">
        <v>0.0017600252592588456</v>
      </c>
      <c r="D380" s="87" t="s">
        <v>2551</v>
      </c>
      <c r="E380" s="87" t="b">
        <v>0</v>
      </c>
      <c r="F380" s="87" t="b">
        <v>0</v>
      </c>
      <c r="G380" s="87" t="b">
        <v>0</v>
      </c>
    </row>
    <row r="381" spans="1:7" ht="15">
      <c r="A381" s="87" t="s">
        <v>2541</v>
      </c>
      <c r="B381" s="87">
        <v>2</v>
      </c>
      <c r="C381" s="132">
        <v>0.0017600252592588456</v>
      </c>
      <c r="D381" s="87" t="s">
        <v>2551</v>
      </c>
      <c r="E381" s="87" t="b">
        <v>0</v>
      </c>
      <c r="F381" s="87" t="b">
        <v>0</v>
      </c>
      <c r="G381" s="87" t="b">
        <v>0</v>
      </c>
    </row>
    <row r="382" spans="1:7" ht="15">
      <c r="A382" s="87" t="s">
        <v>2542</v>
      </c>
      <c r="B382" s="87">
        <v>2</v>
      </c>
      <c r="C382" s="132">
        <v>0.0017600252592588456</v>
      </c>
      <c r="D382" s="87" t="s">
        <v>2551</v>
      </c>
      <c r="E382" s="87" t="b">
        <v>0</v>
      </c>
      <c r="F382" s="87" t="b">
        <v>0</v>
      </c>
      <c r="G382" s="87" t="b">
        <v>0</v>
      </c>
    </row>
    <row r="383" spans="1:7" ht="15">
      <c r="A383" s="87" t="s">
        <v>2543</v>
      </c>
      <c r="B383" s="87">
        <v>2</v>
      </c>
      <c r="C383" s="132">
        <v>0.0017600252592588456</v>
      </c>
      <c r="D383" s="87" t="s">
        <v>2551</v>
      </c>
      <c r="E383" s="87" t="b">
        <v>0</v>
      </c>
      <c r="F383" s="87" t="b">
        <v>0</v>
      </c>
      <c r="G383" s="87" t="b">
        <v>0</v>
      </c>
    </row>
    <row r="384" spans="1:7" ht="15">
      <c r="A384" s="87" t="s">
        <v>2544</v>
      </c>
      <c r="B384" s="87">
        <v>2</v>
      </c>
      <c r="C384" s="132">
        <v>0.0017600252592588456</v>
      </c>
      <c r="D384" s="87" t="s">
        <v>2551</v>
      </c>
      <c r="E384" s="87" t="b">
        <v>0</v>
      </c>
      <c r="F384" s="87" t="b">
        <v>0</v>
      </c>
      <c r="G384" s="87" t="b">
        <v>0</v>
      </c>
    </row>
    <row r="385" spans="1:7" ht="15">
      <c r="A385" s="87" t="s">
        <v>2545</v>
      </c>
      <c r="B385" s="87">
        <v>2</v>
      </c>
      <c r="C385" s="132">
        <v>0.0017600252592588456</v>
      </c>
      <c r="D385" s="87" t="s">
        <v>2551</v>
      </c>
      <c r="E385" s="87" t="b">
        <v>0</v>
      </c>
      <c r="F385" s="87" t="b">
        <v>0</v>
      </c>
      <c r="G385" s="87" t="b">
        <v>0</v>
      </c>
    </row>
    <row r="386" spans="1:7" ht="15">
      <c r="A386" s="87" t="s">
        <v>2546</v>
      </c>
      <c r="B386" s="87">
        <v>2</v>
      </c>
      <c r="C386" s="132">
        <v>0.0017600252592588456</v>
      </c>
      <c r="D386" s="87" t="s">
        <v>2551</v>
      </c>
      <c r="E386" s="87" t="b">
        <v>0</v>
      </c>
      <c r="F386" s="87" t="b">
        <v>0</v>
      </c>
      <c r="G386" s="87" t="b">
        <v>0</v>
      </c>
    </row>
    <row r="387" spans="1:7" ht="15">
      <c r="A387" s="87" t="s">
        <v>2547</v>
      </c>
      <c r="B387" s="87">
        <v>2</v>
      </c>
      <c r="C387" s="132">
        <v>0.0017600252592588456</v>
      </c>
      <c r="D387" s="87" t="s">
        <v>2551</v>
      </c>
      <c r="E387" s="87" t="b">
        <v>0</v>
      </c>
      <c r="F387" s="87" t="b">
        <v>0</v>
      </c>
      <c r="G387" s="87" t="b">
        <v>0</v>
      </c>
    </row>
    <row r="388" spans="1:7" ht="15">
      <c r="A388" s="87" t="s">
        <v>2548</v>
      </c>
      <c r="B388" s="87">
        <v>2</v>
      </c>
      <c r="C388" s="132">
        <v>0.0017600252592588456</v>
      </c>
      <c r="D388" s="87" t="s">
        <v>2551</v>
      </c>
      <c r="E388" s="87" t="b">
        <v>0</v>
      </c>
      <c r="F388" s="87" t="b">
        <v>0</v>
      </c>
      <c r="G388" s="87" t="b">
        <v>0</v>
      </c>
    </row>
    <row r="389" spans="1:7" ht="15">
      <c r="A389" s="87" t="s">
        <v>1999</v>
      </c>
      <c r="B389" s="87">
        <v>30</v>
      </c>
      <c r="C389" s="132">
        <v>0.010986683816762143</v>
      </c>
      <c r="D389" s="87" t="s">
        <v>1932</v>
      </c>
      <c r="E389" s="87" t="b">
        <v>0</v>
      </c>
      <c r="F389" s="87" t="b">
        <v>0</v>
      </c>
      <c r="G389" s="87" t="b">
        <v>0</v>
      </c>
    </row>
    <row r="390" spans="1:7" ht="15">
      <c r="A390" s="87" t="s">
        <v>286</v>
      </c>
      <c r="B390" s="87">
        <v>28</v>
      </c>
      <c r="C390" s="132">
        <v>0.011303550051827224</v>
      </c>
      <c r="D390" s="87" t="s">
        <v>1932</v>
      </c>
      <c r="E390" s="87" t="b">
        <v>0</v>
      </c>
      <c r="F390" s="87" t="b">
        <v>0</v>
      </c>
      <c r="G390" s="87" t="b">
        <v>0</v>
      </c>
    </row>
    <row r="391" spans="1:7" ht="15">
      <c r="A391" s="87" t="s">
        <v>2001</v>
      </c>
      <c r="B391" s="87">
        <v>25</v>
      </c>
      <c r="C391" s="132">
        <v>0.010776807481364536</v>
      </c>
      <c r="D391" s="87" t="s">
        <v>1932</v>
      </c>
      <c r="E391" s="87" t="b">
        <v>0</v>
      </c>
      <c r="F391" s="87" t="b">
        <v>0</v>
      </c>
      <c r="G391" s="87" t="b">
        <v>0</v>
      </c>
    </row>
    <row r="392" spans="1:7" ht="15">
      <c r="A392" s="87" t="s">
        <v>2000</v>
      </c>
      <c r="B392" s="87">
        <v>23</v>
      </c>
      <c r="C392" s="132">
        <v>0.010596792261276529</v>
      </c>
      <c r="D392" s="87" t="s">
        <v>1932</v>
      </c>
      <c r="E392" s="87" t="b">
        <v>0</v>
      </c>
      <c r="F392" s="87" t="b">
        <v>0</v>
      </c>
      <c r="G392" s="87" t="b">
        <v>0</v>
      </c>
    </row>
    <row r="393" spans="1:7" ht="15">
      <c r="A393" s="87" t="s">
        <v>2002</v>
      </c>
      <c r="B393" s="87">
        <v>21</v>
      </c>
      <c r="C393" s="132">
        <v>0.013383436738785027</v>
      </c>
      <c r="D393" s="87" t="s">
        <v>1932</v>
      </c>
      <c r="E393" s="87" t="b">
        <v>0</v>
      </c>
      <c r="F393" s="87" t="b">
        <v>0</v>
      </c>
      <c r="G393" s="87" t="b">
        <v>0</v>
      </c>
    </row>
    <row r="394" spans="1:7" ht="15">
      <c r="A394" s="87" t="s">
        <v>2004</v>
      </c>
      <c r="B394" s="87">
        <v>20</v>
      </c>
      <c r="C394" s="132">
        <v>0.012746130227414311</v>
      </c>
      <c r="D394" s="87" t="s">
        <v>1932</v>
      </c>
      <c r="E394" s="87" t="b">
        <v>0</v>
      </c>
      <c r="F394" s="87" t="b">
        <v>0</v>
      </c>
      <c r="G394" s="87" t="b">
        <v>0</v>
      </c>
    </row>
    <row r="395" spans="1:7" ht="15">
      <c r="A395" s="87" t="s">
        <v>2005</v>
      </c>
      <c r="B395" s="87">
        <v>18</v>
      </c>
      <c r="C395" s="132">
        <v>0.009862507827399149</v>
      </c>
      <c r="D395" s="87" t="s">
        <v>1932</v>
      </c>
      <c r="E395" s="87" t="b">
        <v>0</v>
      </c>
      <c r="F395" s="87" t="b">
        <v>0</v>
      </c>
      <c r="G395" s="87" t="b">
        <v>0</v>
      </c>
    </row>
    <row r="396" spans="1:7" ht="15">
      <c r="A396" s="87" t="s">
        <v>2006</v>
      </c>
      <c r="B396" s="87">
        <v>16</v>
      </c>
      <c r="C396" s="132">
        <v>0.00943697694880861</v>
      </c>
      <c r="D396" s="87" t="s">
        <v>1932</v>
      </c>
      <c r="E396" s="87" t="b">
        <v>0</v>
      </c>
      <c r="F396" s="87" t="b">
        <v>0</v>
      </c>
      <c r="G396" s="87" t="b">
        <v>0</v>
      </c>
    </row>
    <row r="397" spans="1:7" ht="15">
      <c r="A397" s="87" t="s">
        <v>1972</v>
      </c>
      <c r="B397" s="87">
        <v>14</v>
      </c>
      <c r="C397" s="132">
        <v>0.010123187889149217</v>
      </c>
      <c r="D397" s="87" t="s">
        <v>1932</v>
      </c>
      <c r="E397" s="87" t="b">
        <v>0</v>
      </c>
      <c r="F397" s="87" t="b">
        <v>0</v>
      </c>
      <c r="G397" s="87" t="b">
        <v>0</v>
      </c>
    </row>
    <row r="398" spans="1:7" ht="15">
      <c r="A398" s="87" t="s">
        <v>2007</v>
      </c>
      <c r="B398" s="87">
        <v>13</v>
      </c>
      <c r="C398" s="132">
        <v>0.008627655314345277</v>
      </c>
      <c r="D398" s="87" t="s">
        <v>1932</v>
      </c>
      <c r="E398" s="87" t="b">
        <v>0</v>
      </c>
      <c r="F398" s="87" t="b">
        <v>0</v>
      </c>
      <c r="G398" s="87" t="b">
        <v>0</v>
      </c>
    </row>
    <row r="399" spans="1:7" ht="15">
      <c r="A399" s="87" t="s">
        <v>2252</v>
      </c>
      <c r="B399" s="87">
        <v>13</v>
      </c>
      <c r="C399" s="132">
        <v>0.008627655314345277</v>
      </c>
      <c r="D399" s="87" t="s">
        <v>1932</v>
      </c>
      <c r="E399" s="87" t="b">
        <v>0</v>
      </c>
      <c r="F399" s="87" t="b">
        <v>0</v>
      </c>
      <c r="G399" s="87" t="b">
        <v>0</v>
      </c>
    </row>
    <row r="400" spans="1:7" ht="15">
      <c r="A400" s="87" t="s">
        <v>2253</v>
      </c>
      <c r="B400" s="87">
        <v>13</v>
      </c>
      <c r="C400" s="132">
        <v>0.008627655314345277</v>
      </c>
      <c r="D400" s="87" t="s">
        <v>1932</v>
      </c>
      <c r="E400" s="87" t="b">
        <v>1</v>
      </c>
      <c r="F400" s="87" t="b">
        <v>0</v>
      </c>
      <c r="G400" s="87" t="b">
        <v>0</v>
      </c>
    </row>
    <row r="401" spans="1:7" ht="15">
      <c r="A401" s="87" t="s">
        <v>1979</v>
      </c>
      <c r="B401" s="87">
        <v>12</v>
      </c>
      <c r="C401" s="132">
        <v>0.008677018190699328</v>
      </c>
      <c r="D401" s="87" t="s">
        <v>1932</v>
      </c>
      <c r="E401" s="87" t="b">
        <v>0</v>
      </c>
      <c r="F401" s="87" t="b">
        <v>0</v>
      </c>
      <c r="G401" s="87" t="b">
        <v>0</v>
      </c>
    </row>
    <row r="402" spans="1:7" ht="15">
      <c r="A402" s="87" t="s">
        <v>293</v>
      </c>
      <c r="B402" s="87">
        <v>12</v>
      </c>
      <c r="C402" s="132">
        <v>0.008305631842891958</v>
      </c>
      <c r="D402" s="87" t="s">
        <v>1932</v>
      </c>
      <c r="E402" s="87" t="b">
        <v>0</v>
      </c>
      <c r="F402" s="87" t="b">
        <v>0</v>
      </c>
      <c r="G402" s="87" t="b">
        <v>0</v>
      </c>
    </row>
    <row r="403" spans="1:7" ht="15">
      <c r="A403" s="87" t="s">
        <v>2254</v>
      </c>
      <c r="B403" s="87">
        <v>11</v>
      </c>
      <c r="C403" s="132">
        <v>0.007953933341474385</v>
      </c>
      <c r="D403" s="87" t="s">
        <v>1932</v>
      </c>
      <c r="E403" s="87" t="b">
        <v>0</v>
      </c>
      <c r="F403" s="87" t="b">
        <v>0</v>
      </c>
      <c r="G403" s="87" t="b">
        <v>0</v>
      </c>
    </row>
    <row r="404" spans="1:7" ht="15">
      <c r="A404" s="87" t="s">
        <v>2255</v>
      </c>
      <c r="B404" s="87">
        <v>10</v>
      </c>
      <c r="C404" s="132">
        <v>0.007569854922701734</v>
      </c>
      <c r="D404" s="87" t="s">
        <v>1932</v>
      </c>
      <c r="E404" s="87" t="b">
        <v>0</v>
      </c>
      <c r="F404" s="87" t="b">
        <v>0</v>
      </c>
      <c r="G404" s="87" t="b">
        <v>0</v>
      </c>
    </row>
    <row r="405" spans="1:7" ht="15">
      <c r="A405" s="87" t="s">
        <v>2263</v>
      </c>
      <c r="B405" s="87">
        <v>10</v>
      </c>
      <c r="C405" s="132">
        <v>0.007569854922701734</v>
      </c>
      <c r="D405" s="87" t="s">
        <v>1932</v>
      </c>
      <c r="E405" s="87" t="b">
        <v>0</v>
      </c>
      <c r="F405" s="87" t="b">
        <v>0</v>
      </c>
      <c r="G405" s="87" t="b">
        <v>0</v>
      </c>
    </row>
    <row r="406" spans="1:7" ht="15">
      <c r="A406" s="87" t="s">
        <v>2264</v>
      </c>
      <c r="B406" s="87">
        <v>10</v>
      </c>
      <c r="C406" s="132">
        <v>0.007569854922701734</v>
      </c>
      <c r="D406" s="87" t="s">
        <v>1932</v>
      </c>
      <c r="E406" s="87" t="b">
        <v>0</v>
      </c>
      <c r="F406" s="87" t="b">
        <v>0</v>
      </c>
      <c r="G406" s="87" t="b">
        <v>0</v>
      </c>
    </row>
    <row r="407" spans="1:7" ht="15">
      <c r="A407" s="87" t="s">
        <v>2257</v>
      </c>
      <c r="B407" s="87">
        <v>9</v>
      </c>
      <c r="C407" s="132">
        <v>0.007150148230633097</v>
      </c>
      <c r="D407" s="87" t="s">
        <v>1932</v>
      </c>
      <c r="E407" s="87" t="b">
        <v>0</v>
      </c>
      <c r="F407" s="87" t="b">
        <v>0</v>
      </c>
      <c r="G407" s="87" t="b">
        <v>0</v>
      </c>
    </row>
    <row r="408" spans="1:7" ht="15">
      <c r="A408" s="87" t="s">
        <v>2256</v>
      </c>
      <c r="B408" s="87">
        <v>9</v>
      </c>
      <c r="C408" s="132">
        <v>0.007150148230633097</v>
      </c>
      <c r="D408" s="87" t="s">
        <v>1932</v>
      </c>
      <c r="E408" s="87" t="b">
        <v>0</v>
      </c>
      <c r="F408" s="87" t="b">
        <v>0</v>
      </c>
      <c r="G408" s="87" t="b">
        <v>0</v>
      </c>
    </row>
    <row r="409" spans="1:7" ht="15">
      <c r="A409" s="87" t="s">
        <v>2258</v>
      </c>
      <c r="B409" s="87">
        <v>9</v>
      </c>
      <c r="C409" s="132">
        <v>0.007150148230633097</v>
      </c>
      <c r="D409" s="87" t="s">
        <v>1932</v>
      </c>
      <c r="E409" s="87" t="b">
        <v>0</v>
      </c>
      <c r="F409" s="87" t="b">
        <v>0</v>
      </c>
      <c r="G409" s="87" t="b">
        <v>0</v>
      </c>
    </row>
    <row r="410" spans="1:7" ht="15">
      <c r="A410" s="87" t="s">
        <v>2259</v>
      </c>
      <c r="B410" s="87">
        <v>9</v>
      </c>
      <c r="C410" s="132">
        <v>0.007150148230633097</v>
      </c>
      <c r="D410" s="87" t="s">
        <v>1932</v>
      </c>
      <c r="E410" s="87" t="b">
        <v>0</v>
      </c>
      <c r="F410" s="87" t="b">
        <v>0</v>
      </c>
      <c r="G410" s="87" t="b">
        <v>0</v>
      </c>
    </row>
    <row r="411" spans="1:7" ht="15">
      <c r="A411" s="87" t="s">
        <v>2260</v>
      </c>
      <c r="B411" s="87">
        <v>9</v>
      </c>
      <c r="C411" s="132">
        <v>0.007150148230633097</v>
      </c>
      <c r="D411" s="87" t="s">
        <v>1932</v>
      </c>
      <c r="E411" s="87" t="b">
        <v>0</v>
      </c>
      <c r="F411" s="87" t="b">
        <v>0</v>
      </c>
      <c r="G411" s="87" t="b">
        <v>0</v>
      </c>
    </row>
    <row r="412" spans="1:7" ht="15">
      <c r="A412" s="87" t="s">
        <v>2261</v>
      </c>
      <c r="B412" s="87">
        <v>9</v>
      </c>
      <c r="C412" s="132">
        <v>0.007150148230633097</v>
      </c>
      <c r="D412" s="87" t="s">
        <v>1932</v>
      </c>
      <c r="E412" s="87" t="b">
        <v>0</v>
      </c>
      <c r="F412" s="87" t="b">
        <v>0</v>
      </c>
      <c r="G412" s="87" t="b">
        <v>0</v>
      </c>
    </row>
    <row r="413" spans="1:7" ht="15">
      <c r="A413" s="87" t="s">
        <v>2262</v>
      </c>
      <c r="B413" s="87">
        <v>9</v>
      </c>
      <c r="C413" s="132">
        <v>0.007150148230633097</v>
      </c>
      <c r="D413" s="87" t="s">
        <v>1932</v>
      </c>
      <c r="E413" s="87" t="b">
        <v>0</v>
      </c>
      <c r="F413" s="87" t="b">
        <v>0</v>
      </c>
      <c r="G413" s="87" t="b">
        <v>0</v>
      </c>
    </row>
    <row r="414" spans="1:7" ht="15">
      <c r="A414" s="87" t="s">
        <v>2267</v>
      </c>
      <c r="B414" s="87">
        <v>8</v>
      </c>
      <c r="C414" s="132">
        <v>0.006690838978345213</v>
      </c>
      <c r="D414" s="87" t="s">
        <v>1932</v>
      </c>
      <c r="E414" s="87" t="b">
        <v>0</v>
      </c>
      <c r="F414" s="87" t="b">
        <v>0</v>
      </c>
      <c r="G414" s="87" t="b">
        <v>0</v>
      </c>
    </row>
    <row r="415" spans="1:7" ht="15">
      <c r="A415" s="87" t="s">
        <v>2266</v>
      </c>
      <c r="B415" s="87">
        <v>8</v>
      </c>
      <c r="C415" s="132">
        <v>0.006690838978345213</v>
      </c>
      <c r="D415" s="87" t="s">
        <v>1932</v>
      </c>
      <c r="E415" s="87" t="b">
        <v>0</v>
      </c>
      <c r="F415" s="87" t="b">
        <v>0</v>
      </c>
      <c r="G415" s="87" t="b">
        <v>0</v>
      </c>
    </row>
    <row r="416" spans="1:7" ht="15">
      <c r="A416" s="87" t="s">
        <v>2016</v>
      </c>
      <c r="B416" s="87">
        <v>8</v>
      </c>
      <c r="C416" s="132">
        <v>0.007509438399202215</v>
      </c>
      <c r="D416" s="87" t="s">
        <v>1932</v>
      </c>
      <c r="E416" s="87" t="b">
        <v>0</v>
      </c>
      <c r="F416" s="87" t="b">
        <v>0</v>
      </c>
      <c r="G416" s="87" t="b">
        <v>0</v>
      </c>
    </row>
    <row r="417" spans="1:7" ht="15">
      <c r="A417" s="87" t="s">
        <v>2272</v>
      </c>
      <c r="B417" s="87">
        <v>8</v>
      </c>
      <c r="C417" s="132">
        <v>0.006690838978345213</v>
      </c>
      <c r="D417" s="87" t="s">
        <v>1932</v>
      </c>
      <c r="E417" s="87" t="b">
        <v>0</v>
      </c>
      <c r="F417" s="87" t="b">
        <v>1</v>
      </c>
      <c r="G417" s="87" t="b">
        <v>0</v>
      </c>
    </row>
    <row r="418" spans="1:7" ht="15">
      <c r="A418" s="87" t="s">
        <v>288</v>
      </c>
      <c r="B418" s="87">
        <v>8</v>
      </c>
      <c r="C418" s="132">
        <v>0.007509438399202215</v>
      </c>
      <c r="D418" s="87" t="s">
        <v>1932</v>
      </c>
      <c r="E418" s="87" t="b">
        <v>0</v>
      </c>
      <c r="F418" s="87" t="b">
        <v>0</v>
      </c>
      <c r="G418" s="87" t="b">
        <v>0</v>
      </c>
    </row>
    <row r="419" spans="1:7" ht="15">
      <c r="A419" s="87" t="s">
        <v>2275</v>
      </c>
      <c r="B419" s="87">
        <v>7</v>
      </c>
      <c r="C419" s="132">
        <v>0.006186952270543304</v>
      </c>
      <c r="D419" s="87" t="s">
        <v>1932</v>
      </c>
      <c r="E419" s="87" t="b">
        <v>0</v>
      </c>
      <c r="F419" s="87" t="b">
        <v>0</v>
      </c>
      <c r="G419" s="87" t="b">
        <v>0</v>
      </c>
    </row>
    <row r="420" spans="1:7" ht="15">
      <c r="A420" s="87" t="s">
        <v>2274</v>
      </c>
      <c r="B420" s="87">
        <v>7</v>
      </c>
      <c r="C420" s="132">
        <v>0.006186952270543304</v>
      </c>
      <c r="D420" s="87" t="s">
        <v>1932</v>
      </c>
      <c r="E420" s="87" t="b">
        <v>0</v>
      </c>
      <c r="F420" s="87" t="b">
        <v>0</v>
      </c>
      <c r="G420" s="87" t="b">
        <v>0</v>
      </c>
    </row>
    <row r="421" spans="1:7" ht="15">
      <c r="A421" s="87" t="s">
        <v>2271</v>
      </c>
      <c r="B421" s="87">
        <v>7</v>
      </c>
      <c r="C421" s="132">
        <v>0.006186952270543304</v>
      </c>
      <c r="D421" s="87" t="s">
        <v>1932</v>
      </c>
      <c r="E421" s="87" t="b">
        <v>1</v>
      </c>
      <c r="F421" s="87" t="b">
        <v>0</v>
      </c>
      <c r="G421" s="87" t="b">
        <v>0</v>
      </c>
    </row>
    <row r="422" spans="1:7" ht="15">
      <c r="A422" s="87" t="s">
        <v>2286</v>
      </c>
      <c r="B422" s="87">
        <v>7</v>
      </c>
      <c r="C422" s="132">
        <v>0.006186952270543304</v>
      </c>
      <c r="D422" s="87" t="s">
        <v>1932</v>
      </c>
      <c r="E422" s="87" t="b">
        <v>0</v>
      </c>
      <c r="F422" s="87" t="b">
        <v>0</v>
      </c>
      <c r="G422" s="87" t="b">
        <v>0</v>
      </c>
    </row>
    <row r="423" spans="1:7" ht="15">
      <c r="A423" s="87" t="s">
        <v>2276</v>
      </c>
      <c r="B423" s="87">
        <v>7</v>
      </c>
      <c r="C423" s="132">
        <v>0.006186952270543304</v>
      </c>
      <c r="D423" s="87" t="s">
        <v>1932</v>
      </c>
      <c r="E423" s="87" t="b">
        <v>0</v>
      </c>
      <c r="F423" s="87" t="b">
        <v>0</v>
      </c>
      <c r="G423" s="87" t="b">
        <v>0</v>
      </c>
    </row>
    <row r="424" spans="1:7" ht="15">
      <c r="A424" s="87" t="s">
        <v>2291</v>
      </c>
      <c r="B424" s="87">
        <v>7</v>
      </c>
      <c r="C424" s="132">
        <v>0.006570758599301937</v>
      </c>
      <c r="D424" s="87" t="s">
        <v>1932</v>
      </c>
      <c r="E424" s="87" t="b">
        <v>0</v>
      </c>
      <c r="F424" s="87" t="b">
        <v>0</v>
      </c>
      <c r="G424" s="87" t="b">
        <v>0</v>
      </c>
    </row>
    <row r="425" spans="1:7" ht="15">
      <c r="A425" s="87" t="s">
        <v>2285</v>
      </c>
      <c r="B425" s="87">
        <v>6</v>
      </c>
      <c r="C425" s="132">
        <v>0.005632078799401661</v>
      </c>
      <c r="D425" s="87" t="s">
        <v>1932</v>
      </c>
      <c r="E425" s="87" t="b">
        <v>0</v>
      </c>
      <c r="F425" s="87" t="b">
        <v>0</v>
      </c>
      <c r="G425" s="87" t="b">
        <v>0</v>
      </c>
    </row>
    <row r="426" spans="1:7" ht="15">
      <c r="A426" s="87" t="s">
        <v>2277</v>
      </c>
      <c r="B426" s="87">
        <v>6</v>
      </c>
      <c r="C426" s="132">
        <v>0.005632078799401661</v>
      </c>
      <c r="D426" s="87" t="s">
        <v>1932</v>
      </c>
      <c r="E426" s="87" t="b">
        <v>0</v>
      </c>
      <c r="F426" s="87" t="b">
        <v>0</v>
      </c>
      <c r="G426" s="87" t="b">
        <v>0</v>
      </c>
    </row>
    <row r="427" spans="1:7" ht="15">
      <c r="A427" s="87" t="s">
        <v>2265</v>
      </c>
      <c r="B427" s="87">
        <v>6</v>
      </c>
      <c r="C427" s="132">
        <v>0.005632078799401661</v>
      </c>
      <c r="D427" s="87" t="s">
        <v>1932</v>
      </c>
      <c r="E427" s="87" t="b">
        <v>0</v>
      </c>
      <c r="F427" s="87" t="b">
        <v>0</v>
      </c>
      <c r="G427" s="87" t="b">
        <v>0</v>
      </c>
    </row>
    <row r="428" spans="1:7" ht="15">
      <c r="A428" s="87" t="s">
        <v>2015</v>
      </c>
      <c r="B428" s="87">
        <v>6</v>
      </c>
      <c r="C428" s="132">
        <v>0.005632078799401661</v>
      </c>
      <c r="D428" s="87" t="s">
        <v>1932</v>
      </c>
      <c r="E428" s="87" t="b">
        <v>0</v>
      </c>
      <c r="F428" s="87" t="b">
        <v>0</v>
      </c>
      <c r="G428" s="87" t="b">
        <v>0</v>
      </c>
    </row>
    <row r="429" spans="1:7" ht="15">
      <c r="A429" s="87" t="s">
        <v>2011</v>
      </c>
      <c r="B429" s="87">
        <v>6</v>
      </c>
      <c r="C429" s="132">
        <v>0.005632078799401661</v>
      </c>
      <c r="D429" s="87" t="s">
        <v>1932</v>
      </c>
      <c r="E429" s="87" t="b">
        <v>0</v>
      </c>
      <c r="F429" s="87" t="b">
        <v>0</v>
      </c>
      <c r="G429" s="87" t="b">
        <v>0</v>
      </c>
    </row>
    <row r="430" spans="1:7" ht="15">
      <c r="A430" s="87" t="s">
        <v>2292</v>
      </c>
      <c r="B430" s="87">
        <v>6</v>
      </c>
      <c r="C430" s="132">
        <v>0.005632078799401661</v>
      </c>
      <c r="D430" s="87" t="s">
        <v>1932</v>
      </c>
      <c r="E430" s="87" t="b">
        <v>0</v>
      </c>
      <c r="F430" s="87" t="b">
        <v>0</v>
      </c>
      <c r="G430" s="87" t="b">
        <v>0</v>
      </c>
    </row>
    <row r="431" spans="1:7" ht="15">
      <c r="A431" s="87" t="s">
        <v>2290</v>
      </c>
      <c r="B431" s="87">
        <v>6</v>
      </c>
      <c r="C431" s="132">
        <v>0.005632078799401661</v>
      </c>
      <c r="D431" s="87" t="s">
        <v>1932</v>
      </c>
      <c r="E431" s="87" t="b">
        <v>0</v>
      </c>
      <c r="F431" s="87" t="b">
        <v>0</v>
      </c>
      <c r="G431" s="87" t="b">
        <v>0</v>
      </c>
    </row>
    <row r="432" spans="1:7" ht="15">
      <c r="A432" s="87" t="s">
        <v>2295</v>
      </c>
      <c r="B432" s="87">
        <v>6</v>
      </c>
      <c r="C432" s="132">
        <v>0.007111341677357342</v>
      </c>
      <c r="D432" s="87" t="s">
        <v>1932</v>
      </c>
      <c r="E432" s="87" t="b">
        <v>0</v>
      </c>
      <c r="F432" s="87" t="b">
        <v>0</v>
      </c>
      <c r="G432" s="87" t="b">
        <v>0</v>
      </c>
    </row>
    <row r="433" spans="1:7" ht="15">
      <c r="A433" s="87" t="s">
        <v>2280</v>
      </c>
      <c r="B433" s="87">
        <v>5</v>
      </c>
      <c r="C433" s="132">
        <v>0.005017646526313935</v>
      </c>
      <c r="D433" s="87" t="s">
        <v>1932</v>
      </c>
      <c r="E433" s="87" t="b">
        <v>0</v>
      </c>
      <c r="F433" s="87" t="b">
        <v>0</v>
      </c>
      <c r="G433" s="87" t="b">
        <v>0</v>
      </c>
    </row>
    <row r="434" spans="1:7" ht="15">
      <c r="A434" s="87" t="s">
        <v>2282</v>
      </c>
      <c r="B434" s="87">
        <v>5</v>
      </c>
      <c r="C434" s="132">
        <v>0.005017646526313935</v>
      </c>
      <c r="D434" s="87" t="s">
        <v>1932</v>
      </c>
      <c r="E434" s="87" t="b">
        <v>0</v>
      </c>
      <c r="F434" s="87" t="b">
        <v>0</v>
      </c>
      <c r="G434" s="87" t="b">
        <v>0</v>
      </c>
    </row>
    <row r="435" spans="1:7" ht="15">
      <c r="A435" s="87" t="s">
        <v>2293</v>
      </c>
      <c r="B435" s="87">
        <v>5</v>
      </c>
      <c r="C435" s="132">
        <v>0.005017646526313935</v>
      </c>
      <c r="D435" s="87" t="s">
        <v>1932</v>
      </c>
      <c r="E435" s="87" t="b">
        <v>0</v>
      </c>
      <c r="F435" s="87" t="b">
        <v>0</v>
      </c>
      <c r="G435" s="87" t="b">
        <v>0</v>
      </c>
    </row>
    <row r="436" spans="1:7" ht="15">
      <c r="A436" s="87" t="s">
        <v>2302</v>
      </c>
      <c r="B436" s="87">
        <v>5</v>
      </c>
      <c r="C436" s="132">
        <v>0.005017646526313935</v>
      </c>
      <c r="D436" s="87" t="s">
        <v>1932</v>
      </c>
      <c r="E436" s="87" t="b">
        <v>0</v>
      </c>
      <c r="F436" s="87" t="b">
        <v>0</v>
      </c>
      <c r="G436" s="87" t="b">
        <v>0</v>
      </c>
    </row>
    <row r="437" spans="1:7" ht="15">
      <c r="A437" s="87" t="s">
        <v>2318</v>
      </c>
      <c r="B437" s="87">
        <v>5</v>
      </c>
      <c r="C437" s="132">
        <v>0.005926118064464452</v>
      </c>
      <c r="D437" s="87" t="s">
        <v>1932</v>
      </c>
      <c r="E437" s="87" t="b">
        <v>0</v>
      </c>
      <c r="F437" s="87" t="b">
        <v>0</v>
      </c>
      <c r="G437" s="87" t="b">
        <v>0</v>
      </c>
    </row>
    <row r="438" spans="1:7" ht="15">
      <c r="A438" s="87" t="s">
        <v>2278</v>
      </c>
      <c r="B438" s="87">
        <v>5</v>
      </c>
      <c r="C438" s="132">
        <v>0.005017646526313935</v>
      </c>
      <c r="D438" s="87" t="s">
        <v>1932</v>
      </c>
      <c r="E438" s="87" t="b">
        <v>0</v>
      </c>
      <c r="F438" s="87" t="b">
        <v>0</v>
      </c>
      <c r="G438" s="87" t="b">
        <v>0</v>
      </c>
    </row>
    <row r="439" spans="1:7" ht="15">
      <c r="A439" s="87" t="s">
        <v>2297</v>
      </c>
      <c r="B439" s="87">
        <v>5</v>
      </c>
      <c r="C439" s="132">
        <v>0.005017646526313935</v>
      </c>
      <c r="D439" s="87" t="s">
        <v>1932</v>
      </c>
      <c r="E439" s="87" t="b">
        <v>0</v>
      </c>
      <c r="F439" s="87" t="b">
        <v>0</v>
      </c>
      <c r="G439" s="87" t="b">
        <v>0</v>
      </c>
    </row>
    <row r="440" spans="1:7" ht="15">
      <c r="A440" s="87" t="s">
        <v>2283</v>
      </c>
      <c r="B440" s="87">
        <v>5</v>
      </c>
      <c r="C440" s="132">
        <v>0.005017646526313935</v>
      </c>
      <c r="D440" s="87" t="s">
        <v>1932</v>
      </c>
      <c r="E440" s="87" t="b">
        <v>0</v>
      </c>
      <c r="F440" s="87" t="b">
        <v>0</v>
      </c>
      <c r="G440" s="87" t="b">
        <v>0</v>
      </c>
    </row>
    <row r="441" spans="1:7" ht="15">
      <c r="A441" s="87" t="s">
        <v>2279</v>
      </c>
      <c r="B441" s="87">
        <v>5</v>
      </c>
      <c r="C441" s="132">
        <v>0.005017646526313935</v>
      </c>
      <c r="D441" s="87" t="s">
        <v>1932</v>
      </c>
      <c r="E441" s="87" t="b">
        <v>0</v>
      </c>
      <c r="F441" s="87" t="b">
        <v>0</v>
      </c>
      <c r="G441" s="87" t="b">
        <v>0</v>
      </c>
    </row>
    <row r="442" spans="1:7" ht="15">
      <c r="A442" s="87" t="s">
        <v>2300</v>
      </c>
      <c r="B442" s="87">
        <v>5</v>
      </c>
      <c r="C442" s="132">
        <v>0.005017646526313935</v>
      </c>
      <c r="D442" s="87" t="s">
        <v>1932</v>
      </c>
      <c r="E442" s="87" t="b">
        <v>0</v>
      </c>
      <c r="F442" s="87" t="b">
        <v>0</v>
      </c>
      <c r="G442" s="87" t="b">
        <v>0</v>
      </c>
    </row>
    <row r="443" spans="1:7" ht="15">
      <c r="A443" s="87" t="s">
        <v>2305</v>
      </c>
      <c r="B443" s="87">
        <v>5</v>
      </c>
      <c r="C443" s="132">
        <v>0.005017646526313935</v>
      </c>
      <c r="D443" s="87" t="s">
        <v>1932</v>
      </c>
      <c r="E443" s="87" t="b">
        <v>0</v>
      </c>
      <c r="F443" s="87" t="b">
        <v>0</v>
      </c>
      <c r="G443" s="87" t="b">
        <v>0</v>
      </c>
    </row>
    <row r="444" spans="1:7" ht="15">
      <c r="A444" s="87" t="s">
        <v>2306</v>
      </c>
      <c r="B444" s="87">
        <v>5</v>
      </c>
      <c r="C444" s="132">
        <v>0.005017646526313935</v>
      </c>
      <c r="D444" s="87" t="s">
        <v>1932</v>
      </c>
      <c r="E444" s="87" t="b">
        <v>0</v>
      </c>
      <c r="F444" s="87" t="b">
        <v>0</v>
      </c>
      <c r="G444" s="87" t="b">
        <v>0</v>
      </c>
    </row>
    <row r="445" spans="1:7" ht="15">
      <c r="A445" s="87" t="s">
        <v>2307</v>
      </c>
      <c r="B445" s="87">
        <v>5</v>
      </c>
      <c r="C445" s="132">
        <v>0.005017646526313935</v>
      </c>
      <c r="D445" s="87" t="s">
        <v>1932</v>
      </c>
      <c r="E445" s="87" t="b">
        <v>0</v>
      </c>
      <c r="F445" s="87" t="b">
        <v>0</v>
      </c>
      <c r="G445" s="87" t="b">
        <v>0</v>
      </c>
    </row>
    <row r="446" spans="1:7" ht="15">
      <c r="A446" s="87" t="s">
        <v>2009</v>
      </c>
      <c r="B446" s="87">
        <v>5</v>
      </c>
      <c r="C446" s="132">
        <v>0.005017646526313935</v>
      </c>
      <c r="D446" s="87" t="s">
        <v>1932</v>
      </c>
      <c r="E446" s="87" t="b">
        <v>1</v>
      </c>
      <c r="F446" s="87" t="b">
        <v>0</v>
      </c>
      <c r="G446" s="87" t="b">
        <v>0</v>
      </c>
    </row>
    <row r="447" spans="1:7" ht="15">
      <c r="A447" s="87" t="s">
        <v>294</v>
      </c>
      <c r="B447" s="87">
        <v>5</v>
      </c>
      <c r="C447" s="132">
        <v>0.005017646526313935</v>
      </c>
      <c r="D447" s="87" t="s">
        <v>1932</v>
      </c>
      <c r="E447" s="87" t="b">
        <v>0</v>
      </c>
      <c r="F447" s="87" t="b">
        <v>0</v>
      </c>
      <c r="G447" s="87" t="b">
        <v>0</v>
      </c>
    </row>
    <row r="448" spans="1:7" ht="15">
      <c r="A448" s="87" t="s">
        <v>2301</v>
      </c>
      <c r="B448" s="87">
        <v>5</v>
      </c>
      <c r="C448" s="132">
        <v>0.005017646526313935</v>
      </c>
      <c r="D448" s="87" t="s">
        <v>1932</v>
      </c>
      <c r="E448" s="87" t="b">
        <v>0</v>
      </c>
      <c r="F448" s="87" t="b">
        <v>0</v>
      </c>
      <c r="G448" s="87" t="b">
        <v>0</v>
      </c>
    </row>
    <row r="449" spans="1:7" ht="15">
      <c r="A449" s="87" t="s">
        <v>2294</v>
      </c>
      <c r="B449" s="87">
        <v>4</v>
      </c>
      <c r="C449" s="132">
        <v>0.004331594741143061</v>
      </c>
      <c r="D449" s="87" t="s">
        <v>1932</v>
      </c>
      <c r="E449" s="87" t="b">
        <v>0</v>
      </c>
      <c r="F449" s="87" t="b">
        <v>0</v>
      </c>
      <c r="G449" s="87" t="b">
        <v>0</v>
      </c>
    </row>
    <row r="450" spans="1:7" ht="15">
      <c r="A450" s="87" t="s">
        <v>2284</v>
      </c>
      <c r="B450" s="87">
        <v>4</v>
      </c>
      <c r="C450" s="132">
        <v>0.004331594741143061</v>
      </c>
      <c r="D450" s="87" t="s">
        <v>1932</v>
      </c>
      <c r="E450" s="87" t="b">
        <v>0</v>
      </c>
      <c r="F450" s="87" t="b">
        <v>0</v>
      </c>
      <c r="G450" s="87" t="b">
        <v>0</v>
      </c>
    </row>
    <row r="451" spans="1:7" ht="15">
      <c r="A451" s="87" t="s">
        <v>2289</v>
      </c>
      <c r="B451" s="87">
        <v>4</v>
      </c>
      <c r="C451" s="132">
        <v>0.004331594741143061</v>
      </c>
      <c r="D451" s="87" t="s">
        <v>1932</v>
      </c>
      <c r="E451" s="87" t="b">
        <v>0</v>
      </c>
      <c r="F451" s="87" t="b">
        <v>0</v>
      </c>
      <c r="G451" s="87" t="b">
        <v>0</v>
      </c>
    </row>
    <row r="452" spans="1:7" ht="15">
      <c r="A452" s="87" t="s">
        <v>2269</v>
      </c>
      <c r="B452" s="87">
        <v>4</v>
      </c>
      <c r="C452" s="132">
        <v>0.004331594741143061</v>
      </c>
      <c r="D452" s="87" t="s">
        <v>1932</v>
      </c>
      <c r="E452" s="87" t="b">
        <v>0</v>
      </c>
      <c r="F452" s="87" t="b">
        <v>0</v>
      </c>
      <c r="G452" s="87" t="b">
        <v>0</v>
      </c>
    </row>
    <row r="453" spans="1:7" ht="15">
      <c r="A453" s="87" t="s">
        <v>2270</v>
      </c>
      <c r="B453" s="87">
        <v>4</v>
      </c>
      <c r="C453" s="132">
        <v>0.004331594741143061</v>
      </c>
      <c r="D453" s="87" t="s">
        <v>1932</v>
      </c>
      <c r="E453" s="87" t="b">
        <v>1</v>
      </c>
      <c r="F453" s="87" t="b">
        <v>0</v>
      </c>
      <c r="G453" s="87" t="b">
        <v>0</v>
      </c>
    </row>
    <row r="454" spans="1:7" ht="15">
      <c r="A454" s="87" t="s">
        <v>2308</v>
      </c>
      <c r="B454" s="87">
        <v>4</v>
      </c>
      <c r="C454" s="132">
        <v>0.004331594741143061</v>
      </c>
      <c r="D454" s="87" t="s">
        <v>1932</v>
      </c>
      <c r="E454" s="87" t="b">
        <v>0</v>
      </c>
      <c r="F454" s="87" t="b">
        <v>0</v>
      </c>
      <c r="G454" s="87" t="b">
        <v>0</v>
      </c>
    </row>
    <row r="455" spans="1:7" ht="15">
      <c r="A455" s="87" t="s">
        <v>2288</v>
      </c>
      <c r="B455" s="87">
        <v>4</v>
      </c>
      <c r="C455" s="132">
        <v>0.004331594741143061</v>
      </c>
      <c r="D455" s="87" t="s">
        <v>1932</v>
      </c>
      <c r="E455" s="87" t="b">
        <v>0</v>
      </c>
      <c r="F455" s="87" t="b">
        <v>0</v>
      </c>
      <c r="G455" s="87" t="b">
        <v>0</v>
      </c>
    </row>
    <row r="456" spans="1:7" ht="15">
      <c r="A456" s="87" t="s">
        <v>2309</v>
      </c>
      <c r="B456" s="87">
        <v>4</v>
      </c>
      <c r="C456" s="132">
        <v>0.004331594741143061</v>
      </c>
      <c r="D456" s="87" t="s">
        <v>1932</v>
      </c>
      <c r="E456" s="87" t="b">
        <v>0</v>
      </c>
      <c r="F456" s="87" t="b">
        <v>0</v>
      </c>
      <c r="G456" s="87" t="b">
        <v>0</v>
      </c>
    </row>
    <row r="457" spans="1:7" ht="15">
      <c r="A457" s="87" t="s">
        <v>2310</v>
      </c>
      <c r="B457" s="87">
        <v>4</v>
      </c>
      <c r="C457" s="132">
        <v>0.004331594741143061</v>
      </c>
      <c r="D457" s="87" t="s">
        <v>1932</v>
      </c>
      <c r="E457" s="87" t="b">
        <v>0</v>
      </c>
      <c r="F457" s="87" t="b">
        <v>0</v>
      </c>
      <c r="G457" s="87" t="b">
        <v>0</v>
      </c>
    </row>
    <row r="458" spans="1:7" ht="15">
      <c r="A458" s="87" t="s">
        <v>2311</v>
      </c>
      <c r="B458" s="87">
        <v>4</v>
      </c>
      <c r="C458" s="132">
        <v>0.004331594741143061</v>
      </c>
      <c r="D458" s="87" t="s">
        <v>1932</v>
      </c>
      <c r="E458" s="87" t="b">
        <v>0</v>
      </c>
      <c r="F458" s="87" t="b">
        <v>0</v>
      </c>
      <c r="G458" s="87" t="b">
        <v>0</v>
      </c>
    </row>
    <row r="459" spans="1:7" ht="15">
      <c r="A459" s="87" t="s">
        <v>2320</v>
      </c>
      <c r="B459" s="87">
        <v>4</v>
      </c>
      <c r="C459" s="132">
        <v>0.004331594741143061</v>
      </c>
      <c r="D459" s="87" t="s">
        <v>1932</v>
      </c>
      <c r="E459" s="87" t="b">
        <v>1</v>
      </c>
      <c r="F459" s="87" t="b">
        <v>0</v>
      </c>
      <c r="G459" s="87" t="b">
        <v>0</v>
      </c>
    </row>
    <row r="460" spans="1:7" ht="15">
      <c r="A460" s="87" t="s">
        <v>2303</v>
      </c>
      <c r="B460" s="87">
        <v>4</v>
      </c>
      <c r="C460" s="132">
        <v>0.004331594741143061</v>
      </c>
      <c r="D460" s="87" t="s">
        <v>1932</v>
      </c>
      <c r="E460" s="87" t="b">
        <v>0</v>
      </c>
      <c r="F460" s="87" t="b">
        <v>0</v>
      </c>
      <c r="G460" s="87" t="b">
        <v>0</v>
      </c>
    </row>
    <row r="461" spans="1:7" ht="15">
      <c r="A461" s="87" t="s">
        <v>2317</v>
      </c>
      <c r="B461" s="87">
        <v>4</v>
      </c>
      <c r="C461" s="132">
        <v>0.004331594741143061</v>
      </c>
      <c r="D461" s="87" t="s">
        <v>1932</v>
      </c>
      <c r="E461" s="87" t="b">
        <v>0</v>
      </c>
      <c r="F461" s="87" t="b">
        <v>0</v>
      </c>
      <c r="G461" s="87" t="b">
        <v>0</v>
      </c>
    </row>
    <row r="462" spans="1:7" ht="15">
      <c r="A462" s="87" t="s">
        <v>2304</v>
      </c>
      <c r="B462" s="87">
        <v>4</v>
      </c>
      <c r="C462" s="132">
        <v>0.004331594741143061</v>
      </c>
      <c r="D462" s="87" t="s">
        <v>1932</v>
      </c>
      <c r="E462" s="87" t="b">
        <v>0</v>
      </c>
      <c r="F462" s="87" t="b">
        <v>0</v>
      </c>
      <c r="G462" s="87" t="b">
        <v>0</v>
      </c>
    </row>
    <row r="463" spans="1:7" ht="15">
      <c r="A463" s="87" t="s">
        <v>2330</v>
      </c>
      <c r="B463" s="87">
        <v>4</v>
      </c>
      <c r="C463" s="132">
        <v>0.004331594741143061</v>
      </c>
      <c r="D463" s="87" t="s">
        <v>1932</v>
      </c>
      <c r="E463" s="87" t="b">
        <v>1</v>
      </c>
      <c r="F463" s="87" t="b">
        <v>0</v>
      </c>
      <c r="G463" s="87" t="b">
        <v>0</v>
      </c>
    </row>
    <row r="464" spans="1:7" ht="15">
      <c r="A464" s="87" t="s">
        <v>2314</v>
      </c>
      <c r="B464" s="87">
        <v>4</v>
      </c>
      <c r="C464" s="132">
        <v>0.004331594741143061</v>
      </c>
      <c r="D464" s="87" t="s">
        <v>1932</v>
      </c>
      <c r="E464" s="87" t="b">
        <v>0</v>
      </c>
      <c r="F464" s="87" t="b">
        <v>0</v>
      </c>
      <c r="G464" s="87" t="b">
        <v>0</v>
      </c>
    </row>
    <row r="465" spans="1:7" ht="15">
      <c r="A465" s="87" t="s">
        <v>2331</v>
      </c>
      <c r="B465" s="87">
        <v>4</v>
      </c>
      <c r="C465" s="132">
        <v>0.004331594741143061</v>
      </c>
      <c r="D465" s="87" t="s">
        <v>1932</v>
      </c>
      <c r="E465" s="87" t="b">
        <v>0</v>
      </c>
      <c r="F465" s="87" t="b">
        <v>0</v>
      </c>
      <c r="G465" s="87" t="b">
        <v>0</v>
      </c>
    </row>
    <row r="466" spans="1:7" ht="15">
      <c r="A466" s="87" t="s">
        <v>2332</v>
      </c>
      <c r="B466" s="87">
        <v>4</v>
      </c>
      <c r="C466" s="132">
        <v>0.004331594741143061</v>
      </c>
      <c r="D466" s="87" t="s">
        <v>1932</v>
      </c>
      <c r="E466" s="87" t="b">
        <v>0</v>
      </c>
      <c r="F466" s="87" t="b">
        <v>0</v>
      </c>
      <c r="G466" s="87" t="b">
        <v>0</v>
      </c>
    </row>
    <row r="467" spans="1:7" ht="15">
      <c r="A467" s="87" t="s">
        <v>2333</v>
      </c>
      <c r="B467" s="87">
        <v>4</v>
      </c>
      <c r="C467" s="132">
        <v>0.004331594741143061</v>
      </c>
      <c r="D467" s="87" t="s">
        <v>1932</v>
      </c>
      <c r="E467" s="87" t="b">
        <v>0</v>
      </c>
      <c r="F467" s="87" t="b">
        <v>0</v>
      </c>
      <c r="G467" s="87" t="b">
        <v>0</v>
      </c>
    </row>
    <row r="468" spans="1:7" ht="15">
      <c r="A468" s="87" t="s">
        <v>2334</v>
      </c>
      <c r="B468" s="87">
        <v>4</v>
      </c>
      <c r="C468" s="132">
        <v>0.004331594741143061</v>
      </c>
      <c r="D468" s="87" t="s">
        <v>1932</v>
      </c>
      <c r="E468" s="87" t="b">
        <v>0</v>
      </c>
      <c r="F468" s="87" t="b">
        <v>0</v>
      </c>
      <c r="G468" s="87" t="b">
        <v>0</v>
      </c>
    </row>
    <row r="469" spans="1:7" ht="15">
      <c r="A469" s="87" t="s">
        <v>2335</v>
      </c>
      <c r="B469" s="87">
        <v>4</v>
      </c>
      <c r="C469" s="132">
        <v>0.004331594741143061</v>
      </c>
      <c r="D469" s="87" t="s">
        <v>1932</v>
      </c>
      <c r="E469" s="87" t="b">
        <v>0</v>
      </c>
      <c r="F469" s="87" t="b">
        <v>0</v>
      </c>
      <c r="G469" s="87" t="b">
        <v>0</v>
      </c>
    </row>
    <row r="470" spans="1:7" ht="15">
      <c r="A470" s="87" t="s">
        <v>2321</v>
      </c>
      <c r="B470" s="87">
        <v>4</v>
      </c>
      <c r="C470" s="132">
        <v>0.004331594741143061</v>
      </c>
      <c r="D470" s="87" t="s">
        <v>1932</v>
      </c>
      <c r="E470" s="87" t="b">
        <v>0</v>
      </c>
      <c r="F470" s="87" t="b">
        <v>0</v>
      </c>
      <c r="G470" s="87" t="b">
        <v>0</v>
      </c>
    </row>
    <row r="471" spans="1:7" ht="15">
      <c r="A471" s="87" t="s">
        <v>2299</v>
      </c>
      <c r="B471" s="87">
        <v>4</v>
      </c>
      <c r="C471" s="132">
        <v>0.004331594741143061</v>
      </c>
      <c r="D471" s="87" t="s">
        <v>1932</v>
      </c>
      <c r="E471" s="87" t="b">
        <v>0</v>
      </c>
      <c r="F471" s="87" t="b">
        <v>0</v>
      </c>
      <c r="G471" s="87" t="b">
        <v>0</v>
      </c>
    </row>
    <row r="472" spans="1:7" ht="15">
      <c r="A472" s="87" t="s">
        <v>2281</v>
      </c>
      <c r="B472" s="87">
        <v>4</v>
      </c>
      <c r="C472" s="132">
        <v>0.004331594741143061</v>
      </c>
      <c r="D472" s="87" t="s">
        <v>1932</v>
      </c>
      <c r="E472" s="87" t="b">
        <v>0</v>
      </c>
      <c r="F472" s="87" t="b">
        <v>0</v>
      </c>
      <c r="G472" s="87" t="b">
        <v>0</v>
      </c>
    </row>
    <row r="473" spans="1:7" ht="15">
      <c r="A473" s="87" t="s">
        <v>2336</v>
      </c>
      <c r="B473" s="87">
        <v>4</v>
      </c>
      <c r="C473" s="132">
        <v>0.004331594741143061</v>
      </c>
      <c r="D473" s="87" t="s">
        <v>1932</v>
      </c>
      <c r="E473" s="87" t="b">
        <v>0</v>
      </c>
      <c r="F473" s="87" t="b">
        <v>0</v>
      </c>
      <c r="G473" s="87" t="b">
        <v>0</v>
      </c>
    </row>
    <row r="474" spans="1:7" ht="15">
      <c r="A474" s="87" t="s">
        <v>2296</v>
      </c>
      <c r="B474" s="87">
        <v>4</v>
      </c>
      <c r="C474" s="132">
        <v>0.004331594741143061</v>
      </c>
      <c r="D474" s="87" t="s">
        <v>1932</v>
      </c>
      <c r="E474" s="87" t="b">
        <v>0</v>
      </c>
      <c r="F474" s="87" t="b">
        <v>0</v>
      </c>
      <c r="G474" s="87" t="b">
        <v>0</v>
      </c>
    </row>
    <row r="475" spans="1:7" ht="15">
      <c r="A475" s="87" t="s">
        <v>2315</v>
      </c>
      <c r="B475" s="87">
        <v>4</v>
      </c>
      <c r="C475" s="132">
        <v>0.004331594741143061</v>
      </c>
      <c r="D475" s="87" t="s">
        <v>1932</v>
      </c>
      <c r="E475" s="87" t="b">
        <v>0</v>
      </c>
      <c r="F475" s="87" t="b">
        <v>0</v>
      </c>
      <c r="G475" s="87" t="b">
        <v>0</v>
      </c>
    </row>
    <row r="476" spans="1:7" ht="15">
      <c r="A476" s="87" t="s">
        <v>2327</v>
      </c>
      <c r="B476" s="87">
        <v>4</v>
      </c>
      <c r="C476" s="132">
        <v>0.004331594741143061</v>
      </c>
      <c r="D476" s="87" t="s">
        <v>1932</v>
      </c>
      <c r="E476" s="87" t="b">
        <v>1</v>
      </c>
      <c r="F476" s="87" t="b">
        <v>0</v>
      </c>
      <c r="G476" s="87" t="b">
        <v>0</v>
      </c>
    </row>
    <row r="477" spans="1:7" ht="15">
      <c r="A477" s="87" t="s">
        <v>2329</v>
      </c>
      <c r="B477" s="87">
        <v>4</v>
      </c>
      <c r="C477" s="132">
        <v>0.004331594741143061</v>
      </c>
      <c r="D477" s="87" t="s">
        <v>1932</v>
      </c>
      <c r="E477" s="87" t="b">
        <v>0</v>
      </c>
      <c r="F477" s="87" t="b">
        <v>0</v>
      </c>
      <c r="G477" s="87" t="b">
        <v>0</v>
      </c>
    </row>
    <row r="478" spans="1:7" ht="15">
      <c r="A478" s="87" t="s">
        <v>291</v>
      </c>
      <c r="B478" s="87">
        <v>4</v>
      </c>
      <c r="C478" s="132">
        <v>0.004331594741143061</v>
      </c>
      <c r="D478" s="87" t="s">
        <v>1932</v>
      </c>
      <c r="E478" s="87" t="b">
        <v>0</v>
      </c>
      <c r="F478" s="87" t="b">
        <v>0</v>
      </c>
      <c r="G478" s="87" t="b">
        <v>0</v>
      </c>
    </row>
    <row r="479" spans="1:7" ht="15">
      <c r="A479" s="87" t="s">
        <v>2324</v>
      </c>
      <c r="B479" s="87">
        <v>4</v>
      </c>
      <c r="C479" s="132">
        <v>0.004331594741143061</v>
      </c>
      <c r="D479" s="87" t="s">
        <v>1932</v>
      </c>
      <c r="E479" s="87" t="b">
        <v>0</v>
      </c>
      <c r="F479" s="87" t="b">
        <v>0</v>
      </c>
      <c r="G479" s="87" t="b">
        <v>0</v>
      </c>
    </row>
    <row r="480" spans="1:7" ht="15">
      <c r="A480" s="87" t="s">
        <v>2325</v>
      </c>
      <c r="B480" s="87">
        <v>4</v>
      </c>
      <c r="C480" s="132">
        <v>0.004331594741143061</v>
      </c>
      <c r="D480" s="87" t="s">
        <v>1932</v>
      </c>
      <c r="E480" s="87" t="b">
        <v>0</v>
      </c>
      <c r="F480" s="87" t="b">
        <v>0</v>
      </c>
      <c r="G480" s="87" t="b">
        <v>0</v>
      </c>
    </row>
    <row r="481" spans="1:7" ht="15">
      <c r="A481" s="87" t="s">
        <v>2316</v>
      </c>
      <c r="B481" s="87">
        <v>3</v>
      </c>
      <c r="C481" s="132">
        <v>0.003555670838678671</v>
      </c>
      <c r="D481" s="87" t="s">
        <v>1932</v>
      </c>
      <c r="E481" s="87" t="b">
        <v>0</v>
      </c>
      <c r="F481" s="87" t="b">
        <v>0</v>
      </c>
      <c r="G481" s="87" t="b">
        <v>0</v>
      </c>
    </row>
    <row r="482" spans="1:7" ht="15">
      <c r="A482" s="87" t="s">
        <v>2345</v>
      </c>
      <c r="B482" s="87">
        <v>3</v>
      </c>
      <c r="C482" s="132">
        <v>0.003555670838678671</v>
      </c>
      <c r="D482" s="87" t="s">
        <v>1932</v>
      </c>
      <c r="E482" s="87" t="b">
        <v>0</v>
      </c>
      <c r="F482" s="87" t="b">
        <v>0</v>
      </c>
      <c r="G482" s="87" t="b">
        <v>0</v>
      </c>
    </row>
    <row r="483" spans="1:7" ht="15">
      <c r="A483" s="87" t="s">
        <v>2273</v>
      </c>
      <c r="B483" s="87">
        <v>3</v>
      </c>
      <c r="C483" s="132">
        <v>0.003555670838678671</v>
      </c>
      <c r="D483" s="87" t="s">
        <v>1932</v>
      </c>
      <c r="E483" s="87" t="b">
        <v>0</v>
      </c>
      <c r="F483" s="87" t="b">
        <v>0</v>
      </c>
      <c r="G483" s="87" t="b">
        <v>0</v>
      </c>
    </row>
    <row r="484" spans="1:7" ht="15">
      <c r="A484" s="87" t="s">
        <v>2397</v>
      </c>
      <c r="B484" s="87">
        <v>3</v>
      </c>
      <c r="C484" s="132">
        <v>0.003988327494835136</v>
      </c>
      <c r="D484" s="87" t="s">
        <v>1932</v>
      </c>
      <c r="E484" s="87" t="b">
        <v>0</v>
      </c>
      <c r="F484" s="87" t="b">
        <v>0</v>
      </c>
      <c r="G484" s="87" t="b">
        <v>0</v>
      </c>
    </row>
    <row r="485" spans="1:7" ht="15">
      <c r="A485" s="87" t="s">
        <v>264</v>
      </c>
      <c r="B485" s="87">
        <v>3</v>
      </c>
      <c r="C485" s="132">
        <v>0.003555670838678671</v>
      </c>
      <c r="D485" s="87" t="s">
        <v>1932</v>
      </c>
      <c r="E485" s="87" t="b">
        <v>0</v>
      </c>
      <c r="F485" s="87" t="b">
        <v>0</v>
      </c>
      <c r="G485" s="87" t="b">
        <v>0</v>
      </c>
    </row>
    <row r="486" spans="1:7" ht="15">
      <c r="A486" s="87" t="s">
        <v>2313</v>
      </c>
      <c r="B486" s="87">
        <v>3</v>
      </c>
      <c r="C486" s="132">
        <v>0.003555670838678671</v>
      </c>
      <c r="D486" s="87" t="s">
        <v>1932</v>
      </c>
      <c r="E486" s="87" t="b">
        <v>0</v>
      </c>
      <c r="F486" s="87" t="b">
        <v>0</v>
      </c>
      <c r="G486" s="87" t="b">
        <v>0</v>
      </c>
    </row>
    <row r="487" spans="1:7" ht="15">
      <c r="A487" s="87" t="s">
        <v>2352</v>
      </c>
      <c r="B487" s="87">
        <v>3</v>
      </c>
      <c r="C487" s="132">
        <v>0.003555670838678671</v>
      </c>
      <c r="D487" s="87" t="s">
        <v>1932</v>
      </c>
      <c r="E487" s="87" t="b">
        <v>0</v>
      </c>
      <c r="F487" s="87" t="b">
        <v>0</v>
      </c>
      <c r="G487" s="87" t="b">
        <v>0</v>
      </c>
    </row>
    <row r="488" spans="1:7" ht="15">
      <c r="A488" s="87" t="s">
        <v>287</v>
      </c>
      <c r="B488" s="87">
        <v>3</v>
      </c>
      <c r="C488" s="132">
        <v>0.003555670838678671</v>
      </c>
      <c r="D488" s="87" t="s">
        <v>1932</v>
      </c>
      <c r="E488" s="87" t="b">
        <v>0</v>
      </c>
      <c r="F488" s="87" t="b">
        <v>0</v>
      </c>
      <c r="G488" s="87" t="b">
        <v>0</v>
      </c>
    </row>
    <row r="489" spans="1:7" ht="15">
      <c r="A489" s="87" t="s">
        <v>2340</v>
      </c>
      <c r="B489" s="87">
        <v>3</v>
      </c>
      <c r="C489" s="132">
        <v>0.003555670838678671</v>
      </c>
      <c r="D489" s="87" t="s">
        <v>1932</v>
      </c>
      <c r="E489" s="87" t="b">
        <v>0</v>
      </c>
      <c r="F489" s="87" t="b">
        <v>0</v>
      </c>
      <c r="G489" s="87" t="b">
        <v>0</v>
      </c>
    </row>
    <row r="490" spans="1:7" ht="15">
      <c r="A490" s="87" t="s">
        <v>2414</v>
      </c>
      <c r="B490" s="87">
        <v>3</v>
      </c>
      <c r="C490" s="132">
        <v>0.003555670838678671</v>
      </c>
      <c r="D490" s="87" t="s">
        <v>1932</v>
      </c>
      <c r="E490" s="87" t="b">
        <v>0</v>
      </c>
      <c r="F490" s="87" t="b">
        <v>0</v>
      </c>
      <c r="G490" s="87" t="b">
        <v>0</v>
      </c>
    </row>
    <row r="491" spans="1:7" ht="15">
      <c r="A491" s="87" t="s">
        <v>2415</v>
      </c>
      <c r="B491" s="87">
        <v>3</v>
      </c>
      <c r="C491" s="132">
        <v>0.003555670838678671</v>
      </c>
      <c r="D491" s="87" t="s">
        <v>1932</v>
      </c>
      <c r="E491" s="87" t="b">
        <v>0</v>
      </c>
      <c r="F491" s="87" t="b">
        <v>0</v>
      </c>
      <c r="G491" s="87" t="b">
        <v>0</v>
      </c>
    </row>
    <row r="492" spans="1:7" ht="15">
      <c r="A492" s="87" t="s">
        <v>2416</v>
      </c>
      <c r="B492" s="87">
        <v>3</v>
      </c>
      <c r="C492" s="132">
        <v>0.003555670838678671</v>
      </c>
      <c r="D492" s="87" t="s">
        <v>1932</v>
      </c>
      <c r="E492" s="87" t="b">
        <v>0</v>
      </c>
      <c r="F492" s="87" t="b">
        <v>0</v>
      </c>
      <c r="G492" s="87" t="b">
        <v>0</v>
      </c>
    </row>
    <row r="493" spans="1:7" ht="15">
      <c r="A493" s="87" t="s">
        <v>2417</v>
      </c>
      <c r="B493" s="87">
        <v>3</v>
      </c>
      <c r="C493" s="132">
        <v>0.003555670838678671</v>
      </c>
      <c r="D493" s="87" t="s">
        <v>1932</v>
      </c>
      <c r="E493" s="87" t="b">
        <v>0</v>
      </c>
      <c r="F493" s="87" t="b">
        <v>1</v>
      </c>
      <c r="G493" s="87" t="b">
        <v>0</v>
      </c>
    </row>
    <row r="494" spans="1:7" ht="15">
      <c r="A494" s="87" t="s">
        <v>303</v>
      </c>
      <c r="B494" s="87">
        <v>3</v>
      </c>
      <c r="C494" s="132">
        <v>0.003555670838678671</v>
      </c>
      <c r="D494" s="87" t="s">
        <v>1932</v>
      </c>
      <c r="E494" s="87" t="b">
        <v>0</v>
      </c>
      <c r="F494" s="87" t="b">
        <v>0</v>
      </c>
      <c r="G494" s="87" t="b">
        <v>0</v>
      </c>
    </row>
    <row r="495" spans="1:7" ht="15">
      <c r="A495" s="87" t="s">
        <v>2357</v>
      </c>
      <c r="B495" s="87">
        <v>3</v>
      </c>
      <c r="C495" s="132">
        <v>0.003555670838678671</v>
      </c>
      <c r="D495" s="87" t="s">
        <v>1932</v>
      </c>
      <c r="E495" s="87" t="b">
        <v>0</v>
      </c>
      <c r="F495" s="87" t="b">
        <v>0</v>
      </c>
      <c r="G495" s="87" t="b">
        <v>0</v>
      </c>
    </row>
    <row r="496" spans="1:7" ht="15">
      <c r="A496" s="87" t="s">
        <v>2353</v>
      </c>
      <c r="B496" s="87">
        <v>3</v>
      </c>
      <c r="C496" s="132">
        <v>0.003555670838678671</v>
      </c>
      <c r="D496" s="87" t="s">
        <v>1932</v>
      </c>
      <c r="E496" s="87" t="b">
        <v>0</v>
      </c>
      <c r="F496" s="87" t="b">
        <v>0</v>
      </c>
      <c r="G496" s="87" t="b">
        <v>0</v>
      </c>
    </row>
    <row r="497" spans="1:7" ht="15">
      <c r="A497" s="87" t="s">
        <v>2354</v>
      </c>
      <c r="B497" s="87">
        <v>3</v>
      </c>
      <c r="C497" s="132">
        <v>0.003555670838678671</v>
      </c>
      <c r="D497" s="87" t="s">
        <v>1932</v>
      </c>
      <c r="E497" s="87" t="b">
        <v>0</v>
      </c>
      <c r="F497" s="87" t="b">
        <v>0</v>
      </c>
      <c r="G497" s="87" t="b">
        <v>0</v>
      </c>
    </row>
    <row r="498" spans="1:7" ht="15">
      <c r="A498" s="87" t="s">
        <v>2355</v>
      </c>
      <c r="B498" s="87">
        <v>3</v>
      </c>
      <c r="C498" s="132">
        <v>0.003555670838678671</v>
      </c>
      <c r="D498" s="87" t="s">
        <v>1932</v>
      </c>
      <c r="E498" s="87" t="b">
        <v>0</v>
      </c>
      <c r="F498" s="87" t="b">
        <v>0</v>
      </c>
      <c r="G498" s="87" t="b">
        <v>0</v>
      </c>
    </row>
    <row r="499" spans="1:7" ht="15">
      <c r="A499" s="87" t="s">
        <v>2356</v>
      </c>
      <c r="B499" s="87">
        <v>3</v>
      </c>
      <c r="C499" s="132">
        <v>0.003555670838678671</v>
      </c>
      <c r="D499" s="87" t="s">
        <v>1932</v>
      </c>
      <c r="E499" s="87" t="b">
        <v>0</v>
      </c>
      <c r="F499" s="87" t="b">
        <v>0</v>
      </c>
      <c r="G499" s="87" t="b">
        <v>0</v>
      </c>
    </row>
    <row r="500" spans="1:7" ht="15">
      <c r="A500" s="87" t="s">
        <v>2389</v>
      </c>
      <c r="B500" s="87">
        <v>3</v>
      </c>
      <c r="C500" s="132">
        <v>0.003555670838678671</v>
      </c>
      <c r="D500" s="87" t="s">
        <v>1932</v>
      </c>
      <c r="E500" s="87" t="b">
        <v>0</v>
      </c>
      <c r="F500" s="87" t="b">
        <v>0</v>
      </c>
      <c r="G500" s="87" t="b">
        <v>0</v>
      </c>
    </row>
    <row r="501" spans="1:7" ht="15">
      <c r="A501" s="87" t="s">
        <v>2287</v>
      </c>
      <c r="B501" s="87">
        <v>3</v>
      </c>
      <c r="C501" s="132">
        <v>0.003988327494835136</v>
      </c>
      <c r="D501" s="87" t="s">
        <v>1932</v>
      </c>
      <c r="E501" s="87" t="b">
        <v>0</v>
      </c>
      <c r="F501" s="87" t="b">
        <v>0</v>
      </c>
      <c r="G501" s="87" t="b">
        <v>0</v>
      </c>
    </row>
    <row r="502" spans="1:7" ht="15">
      <c r="A502" s="87" t="s">
        <v>2328</v>
      </c>
      <c r="B502" s="87">
        <v>3</v>
      </c>
      <c r="C502" s="132">
        <v>0.003555670838678671</v>
      </c>
      <c r="D502" s="87" t="s">
        <v>1932</v>
      </c>
      <c r="E502" s="87" t="b">
        <v>0</v>
      </c>
      <c r="F502" s="87" t="b">
        <v>0</v>
      </c>
      <c r="G502" s="87" t="b">
        <v>0</v>
      </c>
    </row>
    <row r="503" spans="1:7" ht="15">
      <c r="A503" s="87" t="s">
        <v>2371</v>
      </c>
      <c r="B503" s="87">
        <v>3</v>
      </c>
      <c r="C503" s="132">
        <v>0.003555670838678671</v>
      </c>
      <c r="D503" s="87" t="s">
        <v>1932</v>
      </c>
      <c r="E503" s="87" t="b">
        <v>0</v>
      </c>
      <c r="F503" s="87" t="b">
        <v>0</v>
      </c>
      <c r="G503" s="87" t="b">
        <v>0</v>
      </c>
    </row>
    <row r="504" spans="1:7" ht="15">
      <c r="A504" s="87" t="s">
        <v>2359</v>
      </c>
      <c r="B504" s="87">
        <v>3</v>
      </c>
      <c r="C504" s="132">
        <v>0.003555670838678671</v>
      </c>
      <c r="D504" s="87" t="s">
        <v>1932</v>
      </c>
      <c r="E504" s="87" t="b">
        <v>0</v>
      </c>
      <c r="F504" s="87" t="b">
        <v>0</v>
      </c>
      <c r="G504" s="87" t="b">
        <v>0</v>
      </c>
    </row>
    <row r="505" spans="1:7" ht="15">
      <c r="A505" s="87" t="s">
        <v>2370</v>
      </c>
      <c r="B505" s="87">
        <v>3</v>
      </c>
      <c r="C505" s="132">
        <v>0.003555670838678671</v>
      </c>
      <c r="D505" s="87" t="s">
        <v>1932</v>
      </c>
      <c r="E505" s="87" t="b">
        <v>0</v>
      </c>
      <c r="F505" s="87" t="b">
        <v>0</v>
      </c>
      <c r="G505" s="87" t="b">
        <v>0</v>
      </c>
    </row>
    <row r="506" spans="1:7" ht="15">
      <c r="A506" s="87" t="s">
        <v>2268</v>
      </c>
      <c r="B506" s="87">
        <v>3</v>
      </c>
      <c r="C506" s="132">
        <v>0.003555670838678671</v>
      </c>
      <c r="D506" s="87" t="s">
        <v>1932</v>
      </c>
      <c r="E506" s="87" t="b">
        <v>0</v>
      </c>
      <c r="F506" s="87" t="b">
        <v>0</v>
      </c>
      <c r="G506" s="87" t="b">
        <v>0</v>
      </c>
    </row>
    <row r="507" spans="1:7" ht="15">
      <c r="A507" s="87" t="s">
        <v>2323</v>
      </c>
      <c r="B507" s="87">
        <v>3</v>
      </c>
      <c r="C507" s="132">
        <v>0.003555670838678671</v>
      </c>
      <c r="D507" s="87" t="s">
        <v>1932</v>
      </c>
      <c r="E507" s="87" t="b">
        <v>0</v>
      </c>
      <c r="F507" s="87" t="b">
        <v>0</v>
      </c>
      <c r="G507" s="87" t="b">
        <v>0</v>
      </c>
    </row>
    <row r="508" spans="1:7" ht="15">
      <c r="A508" s="87" t="s">
        <v>2361</v>
      </c>
      <c r="B508" s="87">
        <v>3</v>
      </c>
      <c r="C508" s="132">
        <v>0.003555670838678671</v>
      </c>
      <c r="D508" s="87" t="s">
        <v>1932</v>
      </c>
      <c r="E508" s="87" t="b">
        <v>0</v>
      </c>
      <c r="F508" s="87" t="b">
        <v>0</v>
      </c>
      <c r="G508" s="87" t="b">
        <v>0</v>
      </c>
    </row>
    <row r="509" spans="1:7" ht="15">
      <c r="A509" s="87" t="s">
        <v>2362</v>
      </c>
      <c r="B509" s="87">
        <v>3</v>
      </c>
      <c r="C509" s="132">
        <v>0.003555670838678671</v>
      </c>
      <c r="D509" s="87" t="s">
        <v>1932</v>
      </c>
      <c r="E509" s="87" t="b">
        <v>0</v>
      </c>
      <c r="F509" s="87" t="b">
        <v>0</v>
      </c>
      <c r="G509" s="87" t="b">
        <v>0</v>
      </c>
    </row>
    <row r="510" spans="1:7" ht="15">
      <c r="A510" s="87" t="s">
        <v>2363</v>
      </c>
      <c r="B510" s="87">
        <v>3</v>
      </c>
      <c r="C510" s="132">
        <v>0.003555670838678671</v>
      </c>
      <c r="D510" s="87" t="s">
        <v>1932</v>
      </c>
      <c r="E510" s="87" t="b">
        <v>1</v>
      </c>
      <c r="F510" s="87" t="b">
        <v>0</v>
      </c>
      <c r="G510" s="87" t="b">
        <v>0</v>
      </c>
    </row>
    <row r="511" spans="1:7" ht="15">
      <c r="A511" s="87" t="s">
        <v>2364</v>
      </c>
      <c r="B511" s="87">
        <v>3</v>
      </c>
      <c r="C511" s="132">
        <v>0.003555670838678671</v>
      </c>
      <c r="D511" s="87" t="s">
        <v>1932</v>
      </c>
      <c r="E511" s="87" t="b">
        <v>0</v>
      </c>
      <c r="F511" s="87" t="b">
        <v>0</v>
      </c>
      <c r="G511" s="87" t="b">
        <v>0</v>
      </c>
    </row>
    <row r="512" spans="1:7" ht="15">
      <c r="A512" s="87" t="s">
        <v>2312</v>
      </c>
      <c r="B512" s="87">
        <v>3</v>
      </c>
      <c r="C512" s="132">
        <v>0.003555670838678671</v>
      </c>
      <c r="D512" s="87" t="s">
        <v>1932</v>
      </c>
      <c r="E512" s="87" t="b">
        <v>0</v>
      </c>
      <c r="F512" s="87" t="b">
        <v>0</v>
      </c>
      <c r="G512" s="87" t="b">
        <v>0</v>
      </c>
    </row>
    <row r="513" spans="1:7" ht="15">
      <c r="A513" s="87" t="s">
        <v>2326</v>
      </c>
      <c r="B513" s="87">
        <v>3</v>
      </c>
      <c r="C513" s="132">
        <v>0.003555670838678671</v>
      </c>
      <c r="D513" s="87" t="s">
        <v>1932</v>
      </c>
      <c r="E513" s="87" t="b">
        <v>0</v>
      </c>
      <c r="F513" s="87" t="b">
        <v>0</v>
      </c>
      <c r="G513" s="87" t="b">
        <v>0</v>
      </c>
    </row>
    <row r="514" spans="1:7" ht="15">
      <c r="A514" s="87" t="s">
        <v>2365</v>
      </c>
      <c r="B514" s="87">
        <v>3</v>
      </c>
      <c r="C514" s="132">
        <v>0.003555670838678671</v>
      </c>
      <c r="D514" s="87" t="s">
        <v>1932</v>
      </c>
      <c r="E514" s="87" t="b">
        <v>0</v>
      </c>
      <c r="F514" s="87" t="b">
        <v>0</v>
      </c>
      <c r="G514" s="87" t="b">
        <v>0</v>
      </c>
    </row>
    <row r="515" spans="1:7" ht="15">
      <c r="A515" s="87" t="s">
        <v>2366</v>
      </c>
      <c r="B515" s="87">
        <v>3</v>
      </c>
      <c r="C515" s="132">
        <v>0.003555670838678671</v>
      </c>
      <c r="D515" s="87" t="s">
        <v>1932</v>
      </c>
      <c r="E515" s="87" t="b">
        <v>0</v>
      </c>
      <c r="F515" s="87" t="b">
        <v>0</v>
      </c>
      <c r="G515" s="87" t="b">
        <v>0</v>
      </c>
    </row>
    <row r="516" spans="1:7" ht="15">
      <c r="A516" s="87" t="s">
        <v>2367</v>
      </c>
      <c r="B516" s="87">
        <v>3</v>
      </c>
      <c r="C516" s="132">
        <v>0.003555670838678671</v>
      </c>
      <c r="D516" s="87" t="s">
        <v>1932</v>
      </c>
      <c r="E516" s="87" t="b">
        <v>0</v>
      </c>
      <c r="F516" s="87" t="b">
        <v>0</v>
      </c>
      <c r="G516" s="87" t="b">
        <v>0</v>
      </c>
    </row>
    <row r="517" spans="1:7" ht="15">
      <c r="A517" s="87" t="s">
        <v>2368</v>
      </c>
      <c r="B517" s="87">
        <v>3</v>
      </c>
      <c r="C517" s="132">
        <v>0.003555670838678671</v>
      </c>
      <c r="D517" s="87" t="s">
        <v>1932</v>
      </c>
      <c r="E517" s="87" t="b">
        <v>0</v>
      </c>
      <c r="F517" s="87" t="b">
        <v>0</v>
      </c>
      <c r="G517" s="87" t="b">
        <v>0</v>
      </c>
    </row>
    <row r="518" spans="1:7" ht="15">
      <c r="A518" s="87" t="s">
        <v>2369</v>
      </c>
      <c r="B518" s="87">
        <v>3</v>
      </c>
      <c r="C518" s="132">
        <v>0.003555670838678671</v>
      </c>
      <c r="D518" s="87" t="s">
        <v>1932</v>
      </c>
      <c r="E518" s="87" t="b">
        <v>0</v>
      </c>
      <c r="F518" s="87" t="b">
        <v>0</v>
      </c>
      <c r="G518" s="87" t="b">
        <v>0</v>
      </c>
    </row>
    <row r="519" spans="1:7" ht="15">
      <c r="A519" s="87" t="s">
        <v>354</v>
      </c>
      <c r="B519" s="87">
        <v>3</v>
      </c>
      <c r="C519" s="132">
        <v>0.003555670838678671</v>
      </c>
      <c r="D519" s="87" t="s">
        <v>1932</v>
      </c>
      <c r="E519" s="87" t="b">
        <v>0</v>
      </c>
      <c r="F519" s="87" t="b">
        <v>0</v>
      </c>
      <c r="G519" s="87" t="b">
        <v>0</v>
      </c>
    </row>
    <row r="520" spans="1:7" ht="15">
      <c r="A520" s="87" t="s">
        <v>2374</v>
      </c>
      <c r="B520" s="87">
        <v>3</v>
      </c>
      <c r="C520" s="132">
        <v>0.003555670838678671</v>
      </c>
      <c r="D520" s="87" t="s">
        <v>1932</v>
      </c>
      <c r="E520" s="87" t="b">
        <v>0</v>
      </c>
      <c r="F520" s="87" t="b">
        <v>0</v>
      </c>
      <c r="G520" s="87" t="b">
        <v>0</v>
      </c>
    </row>
    <row r="521" spans="1:7" ht="15">
      <c r="A521" s="87" t="s">
        <v>2376</v>
      </c>
      <c r="B521" s="87">
        <v>2</v>
      </c>
      <c r="C521" s="132">
        <v>0.002658884996556758</v>
      </c>
      <c r="D521" s="87" t="s">
        <v>1932</v>
      </c>
      <c r="E521" s="87" t="b">
        <v>0</v>
      </c>
      <c r="F521" s="87" t="b">
        <v>0</v>
      </c>
      <c r="G521" s="87" t="b">
        <v>0</v>
      </c>
    </row>
    <row r="522" spans="1:7" ht="15">
      <c r="A522" s="87" t="s">
        <v>2337</v>
      </c>
      <c r="B522" s="87">
        <v>2</v>
      </c>
      <c r="C522" s="132">
        <v>0.002658884996556758</v>
      </c>
      <c r="D522" s="87" t="s">
        <v>1932</v>
      </c>
      <c r="E522" s="87" t="b">
        <v>0</v>
      </c>
      <c r="F522" s="87" t="b">
        <v>0</v>
      </c>
      <c r="G522" s="87" t="b">
        <v>0</v>
      </c>
    </row>
    <row r="523" spans="1:7" ht="15">
      <c r="A523" s="87" t="s">
        <v>2377</v>
      </c>
      <c r="B523" s="87">
        <v>2</v>
      </c>
      <c r="C523" s="132">
        <v>0.002658884996556758</v>
      </c>
      <c r="D523" s="87" t="s">
        <v>1932</v>
      </c>
      <c r="E523" s="87" t="b">
        <v>0</v>
      </c>
      <c r="F523" s="87" t="b">
        <v>0</v>
      </c>
      <c r="G523" s="87" t="b">
        <v>0</v>
      </c>
    </row>
    <row r="524" spans="1:7" ht="15">
      <c r="A524" s="87" t="s">
        <v>2378</v>
      </c>
      <c r="B524" s="87">
        <v>2</v>
      </c>
      <c r="C524" s="132">
        <v>0.002658884996556758</v>
      </c>
      <c r="D524" s="87" t="s">
        <v>1932</v>
      </c>
      <c r="E524" s="87" t="b">
        <v>0</v>
      </c>
      <c r="F524" s="87" t="b">
        <v>0</v>
      </c>
      <c r="G524" s="87" t="b">
        <v>0</v>
      </c>
    </row>
    <row r="525" spans="1:7" ht="15">
      <c r="A525" s="87" t="s">
        <v>2379</v>
      </c>
      <c r="B525" s="87">
        <v>2</v>
      </c>
      <c r="C525" s="132">
        <v>0.002658884996556758</v>
      </c>
      <c r="D525" s="87" t="s">
        <v>1932</v>
      </c>
      <c r="E525" s="87" t="b">
        <v>0</v>
      </c>
      <c r="F525" s="87" t="b">
        <v>0</v>
      </c>
      <c r="G525" s="87" t="b">
        <v>0</v>
      </c>
    </row>
    <row r="526" spans="1:7" ht="15">
      <c r="A526" s="87" t="s">
        <v>2380</v>
      </c>
      <c r="B526" s="87">
        <v>2</v>
      </c>
      <c r="C526" s="132">
        <v>0.002658884996556758</v>
      </c>
      <c r="D526" s="87" t="s">
        <v>1932</v>
      </c>
      <c r="E526" s="87" t="b">
        <v>0</v>
      </c>
      <c r="F526" s="87" t="b">
        <v>0</v>
      </c>
      <c r="G526" s="87" t="b">
        <v>0</v>
      </c>
    </row>
    <row r="527" spans="1:7" ht="15">
      <c r="A527" s="87" t="s">
        <v>2381</v>
      </c>
      <c r="B527" s="87">
        <v>2</v>
      </c>
      <c r="C527" s="132">
        <v>0.002658884996556758</v>
      </c>
      <c r="D527" s="87" t="s">
        <v>1932</v>
      </c>
      <c r="E527" s="87" t="b">
        <v>0</v>
      </c>
      <c r="F527" s="87" t="b">
        <v>0</v>
      </c>
      <c r="G527" s="87" t="b">
        <v>0</v>
      </c>
    </row>
    <row r="528" spans="1:7" ht="15">
      <c r="A528" s="87" t="s">
        <v>2382</v>
      </c>
      <c r="B528" s="87">
        <v>2</v>
      </c>
      <c r="C528" s="132">
        <v>0.002658884996556758</v>
      </c>
      <c r="D528" s="87" t="s">
        <v>1932</v>
      </c>
      <c r="E528" s="87" t="b">
        <v>0</v>
      </c>
      <c r="F528" s="87" t="b">
        <v>0</v>
      </c>
      <c r="G528" s="87" t="b">
        <v>0</v>
      </c>
    </row>
    <row r="529" spans="1:7" ht="15">
      <c r="A529" s="87" t="s">
        <v>2404</v>
      </c>
      <c r="B529" s="87">
        <v>2</v>
      </c>
      <c r="C529" s="132">
        <v>0.002658884996556758</v>
      </c>
      <c r="D529" s="87" t="s">
        <v>1932</v>
      </c>
      <c r="E529" s="87" t="b">
        <v>0</v>
      </c>
      <c r="F529" s="87" t="b">
        <v>0</v>
      </c>
      <c r="G529" s="87" t="b">
        <v>0</v>
      </c>
    </row>
    <row r="530" spans="1:7" ht="15">
      <c r="A530" s="87" t="s">
        <v>2358</v>
      </c>
      <c r="B530" s="87">
        <v>2</v>
      </c>
      <c r="C530" s="132">
        <v>0.002658884996556758</v>
      </c>
      <c r="D530" s="87" t="s">
        <v>1932</v>
      </c>
      <c r="E530" s="87" t="b">
        <v>0</v>
      </c>
      <c r="F530" s="87" t="b">
        <v>0</v>
      </c>
      <c r="G530" s="87" t="b">
        <v>0</v>
      </c>
    </row>
    <row r="531" spans="1:7" ht="15">
      <c r="A531" s="87" t="s">
        <v>2405</v>
      </c>
      <c r="B531" s="87">
        <v>2</v>
      </c>
      <c r="C531" s="132">
        <v>0.002658884996556758</v>
      </c>
      <c r="D531" s="87" t="s">
        <v>1932</v>
      </c>
      <c r="E531" s="87" t="b">
        <v>0</v>
      </c>
      <c r="F531" s="87" t="b">
        <v>0</v>
      </c>
      <c r="G531" s="87" t="b">
        <v>0</v>
      </c>
    </row>
    <row r="532" spans="1:7" ht="15">
      <c r="A532" s="87" t="s">
        <v>2406</v>
      </c>
      <c r="B532" s="87">
        <v>2</v>
      </c>
      <c r="C532" s="132">
        <v>0.002658884996556758</v>
      </c>
      <c r="D532" s="87" t="s">
        <v>1932</v>
      </c>
      <c r="E532" s="87" t="b">
        <v>1</v>
      </c>
      <c r="F532" s="87" t="b">
        <v>0</v>
      </c>
      <c r="G532" s="87" t="b">
        <v>0</v>
      </c>
    </row>
    <row r="533" spans="1:7" ht="15">
      <c r="A533" s="87" t="s">
        <v>2407</v>
      </c>
      <c r="B533" s="87">
        <v>2</v>
      </c>
      <c r="C533" s="132">
        <v>0.002658884996556758</v>
      </c>
      <c r="D533" s="87" t="s">
        <v>1932</v>
      </c>
      <c r="E533" s="87" t="b">
        <v>0</v>
      </c>
      <c r="F533" s="87" t="b">
        <v>0</v>
      </c>
      <c r="G533" s="87" t="b">
        <v>0</v>
      </c>
    </row>
    <row r="534" spans="1:7" ht="15">
      <c r="A534" s="87" t="s">
        <v>2408</v>
      </c>
      <c r="B534" s="87">
        <v>2</v>
      </c>
      <c r="C534" s="132">
        <v>0.002658884996556758</v>
      </c>
      <c r="D534" s="87" t="s">
        <v>1932</v>
      </c>
      <c r="E534" s="87" t="b">
        <v>0</v>
      </c>
      <c r="F534" s="87" t="b">
        <v>0</v>
      </c>
      <c r="G534" s="87" t="b">
        <v>0</v>
      </c>
    </row>
    <row r="535" spans="1:7" ht="15">
      <c r="A535" s="87" t="s">
        <v>2409</v>
      </c>
      <c r="B535" s="87">
        <v>2</v>
      </c>
      <c r="C535" s="132">
        <v>0.002658884996556758</v>
      </c>
      <c r="D535" s="87" t="s">
        <v>1932</v>
      </c>
      <c r="E535" s="87" t="b">
        <v>0</v>
      </c>
      <c r="F535" s="87" t="b">
        <v>0</v>
      </c>
      <c r="G535" s="87" t="b">
        <v>0</v>
      </c>
    </row>
    <row r="536" spans="1:7" ht="15">
      <c r="A536" s="87" t="s">
        <v>2410</v>
      </c>
      <c r="B536" s="87">
        <v>2</v>
      </c>
      <c r="C536" s="132">
        <v>0.002658884996556758</v>
      </c>
      <c r="D536" s="87" t="s">
        <v>1932</v>
      </c>
      <c r="E536" s="87" t="b">
        <v>0</v>
      </c>
      <c r="F536" s="87" t="b">
        <v>0</v>
      </c>
      <c r="G536" s="87" t="b">
        <v>0</v>
      </c>
    </row>
    <row r="537" spans="1:7" ht="15">
      <c r="A537" s="87" t="s">
        <v>2411</v>
      </c>
      <c r="B537" s="87">
        <v>2</v>
      </c>
      <c r="C537" s="132">
        <v>0.002658884996556758</v>
      </c>
      <c r="D537" s="87" t="s">
        <v>1932</v>
      </c>
      <c r="E537" s="87" t="b">
        <v>0</v>
      </c>
      <c r="F537" s="87" t="b">
        <v>0</v>
      </c>
      <c r="G537" s="87" t="b">
        <v>0</v>
      </c>
    </row>
    <row r="538" spans="1:7" ht="15">
      <c r="A538" s="87" t="s">
        <v>2412</v>
      </c>
      <c r="B538" s="87">
        <v>2</v>
      </c>
      <c r="C538" s="132">
        <v>0.002658884996556758</v>
      </c>
      <c r="D538" s="87" t="s">
        <v>1932</v>
      </c>
      <c r="E538" s="87" t="b">
        <v>0</v>
      </c>
      <c r="F538" s="87" t="b">
        <v>0</v>
      </c>
      <c r="G538" s="87" t="b">
        <v>0</v>
      </c>
    </row>
    <row r="539" spans="1:7" ht="15">
      <c r="A539" s="87" t="s">
        <v>2413</v>
      </c>
      <c r="B539" s="87">
        <v>2</v>
      </c>
      <c r="C539" s="132">
        <v>0.002658884996556758</v>
      </c>
      <c r="D539" s="87" t="s">
        <v>1932</v>
      </c>
      <c r="E539" s="87" t="b">
        <v>0</v>
      </c>
      <c r="F539" s="87" t="b">
        <v>0</v>
      </c>
      <c r="G539" s="87" t="b">
        <v>0</v>
      </c>
    </row>
    <row r="540" spans="1:7" ht="15">
      <c r="A540" s="87" t="s">
        <v>2349</v>
      </c>
      <c r="B540" s="87">
        <v>2</v>
      </c>
      <c r="C540" s="132">
        <v>0.002658884996556758</v>
      </c>
      <c r="D540" s="87" t="s">
        <v>1932</v>
      </c>
      <c r="E540" s="87" t="b">
        <v>1</v>
      </c>
      <c r="F540" s="87" t="b">
        <v>0</v>
      </c>
      <c r="G540" s="87" t="b">
        <v>0</v>
      </c>
    </row>
    <row r="541" spans="1:7" ht="15">
      <c r="A541" s="87" t="s">
        <v>2464</v>
      </c>
      <c r="B541" s="87">
        <v>2</v>
      </c>
      <c r="C541" s="132">
        <v>0.002658884996556758</v>
      </c>
      <c r="D541" s="87" t="s">
        <v>1932</v>
      </c>
      <c r="E541" s="87" t="b">
        <v>0</v>
      </c>
      <c r="F541" s="87" t="b">
        <v>0</v>
      </c>
      <c r="G541" s="87" t="b">
        <v>0</v>
      </c>
    </row>
    <row r="542" spans="1:7" ht="15">
      <c r="A542" s="87" t="s">
        <v>2465</v>
      </c>
      <c r="B542" s="87">
        <v>2</v>
      </c>
      <c r="C542" s="132">
        <v>0.002658884996556758</v>
      </c>
      <c r="D542" s="87" t="s">
        <v>1932</v>
      </c>
      <c r="E542" s="87" t="b">
        <v>0</v>
      </c>
      <c r="F542" s="87" t="b">
        <v>0</v>
      </c>
      <c r="G542" s="87" t="b">
        <v>0</v>
      </c>
    </row>
    <row r="543" spans="1:7" ht="15">
      <c r="A543" s="87" t="s">
        <v>2466</v>
      </c>
      <c r="B543" s="87">
        <v>2</v>
      </c>
      <c r="C543" s="132">
        <v>0.002658884996556758</v>
      </c>
      <c r="D543" s="87" t="s">
        <v>1932</v>
      </c>
      <c r="E543" s="87" t="b">
        <v>0</v>
      </c>
      <c r="F543" s="87" t="b">
        <v>0</v>
      </c>
      <c r="G543" s="87" t="b">
        <v>0</v>
      </c>
    </row>
    <row r="544" spans="1:7" ht="15">
      <c r="A544" s="87" t="s">
        <v>2467</v>
      </c>
      <c r="B544" s="87">
        <v>2</v>
      </c>
      <c r="C544" s="132">
        <v>0.002658884996556758</v>
      </c>
      <c r="D544" s="87" t="s">
        <v>1932</v>
      </c>
      <c r="E544" s="87" t="b">
        <v>0</v>
      </c>
      <c r="F544" s="87" t="b">
        <v>0</v>
      </c>
      <c r="G544" s="87" t="b">
        <v>0</v>
      </c>
    </row>
    <row r="545" spans="1:7" ht="15">
      <c r="A545" s="87" t="s">
        <v>2468</v>
      </c>
      <c r="B545" s="87">
        <v>2</v>
      </c>
      <c r="C545" s="132">
        <v>0.002658884996556758</v>
      </c>
      <c r="D545" s="87" t="s">
        <v>1932</v>
      </c>
      <c r="E545" s="87" t="b">
        <v>0</v>
      </c>
      <c r="F545" s="87" t="b">
        <v>0</v>
      </c>
      <c r="G545" s="87" t="b">
        <v>0</v>
      </c>
    </row>
    <row r="546" spans="1:7" ht="15">
      <c r="A546" s="87" t="s">
        <v>2469</v>
      </c>
      <c r="B546" s="87">
        <v>2</v>
      </c>
      <c r="C546" s="132">
        <v>0.002658884996556758</v>
      </c>
      <c r="D546" s="87" t="s">
        <v>1932</v>
      </c>
      <c r="E546" s="87" t="b">
        <v>0</v>
      </c>
      <c r="F546" s="87" t="b">
        <v>0</v>
      </c>
      <c r="G546" s="87" t="b">
        <v>0</v>
      </c>
    </row>
    <row r="547" spans="1:7" ht="15">
      <c r="A547" s="87" t="s">
        <v>2470</v>
      </c>
      <c r="B547" s="87">
        <v>2</v>
      </c>
      <c r="C547" s="132">
        <v>0.002658884996556758</v>
      </c>
      <c r="D547" s="87" t="s">
        <v>1932</v>
      </c>
      <c r="E547" s="87" t="b">
        <v>0</v>
      </c>
      <c r="F547" s="87" t="b">
        <v>0</v>
      </c>
      <c r="G547" s="87" t="b">
        <v>0</v>
      </c>
    </row>
    <row r="548" spans="1:7" ht="15">
      <c r="A548" s="87" t="s">
        <v>2471</v>
      </c>
      <c r="B548" s="87">
        <v>2</v>
      </c>
      <c r="C548" s="132">
        <v>0.002658884996556758</v>
      </c>
      <c r="D548" s="87" t="s">
        <v>1932</v>
      </c>
      <c r="E548" s="87" t="b">
        <v>0</v>
      </c>
      <c r="F548" s="87" t="b">
        <v>0</v>
      </c>
      <c r="G548" s="87" t="b">
        <v>0</v>
      </c>
    </row>
    <row r="549" spans="1:7" ht="15">
      <c r="A549" s="87" t="s">
        <v>2472</v>
      </c>
      <c r="B549" s="87">
        <v>2</v>
      </c>
      <c r="C549" s="132">
        <v>0.002658884996556758</v>
      </c>
      <c r="D549" s="87" t="s">
        <v>1932</v>
      </c>
      <c r="E549" s="87" t="b">
        <v>0</v>
      </c>
      <c r="F549" s="87" t="b">
        <v>0</v>
      </c>
      <c r="G549" s="87" t="b">
        <v>0</v>
      </c>
    </row>
    <row r="550" spans="1:7" ht="15">
      <c r="A550" s="87" t="s">
        <v>2473</v>
      </c>
      <c r="B550" s="87">
        <v>2</v>
      </c>
      <c r="C550" s="132">
        <v>0.002658884996556758</v>
      </c>
      <c r="D550" s="87" t="s">
        <v>1932</v>
      </c>
      <c r="E550" s="87" t="b">
        <v>0</v>
      </c>
      <c r="F550" s="87" t="b">
        <v>0</v>
      </c>
      <c r="G550" s="87" t="b">
        <v>0</v>
      </c>
    </row>
    <row r="551" spans="1:7" ht="15">
      <c r="A551" s="87" t="s">
        <v>2474</v>
      </c>
      <c r="B551" s="87">
        <v>2</v>
      </c>
      <c r="C551" s="132">
        <v>0.002658884996556758</v>
      </c>
      <c r="D551" s="87" t="s">
        <v>1932</v>
      </c>
      <c r="E551" s="87" t="b">
        <v>0</v>
      </c>
      <c r="F551" s="87" t="b">
        <v>0</v>
      </c>
      <c r="G551" s="87" t="b">
        <v>0</v>
      </c>
    </row>
    <row r="552" spans="1:7" ht="15">
      <c r="A552" s="87" t="s">
        <v>2475</v>
      </c>
      <c r="B552" s="87">
        <v>2</v>
      </c>
      <c r="C552" s="132">
        <v>0.002658884996556758</v>
      </c>
      <c r="D552" s="87" t="s">
        <v>1932</v>
      </c>
      <c r="E552" s="87" t="b">
        <v>0</v>
      </c>
      <c r="F552" s="87" t="b">
        <v>0</v>
      </c>
      <c r="G552" s="87" t="b">
        <v>0</v>
      </c>
    </row>
    <row r="553" spans="1:7" ht="15">
      <c r="A553" s="87" t="s">
        <v>2476</v>
      </c>
      <c r="B553" s="87">
        <v>2</v>
      </c>
      <c r="C553" s="132">
        <v>0.002658884996556758</v>
      </c>
      <c r="D553" s="87" t="s">
        <v>1932</v>
      </c>
      <c r="E553" s="87" t="b">
        <v>0</v>
      </c>
      <c r="F553" s="87" t="b">
        <v>0</v>
      </c>
      <c r="G553" s="87" t="b">
        <v>0</v>
      </c>
    </row>
    <row r="554" spans="1:7" ht="15">
      <c r="A554" s="87" t="s">
        <v>2477</v>
      </c>
      <c r="B554" s="87">
        <v>2</v>
      </c>
      <c r="C554" s="132">
        <v>0.002658884996556758</v>
      </c>
      <c r="D554" s="87" t="s">
        <v>1932</v>
      </c>
      <c r="E554" s="87" t="b">
        <v>0</v>
      </c>
      <c r="F554" s="87" t="b">
        <v>0</v>
      </c>
      <c r="G554" s="87" t="b">
        <v>0</v>
      </c>
    </row>
    <row r="555" spans="1:7" ht="15">
      <c r="A555" s="87" t="s">
        <v>2478</v>
      </c>
      <c r="B555" s="87">
        <v>2</v>
      </c>
      <c r="C555" s="132">
        <v>0.002658884996556758</v>
      </c>
      <c r="D555" s="87" t="s">
        <v>1932</v>
      </c>
      <c r="E555" s="87" t="b">
        <v>0</v>
      </c>
      <c r="F555" s="87" t="b">
        <v>0</v>
      </c>
      <c r="G555" s="87" t="b">
        <v>0</v>
      </c>
    </row>
    <row r="556" spans="1:7" ht="15">
      <c r="A556" s="87" t="s">
        <v>2479</v>
      </c>
      <c r="B556" s="87">
        <v>2</v>
      </c>
      <c r="C556" s="132">
        <v>0.002658884996556758</v>
      </c>
      <c r="D556" s="87" t="s">
        <v>1932</v>
      </c>
      <c r="E556" s="87" t="b">
        <v>0</v>
      </c>
      <c r="F556" s="87" t="b">
        <v>0</v>
      </c>
      <c r="G556" s="87" t="b">
        <v>0</v>
      </c>
    </row>
    <row r="557" spans="1:7" ht="15">
      <c r="A557" s="87" t="s">
        <v>2480</v>
      </c>
      <c r="B557" s="87">
        <v>2</v>
      </c>
      <c r="C557" s="132">
        <v>0.002658884996556758</v>
      </c>
      <c r="D557" s="87" t="s">
        <v>1932</v>
      </c>
      <c r="E557" s="87" t="b">
        <v>1</v>
      </c>
      <c r="F557" s="87" t="b">
        <v>0</v>
      </c>
      <c r="G557" s="87" t="b">
        <v>0</v>
      </c>
    </row>
    <row r="558" spans="1:7" ht="15">
      <c r="A558" s="87" t="s">
        <v>2375</v>
      </c>
      <c r="B558" s="87">
        <v>2</v>
      </c>
      <c r="C558" s="132">
        <v>0.002658884996556758</v>
      </c>
      <c r="D558" s="87" t="s">
        <v>1932</v>
      </c>
      <c r="E558" s="87" t="b">
        <v>0</v>
      </c>
      <c r="F558" s="87" t="b">
        <v>0</v>
      </c>
      <c r="G558" s="87" t="b">
        <v>0</v>
      </c>
    </row>
    <row r="559" spans="1:7" ht="15">
      <c r="A559" s="87" t="s">
        <v>2338</v>
      </c>
      <c r="B559" s="87">
        <v>2</v>
      </c>
      <c r="C559" s="132">
        <v>0.002658884996556758</v>
      </c>
      <c r="D559" s="87" t="s">
        <v>1932</v>
      </c>
      <c r="E559" s="87" t="b">
        <v>0</v>
      </c>
      <c r="F559" s="87" t="b">
        <v>0</v>
      </c>
      <c r="G559" s="87" t="b">
        <v>0</v>
      </c>
    </row>
    <row r="560" spans="1:7" ht="15">
      <c r="A560" s="87" t="s">
        <v>2319</v>
      </c>
      <c r="B560" s="87">
        <v>2</v>
      </c>
      <c r="C560" s="132">
        <v>0.002658884996556758</v>
      </c>
      <c r="D560" s="87" t="s">
        <v>1932</v>
      </c>
      <c r="E560" s="87" t="b">
        <v>0</v>
      </c>
      <c r="F560" s="87" t="b">
        <v>0</v>
      </c>
      <c r="G560" s="87" t="b">
        <v>0</v>
      </c>
    </row>
    <row r="561" spans="1:7" ht="15">
      <c r="A561" s="87" t="s">
        <v>2398</v>
      </c>
      <c r="B561" s="87">
        <v>2</v>
      </c>
      <c r="C561" s="132">
        <v>0.002658884996556758</v>
      </c>
      <c r="D561" s="87" t="s">
        <v>1932</v>
      </c>
      <c r="E561" s="87" t="b">
        <v>0</v>
      </c>
      <c r="F561" s="87" t="b">
        <v>0</v>
      </c>
      <c r="G561" s="87" t="b">
        <v>0</v>
      </c>
    </row>
    <row r="562" spans="1:7" ht="15">
      <c r="A562" s="87" t="s">
        <v>2531</v>
      </c>
      <c r="B562" s="87">
        <v>2</v>
      </c>
      <c r="C562" s="132">
        <v>0.002658884996556758</v>
      </c>
      <c r="D562" s="87" t="s">
        <v>1932</v>
      </c>
      <c r="E562" s="87" t="b">
        <v>1</v>
      </c>
      <c r="F562" s="87" t="b">
        <v>0</v>
      </c>
      <c r="G562" s="87" t="b">
        <v>0</v>
      </c>
    </row>
    <row r="563" spans="1:7" ht="15">
      <c r="A563" s="87" t="s">
        <v>2298</v>
      </c>
      <c r="B563" s="87">
        <v>2</v>
      </c>
      <c r="C563" s="132">
        <v>0.002658884996556758</v>
      </c>
      <c r="D563" s="87" t="s">
        <v>1932</v>
      </c>
      <c r="E563" s="87" t="b">
        <v>0</v>
      </c>
      <c r="F563" s="87" t="b">
        <v>0</v>
      </c>
      <c r="G563" s="87" t="b">
        <v>0</v>
      </c>
    </row>
    <row r="564" spans="1:7" ht="15">
      <c r="A564" s="87" t="s">
        <v>2360</v>
      </c>
      <c r="B564" s="87">
        <v>2</v>
      </c>
      <c r="C564" s="132">
        <v>0.002658884996556758</v>
      </c>
      <c r="D564" s="87" t="s">
        <v>1932</v>
      </c>
      <c r="E564" s="87" t="b">
        <v>0</v>
      </c>
      <c r="F564" s="87" t="b">
        <v>0</v>
      </c>
      <c r="G564" s="87" t="b">
        <v>0</v>
      </c>
    </row>
    <row r="565" spans="1:7" ht="15">
      <c r="A565" s="87" t="s">
        <v>2322</v>
      </c>
      <c r="B565" s="87">
        <v>2</v>
      </c>
      <c r="C565" s="132">
        <v>0.002658884996556758</v>
      </c>
      <c r="D565" s="87" t="s">
        <v>1932</v>
      </c>
      <c r="E565" s="87" t="b">
        <v>0</v>
      </c>
      <c r="F565" s="87" t="b">
        <v>0</v>
      </c>
      <c r="G565" s="87" t="b">
        <v>0</v>
      </c>
    </row>
    <row r="566" spans="1:7" ht="15">
      <c r="A566" s="87" t="s">
        <v>2534</v>
      </c>
      <c r="B566" s="87">
        <v>2</v>
      </c>
      <c r="C566" s="132">
        <v>0.002658884996556758</v>
      </c>
      <c r="D566" s="87" t="s">
        <v>1932</v>
      </c>
      <c r="E566" s="87" t="b">
        <v>0</v>
      </c>
      <c r="F566" s="87" t="b">
        <v>1</v>
      </c>
      <c r="G566" s="87" t="b">
        <v>0</v>
      </c>
    </row>
    <row r="567" spans="1:7" ht="15">
      <c r="A567" s="87" t="s">
        <v>2535</v>
      </c>
      <c r="B567" s="87">
        <v>2</v>
      </c>
      <c r="C567" s="132">
        <v>0.002658884996556758</v>
      </c>
      <c r="D567" s="87" t="s">
        <v>1932</v>
      </c>
      <c r="E567" s="87" t="b">
        <v>0</v>
      </c>
      <c r="F567" s="87" t="b">
        <v>0</v>
      </c>
      <c r="G567" s="87" t="b">
        <v>0</v>
      </c>
    </row>
    <row r="568" spans="1:7" ht="15">
      <c r="A568" s="87" t="s">
        <v>2536</v>
      </c>
      <c r="B568" s="87">
        <v>2</v>
      </c>
      <c r="C568" s="132">
        <v>0.002658884996556758</v>
      </c>
      <c r="D568" s="87" t="s">
        <v>1932</v>
      </c>
      <c r="E568" s="87" t="b">
        <v>0</v>
      </c>
      <c r="F568" s="87" t="b">
        <v>0</v>
      </c>
      <c r="G568" s="87" t="b">
        <v>0</v>
      </c>
    </row>
    <row r="569" spans="1:7" ht="15">
      <c r="A569" s="87" t="s">
        <v>2537</v>
      </c>
      <c r="B569" s="87">
        <v>2</v>
      </c>
      <c r="C569" s="132">
        <v>0.002658884996556758</v>
      </c>
      <c r="D569" s="87" t="s">
        <v>1932</v>
      </c>
      <c r="E569" s="87" t="b">
        <v>0</v>
      </c>
      <c r="F569" s="87" t="b">
        <v>0</v>
      </c>
      <c r="G569" s="87" t="b">
        <v>0</v>
      </c>
    </row>
    <row r="570" spans="1:7" ht="15">
      <c r="A570" s="87" t="s">
        <v>304</v>
      </c>
      <c r="B570" s="87">
        <v>2</v>
      </c>
      <c r="C570" s="132">
        <v>0.002658884996556758</v>
      </c>
      <c r="D570" s="87" t="s">
        <v>1932</v>
      </c>
      <c r="E570" s="87" t="b">
        <v>0</v>
      </c>
      <c r="F570" s="87" t="b">
        <v>0</v>
      </c>
      <c r="G570" s="87" t="b">
        <v>0</v>
      </c>
    </row>
    <row r="571" spans="1:7" ht="15">
      <c r="A571" s="87" t="s">
        <v>2399</v>
      </c>
      <c r="B571" s="87">
        <v>2</v>
      </c>
      <c r="C571" s="132">
        <v>0.002658884996556758</v>
      </c>
      <c r="D571" s="87" t="s">
        <v>1932</v>
      </c>
      <c r="E571" s="87" t="b">
        <v>0</v>
      </c>
      <c r="F571" s="87" t="b">
        <v>0</v>
      </c>
      <c r="G571" s="87" t="b">
        <v>0</v>
      </c>
    </row>
    <row r="572" spans="1:7" ht="15">
      <c r="A572" s="87" t="s">
        <v>2400</v>
      </c>
      <c r="B572" s="87">
        <v>2</v>
      </c>
      <c r="C572" s="132">
        <v>0.002658884996556758</v>
      </c>
      <c r="D572" s="87" t="s">
        <v>1932</v>
      </c>
      <c r="E572" s="87" t="b">
        <v>0</v>
      </c>
      <c r="F572" s="87" t="b">
        <v>0</v>
      </c>
      <c r="G572" s="87" t="b">
        <v>0</v>
      </c>
    </row>
    <row r="573" spans="1:7" ht="15">
      <c r="A573" s="87" t="s">
        <v>2401</v>
      </c>
      <c r="B573" s="87">
        <v>2</v>
      </c>
      <c r="C573" s="132">
        <v>0.002658884996556758</v>
      </c>
      <c r="D573" s="87" t="s">
        <v>1932</v>
      </c>
      <c r="E573" s="87" t="b">
        <v>1</v>
      </c>
      <c r="F573" s="87" t="b">
        <v>0</v>
      </c>
      <c r="G573" s="87" t="b">
        <v>0</v>
      </c>
    </row>
    <row r="574" spans="1:7" ht="15">
      <c r="A574" s="87" t="s">
        <v>2402</v>
      </c>
      <c r="B574" s="87">
        <v>2</v>
      </c>
      <c r="C574" s="132">
        <v>0.002658884996556758</v>
      </c>
      <c r="D574" s="87" t="s">
        <v>1932</v>
      </c>
      <c r="E574" s="87" t="b">
        <v>0</v>
      </c>
      <c r="F574" s="87" t="b">
        <v>0</v>
      </c>
      <c r="G574" s="87" t="b">
        <v>0</v>
      </c>
    </row>
    <row r="575" spans="1:7" ht="15">
      <c r="A575" s="87" t="s">
        <v>2403</v>
      </c>
      <c r="B575" s="87">
        <v>2</v>
      </c>
      <c r="C575" s="132">
        <v>0.002658884996556758</v>
      </c>
      <c r="D575" s="87" t="s">
        <v>1932</v>
      </c>
      <c r="E575" s="87" t="b">
        <v>0</v>
      </c>
      <c r="F575" s="87" t="b">
        <v>0</v>
      </c>
      <c r="G575" s="87" t="b">
        <v>0</v>
      </c>
    </row>
    <row r="576" spans="1:7" ht="15">
      <c r="A576" s="87" t="s">
        <v>2395</v>
      </c>
      <c r="B576" s="87">
        <v>2</v>
      </c>
      <c r="C576" s="132">
        <v>0.002658884996556758</v>
      </c>
      <c r="D576" s="87" t="s">
        <v>1932</v>
      </c>
      <c r="E576" s="87" t="b">
        <v>0</v>
      </c>
      <c r="F576" s="87" t="b">
        <v>0</v>
      </c>
      <c r="G576" s="87" t="b">
        <v>0</v>
      </c>
    </row>
    <row r="577" spans="1:7" ht="15">
      <c r="A577" s="87" t="s">
        <v>2532</v>
      </c>
      <c r="B577" s="87">
        <v>2</v>
      </c>
      <c r="C577" s="132">
        <v>0.003151972622541985</v>
      </c>
      <c r="D577" s="87" t="s">
        <v>1932</v>
      </c>
      <c r="E577" s="87" t="b">
        <v>0</v>
      </c>
      <c r="F577" s="87" t="b">
        <v>0</v>
      </c>
      <c r="G577" s="87" t="b">
        <v>0</v>
      </c>
    </row>
    <row r="578" spans="1:7" ht="15">
      <c r="A578" s="87" t="s">
        <v>2385</v>
      </c>
      <c r="B578" s="87">
        <v>2</v>
      </c>
      <c r="C578" s="132">
        <v>0.002658884996556758</v>
      </c>
      <c r="D578" s="87" t="s">
        <v>1932</v>
      </c>
      <c r="E578" s="87" t="b">
        <v>0</v>
      </c>
      <c r="F578" s="87" t="b">
        <v>0</v>
      </c>
      <c r="G578" s="87" t="b">
        <v>0</v>
      </c>
    </row>
    <row r="579" spans="1:7" ht="15">
      <c r="A579" s="87" t="s">
        <v>2394</v>
      </c>
      <c r="B579" s="87">
        <v>2</v>
      </c>
      <c r="C579" s="132">
        <v>0.002658884996556758</v>
      </c>
      <c r="D579" s="87" t="s">
        <v>1932</v>
      </c>
      <c r="E579" s="87" t="b">
        <v>1</v>
      </c>
      <c r="F579" s="87" t="b">
        <v>0</v>
      </c>
      <c r="G579" s="87" t="b">
        <v>0</v>
      </c>
    </row>
    <row r="580" spans="1:7" ht="15">
      <c r="A580" s="87" t="s">
        <v>321</v>
      </c>
      <c r="B580" s="87">
        <v>2</v>
      </c>
      <c r="C580" s="132">
        <v>0.003151972622541985</v>
      </c>
      <c r="D580" s="87" t="s">
        <v>1932</v>
      </c>
      <c r="E580" s="87" t="b">
        <v>0</v>
      </c>
      <c r="F580" s="87" t="b">
        <v>0</v>
      </c>
      <c r="G580" s="87" t="b">
        <v>0</v>
      </c>
    </row>
    <row r="581" spans="1:7" ht="15">
      <c r="A581" s="87" t="s">
        <v>2339</v>
      </c>
      <c r="B581" s="87">
        <v>2</v>
      </c>
      <c r="C581" s="132">
        <v>0.002658884996556758</v>
      </c>
      <c r="D581" s="87" t="s">
        <v>1932</v>
      </c>
      <c r="E581" s="87" t="b">
        <v>0</v>
      </c>
      <c r="F581" s="87" t="b">
        <v>0</v>
      </c>
      <c r="G581" s="87" t="b">
        <v>0</v>
      </c>
    </row>
    <row r="582" spans="1:7" ht="15">
      <c r="A582" s="87" t="s">
        <v>2347</v>
      </c>
      <c r="B582" s="87">
        <v>2</v>
      </c>
      <c r="C582" s="132">
        <v>0.002658884996556758</v>
      </c>
      <c r="D582" s="87" t="s">
        <v>1932</v>
      </c>
      <c r="E582" s="87" t="b">
        <v>0</v>
      </c>
      <c r="F582" s="87" t="b">
        <v>0</v>
      </c>
      <c r="G582" s="87" t="b">
        <v>0</v>
      </c>
    </row>
    <row r="583" spans="1:7" ht="15">
      <c r="A583" s="87" t="s">
        <v>2348</v>
      </c>
      <c r="B583" s="87">
        <v>2</v>
      </c>
      <c r="C583" s="132">
        <v>0.002658884996556758</v>
      </c>
      <c r="D583" s="87" t="s">
        <v>1932</v>
      </c>
      <c r="E583" s="87" t="b">
        <v>0</v>
      </c>
      <c r="F583" s="87" t="b">
        <v>0</v>
      </c>
      <c r="G583" s="87" t="b">
        <v>0</v>
      </c>
    </row>
    <row r="584" spans="1:7" ht="15">
      <c r="A584" s="87" t="s">
        <v>2351</v>
      </c>
      <c r="B584" s="87">
        <v>2</v>
      </c>
      <c r="C584" s="132">
        <v>0.003151972622541985</v>
      </c>
      <c r="D584" s="87" t="s">
        <v>1932</v>
      </c>
      <c r="E584" s="87" t="b">
        <v>0</v>
      </c>
      <c r="F584" s="87" t="b">
        <v>0</v>
      </c>
      <c r="G584" s="87" t="b">
        <v>0</v>
      </c>
    </row>
    <row r="585" spans="1:7" ht="15">
      <c r="A585" s="87" t="s">
        <v>2392</v>
      </c>
      <c r="B585" s="87">
        <v>2</v>
      </c>
      <c r="C585" s="132">
        <v>0.002658884996556758</v>
      </c>
      <c r="D585" s="87" t="s">
        <v>1932</v>
      </c>
      <c r="E585" s="87" t="b">
        <v>0</v>
      </c>
      <c r="F585" s="87" t="b">
        <v>0</v>
      </c>
      <c r="G585" s="87" t="b">
        <v>0</v>
      </c>
    </row>
    <row r="586" spans="1:7" ht="15">
      <c r="A586" s="87" t="s">
        <v>2346</v>
      </c>
      <c r="B586" s="87">
        <v>2</v>
      </c>
      <c r="C586" s="132">
        <v>0.003151972622541985</v>
      </c>
      <c r="D586" s="87" t="s">
        <v>1932</v>
      </c>
      <c r="E586" s="87" t="b">
        <v>0</v>
      </c>
      <c r="F586" s="87" t="b">
        <v>0</v>
      </c>
      <c r="G586" s="87" t="b">
        <v>0</v>
      </c>
    </row>
    <row r="587" spans="1:7" ht="15">
      <c r="A587" s="87" t="s">
        <v>2391</v>
      </c>
      <c r="B587" s="87">
        <v>2</v>
      </c>
      <c r="C587" s="132">
        <v>0.002658884996556758</v>
      </c>
      <c r="D587" s="87" t="s">
        <v>1932</v>
      </c>
      <c r="E587" s="87" t="b">
        <v>0</v>
      </c>
      <c r="F587" s="87" t="b">
        <v>0</v>
      </c>
      <c r="G587" s="87" t="b">
        <v>0</v>
      </c>
    </row>
    <row r="588" spans="1:7" ht="15">
      <c r="A588" s="87" t="s">
        <v>326</v>
      </c>
      <c r="B588" s="87">
        <v>2</v>
      </c>
      <c r="C588" s="132">
        <v>0.002658884996556758</v>
      </c>
      <c r="D588" s="87" t="s">
        <v>1932</v>
      </c>
      <c r="E588" s="87" t="b">
        <v>0</v>
      </c>
      <c r="F588" s="87" t="b">
        <v>0</v>
      </c>
      <c r="G588" s="87" t="b">
        <v>0</v>
      </c>
    </row>
    <row r="589" spans="1:7" ht="15">
      <c r="A589" s="87" t="s">
        <v>2390</v>
      </c>
      <c r="B589" s="87">
        <v>2</v>
      </c>
      <c r="C589" s="132">
        <v>0.002658884996556758</v>
      </c>
      <c r="D589" s="87" t="s">
        <v>1932</v>
      </c>
      <c r="E589" s="87" t="b">
        <v>0</v>
      </c>
      <c r="F589" s="87" t="b">
        <v>0</v>
      </c>
      <c r="G589" s="87" t="b">
        <v>0</v>
      </c>
    </row>
    <row r="590" spans="1:7" ht="15">
      <c r="A590" s="87" t="s">
        <v>2453</v>
      </c>
      <c r="B590" s="87">
        <v>2</v>
      </c>
      <c r="C590" s="132">
        <v>0.002658884996556758</v>
      </c>
      <c r="D590" s="87" t="s">
        <v>1932</v>
      </c>
      <c r="E590" s="87" t="b">
        <v>0</v>
      </c>
      <c r="F590" s="87" t="b">
        <v>0</v>
      </c>
      <c r="G590" s="87" t="b">
        <v>0</v>
      </c>
    </row>
    <row r="591" spans="1:7" ht="15">
      <c r="A591" s="87" t="s">
        <v>2454</v>
      </c>
      <c r="B591" s="87">
        <v>2</v>
      </c>
      <c r="C591" s="132">
        <v>0.002658884996556758</v>
      </c>
      <c r="D591" s="87" t="s">
        <v>1932</v>
      </c>
      <c r="E591" s="87" t="b">
        <v>0</v>
      </c>
      <c r="F591" s="87" t="b">
        <v>0</v>
      </c>
      <c r="G591" s="87" t="b">
        <v>0</v>
      </c>
    </row>
    <row r="592" spans="1:7" ht="15">
      <c r="A592" s="87" t="s">
        <v>285</v>
      </c>
      <c r="B592" s="87">
        <v>2</v>
      </c>
      <c r="C592" s="132">
        <v>0.002658884996556758</v>
      </c>
      <c r="D592" s="87" t="s">
        <v>1932</v>
      </c>
      <c r="E592" s="87" t="b">
        <v>0</v>
      </c>
      <c r="F592" s="87" t="b">
        <v>0</v>
      </c>
      <c r="G592" s="87" t="b">
        <v>0</v>
      </c>
    </row>
    <row r="593" spans="1:7" ht="15">
      <c r="A593" s="87" t="s">
        <v>2455</v>
      </c>
      <c r="B593" s="87">
        <v>2</v>
      </c>
      <c r="C593" s="132">
        <v>0.002658884996556758</v>
      </c>
      <c r="D593" s="87" t="s">
        <v>1932</v>
      </c>
      <c r="E593" s="87" t="b">
        <v>0</v>
      </c>
      <c r="F593" s="87" t="b">
        <v>0</v>
      </c>
      <c r="G593" s="87" t="b">
        <v>0</v>
      </c>
    </row>
    <row r="594" spans="1:7" ht="15">
      <c r="A594" s="87" t="s">
        <v>2456</v>
      </c>
      <c r="B594" s="87">
        <v>2</v>
      </c>
      <c r="C594" s="132">
        <v>0.002658884996556758</v>
      </c>
      <c r="D594" s="87" t="s">
        <v>1932</v>
      </c>
      <c r="E594" s="87" t="b">
        <v>0</v>
      </c>
      <c r="F594" s="87" t="b">
        <v>0</v>
      </c>
      <c r="G594" s="87" t="b">
        <v>0</v>
      </c>
    </row>
    <row r="595" spans="1:7" ht="15">
      <c r="A595" s="87" t="s">
        <v>2457</v>
      </c>
      <c r="B595" s="87">
        <v>2</v>
      </c>
      <c r="C595" s="132">
        <v>0.002658884996556758</v>
      </c>
      <c r="D595" s="87" t="s">
        <v>1932</v>
      </c>
      <c r="E595" s="87" t="b">
        <v>0</v>
      </c>
      <c r="F595" s="87" t="b">
        <v>0</v>
      </c>
      <c r="G595" s="87" t="b">
        <v>0</v>
      </c>
    </row>
    <row r="596" spans="1:7" ht="15">
      <c r="A596" s="87" t="s">
        <v>2458</v>
      </c>
      <c r="B596" s="87">
        <v>2</v>
      </c>
      <c r="C596" s="132">
        <v>0.002658884996556758</v>
      </c>
      <c r="D596" s="87" t="s">
        <v>1932</v>
      </c>
      <c r="E596" s="87" t="b">
        <v>0</v>
      </c>
      <c r="F596" s="87" t="b">
        <v>0</v>
      </c>
      <c r="G596" s="87" t="b">
        <v>0</v>
      </c>
    </row>
    <row r="597" spans="1:7" ht="15">
      <c r="A597" s="87" t="s">
        <v>284</v>
      </c>
      <c r="B597" s="87">
        <v>2</v>
      </c>
      <c r="C597" s="132">
        <v>0.002658884996556758</v>
      </c>
      <c r="D597" s="87" t="s">
        <v>1932</v>
      </c>
      <c r="E597" s="87" t="b">
        <v>0</v>
      </c>
      <c r="F597" s="87" t="b">
        <v>0</v>
      </c>
      <c r="G597" s="87" t="b">
        <v>0</v>
      </c>
    </row>
    <row r="598" spans="1:7" ht="15">
      <c r="A598" s="87" t="s">
        <v>2384</v>
      </c>
      <c r="B598" s="87">
        <v>2</v>
      </c>
      <c r="C598" s="132">
        <v>0.002658884996556758</v>
      </c>
      <c r="D598" s="87" t="s">
        <v>1932</v>
      </c>
      <c r="E598" s="87" t="b">
        <v>0</v>
      </c>
      <c r="F598" s="87" t="b">
        <v>0</v>
      </c>
      <c r="G598" s="87" t="b">
        <v>0</v>
      </c>
    </row>
    <row r="599" spans="1:7" ht="15">
      <c r="A599" s="87" t="s">
        <v>2372</v>
      </c>
      <c r="B599" s="87">
        <v>2</v>
      </c>
      <c r="C599" s="132">
        <v>0.002658884996556758</v>
      </c>
      <c r="D599" s="87" t="s">
        <v>1932</v>
      </c>
      <c r="E599" s="87" t="b">
        <v>0</v>
      </c>
      <c r="F599" s="87" t="b">
        <v>0</v>
      </c>
      <c r="G599" s="87" t="b">
        <v>0</v>
      </c>
    </row>
    <row r="600" spans="1:7" ht="15">
      <c r="A600" s="87" t="s">
        <v>2373</v>
      </c>
      <c r="B600" s="87">
        <v>2</v>
      </c>
      <c r="C600" s="132">
        <v>0.002658884996556758</v>
      </c>
      <c r="D600" s="87" t="s">
        <v>1932</v>
      </c>
      <c r="E600" s="87" t="b">
        <v>1</v>
      </c>
      <c r="F600" s="87" t="b">
        <v>0</v>
      </c>
      <c r="G600" s="87" t="b">
        <v>0</v>
      </c>
    </row>
    <row r="601" spans="1:7" ht="15">
      <c r="A601" s="87" t="s">
        <v>2438</v>
      </c>
      <c r="B601" s="87">
        <v>2</v>
      </c>
      <c r="C601" s="132">
        <v>0.002658884996556758</v>
      </c>
      <c r="D601" s="87" t="s">
        <v>1932</v>
      </c>
      <c r="E601" s="87" t="b">
        <v>0</v>
      </c>
      <c r="F601" s="87" t="b">
        <v>0</v>
      </c>
      <c r="G601" s="87" t="b">
        <v>0</v>
      </c>
    </row>
    <row r="602" spans="1:7" ht="15">
      <c r="A602" s="87" t="s">
        <v>2439</v>
      </c>
      <c r="B602" s="87">
        <v>2</v>
      </c>
      <c r="C602" s="132">
        <v>0.002658884996556758</v>
      </c>
      <c r="D602" s="87" t="s">
        <v>1932</v>
      </c>
      <c r="E602" s="87" t="b">
        <v>0</v>
      </c>
      <c r="F602" s="87" t="b">
        <v>0</v>
      </c>
      <c r="G602" s="87" t="b">
        <v>0</v>
      </c>
    </row>
    <row r="603" spans="1:7" ht="15">
      <c r="A603" s="87" t="s">
        <v>2440</v>
      </c>
      <c r="B603" s="87">
        <v>2</v>
      </c>
      <c r="C603" s="132">
        <v>0.002658884996556758</v>
      </c>
      <c r="D603" s="87" t="s">
        <v>1932</v>
      </c>
      <c r="E603" s="87" t="b">
        <v>0</v>
      </c>
      <c r="F603" s="87" t="b">
        <v>0</v>
      </c>
      <c r="G603" s="87" t="b">
        <v>0</v>
      </c>
    </row>
    <row r="604" spans="1:7" ht="15">
      <c r="A604" s="87" t="s">
        <v>2434</v>
      </c>
      <c r="B604" s="87">
        <v>2</v>
      </c>
      <c r="C604" s="132">
        <v>0.002658884996556758</v>
      </c>
      <c r="D604" s="87" t="s">
        <v>1932</v>
      </c>
      <c r="E604" s="87" t="b">
        <v>1</v>
      </c>
      <c r="F604" s="87" t="b">
        <v>0</v>
      </c>
      <c r="G604" s="87" t="b">
        <v>0</v>
      </c>
    </row>
    <row r="605" spans="1:7" ht="15">
      <c r="A605" s="87" t="s">
        <v>2435</v>
      </c>
      <c r="B605" s="87">
        <v>2</v>
      </c>
      <c r="C605" s="132">
        <v>0.002658884996556758</v>
      </c>
      <c r="D605" s="87" t="s">
        <v>1932</v>
      </c>
      <c r="E605" s="87" t="b">
        <v>0</v>
      </c>
      <c r="F605" s="87" t="b">
        <v>0</v>
      </c>
      <c r="G605" s="87" t="b">
        <v>0</v>
      </c>
    </row>
    <row r="606" spans="1:7" ht="15">
      <c r="A606" s="87" t="s">
        <v>2436</v>
      </c>
      <c r="B606" s="87">
        <v>2</v>
      </c>
      <c r="C606" s="132">
        <v>0.002658884996556758</v>
      </c>
      <c r="D606" s="87" t="s">
        <v>1932</v>
      </c>
      <c r="E606" s="87" t="b">
        <v>0</v>
      </c>
      <c r="F606" s="87" t="b">
        <v>0</v>
      </c>
      <c r="G606" s="87" t="b">
        <v>0</v>
      </c>
    </row>
    <row r="607" spans="1:7" ht="15">
      <c r="A607" s="87" t="s">
        <v>2437</v>
      </c>
      <c r="B607" s="87">
        <v>2</v>
      </c>
      <c r="C607" s="132">
        <v>0.002658884996556758</v>
      </c>
      <c r="D607" s="87" t="s">
        <v>1932</v>
      </c>
      <c r="E607" s="87" t="b">
        <v>0</v>
      </c>
      <c r="F607" s="87" t="b">
        <v>0</v>
      </c>
      <c r="G607" s="87" t="b">
        <v>0</v>
      </c>
    </row>
    <row r="608" spans="1:7" ht="15">
      <c r="A608" s="87" t="s">
        <v>2426</v>
      </c>
      <c r="B608" s="87">
        <v>2</v>
      </c>
      <c r="C608" s="132">
        <v>0.002658884996556758</v>
      </c>
      <c r="D608" s="87" t="s">
        <v>1932</v>
      </c>
      <c r="E608" s="87" t="b">
        <v>0</v>
      </c>
      <c r="F608" s="87" t="b">
        <v>0</v>
      </c>
      <c r="G608" s="87" t="b">
        <v>0</v>
      </c>
    </row>
    <row r="609" spans="1:7" ht="15">
      <c r="A609" s="87" t="s">
        <v>2427</v>
      </c>
      <c r="B609" s="87">
        <v>2</v>
      </c>
      <c r="C609" s="132">
        <v>0.002658884996556758</v>
      </c>
      <c r="D609" s="87" t="s">
        <v>1932</v>
      </c>
      <c r="E609" s="87" t="b">
        <v>0</v>
      </c>
      <c r="F609" s="87" t="b">
        <v>0</v>
      </c>
      <c r="G609" s="87" t="b">
        <v>0</v>
      </c>
    </row>
    <row r="610" spans="1:7" ht="15">
      <c r="A610" s="87" t="s">
        <v>2428</v>
      </c>
      <c r="B610" s="87">
        <v>2</v>
      </c>
      <c r="C610" s="132">
        <v>0.002658884996556758</v>
      </c>
      <c r="D610" s="87" t="s">
        <v>1932</v>
      </c>
      <c r="E610" s="87" t="b">
        <v>0</v>
      </c>
      <c r="F610" s="87" t="b">
        <v>0</v>
      </c>
      <c r="G610" s="87" t="b">
        <v>0</v>
      </c>
    </row>
    <row r="611" spans="1:7" ht="15">
      <c r="A611" s="87" t="s">
        <v>2429</v>
      </c>
      <c r="B611" s="87">
        <v>2</v>
      </c>
      <c r="C611" s="132">
        <v>0.002658884996556758</v>
      </c>
      <c r="D611" s="87" t="s">
        <v>1932</v>
      </c>
      <c r="E611" s="87" t="b">
        <v>0</v>
      </c>
      <c r="F611" s="87" t="b">
        <v>0</v>
      </c>
      <c r="G611" s="87" t="b">
        <v>0</v>
      </c>
    </row>
    <row r="612" spans="1:7" ht="15">
      <c r="A612" s="87" t="s">
        <v>2430</v>
      </c>
      <c r="B612" s="87">
        <v>2</v>
      </c>
      <c r="C612" s="132">
        <v>0.002658884996556758</v>
      </c>
      <c r="D612" s="87" t="s">
        <v>1932</v>
      </c>
      <c r="E612" s="87" t="b">
        <v>0</v>
      </c>
      <c r="F612" s="87" t="b">
        <v>0</v>
      </c>
      <c r="G612" s="87" t="b">
        <v>0</v>
      </c>
    </row>
    <row r="613" spans="1:7" ht="15">
      <c r="A613" s="87" t="s">
        <v>2431</v>
      </c>
      <c r="B613" s="87">
        <v>2</v>
      </c>
      <c r="C613" s="132">
        <v>0.002658884996556758</v>
      </c>
      <c r="D613" s="87" t="s">
        <v>1932</v>
      </c>
      <c r="E613" s="87" t="b">
        <v>0</v>
      </c>
      <c r="F613" s="87" t="b">
        <v>0</v>
      </c>
      <c r="G613" s="87" t="b">
        <v>0</v>
      </c>
    </row>
    <row r="614" spans="1:7" ht="15">
      <c r="A614" s="87" t="s">
        <v>2432</v>
      </c>
      <c r="B614" s="87">
        <v>2</v>
      </c>
      <c r="C614" s="132">
        <v>0.002658884996556758</v>
      </c>
      <c r="D614" s="87" t="s">
        <v>1932</v>
      </c>
      <c r="E614" s="87" t="b">
        <v>0</v>
      </c>
      <c r="F614" s="87" t="b">
        <v>0</v>
      </c>
      <c r="G614" s="87" t="b">
        <v>0</v>
      </c>
    </row>
    <row r="615" spans="1:7" ht="15">
      <c r="A615" s="87" t="s">
        <v>2433</v>
      </c>
      <c r="B615" s="87">
        <v>2</v>
      </c>
      <c r="C615" s="132">
        <v>0.002658884996556758</v>
      </c>
      <c r="D615" s="87" t="s">
        <v>1932</v>
      </c>
      <c r="E615" s="87" t="b">
        <v>0</v>
      </c>
      <c r="F615" s="87" t="b">
        <v>0</v>
      </c>
      <c r="G615" s="87" t="b">
        <v>0</v>
      </c>
    </row>
    <row r="616" spans="1:7" ht="15">
      <c r="A616" s="87" t="s">
        <v>2423</v>
      </c>
      <c r="B616" s="87">
        <v>2</v>
      </c>
      <c r="C616" s="132">
        <v>0.002658884996556758</v>
      </c>
      <c r="D616" s="87" t="s">
        <v>1932</v>
      </c>
      <c r="E616" s="87" t="b">
        <v>0</v>
      </c>
      <c r="F616" s="87" t="b">
        <v>0</v>
      </c>
      <c r="G616" s="87" t="b">
        <v>0</v>
      </c>
    </row>
    <row r="617" spans="1:7" ht="15">
      <c r="A617" s="87" t="s">
        <v>2442</v>
      </c>
      <c r="B617" s="87">
        <v>2</v>
      </c>
      <c r="C617" s="132">
        <v>0.002658884996556758</v>
      </c>
      <c r="D617" s="87" t="s">
        <v>1932</v>
      </c>
      <c r="E617" s="87" t="b">
        <v>0</v>
      </c>
      <c r="F617" s="87" t="b">
        <v>0</v>
      </c>
      <c r="G617" s="87" t="b">
        <v>0</v>
      </c>
    </row>
    <row r="618" spans="1:7" ht="15">
      <c r="A618" s="87" t="s">
        <v>2441</v>
      </c>
      <c r="B618" s="87">
        <v>2</v>
      </c>
      <c r="C618" s="132">
        <v>0.002658884996556758</v>
      </c>
      <c r="D618" s="87" t="s">
        <v>1932</v>
      </c>
      <c r="E618" s="87" t="b">
        <v>0</v>
      </c>
      <c r="F618" s="87" t="b">
        <v>0</v>
      </c>
      <c r="G618" s="87" t="b">
        <v>0</v>
      </c>
    </row>
    <row r="619" spans="1:7" ht="15">
      <c r="A619" s="87" t="s">
        <v>2461</v>
      </c>
      <c r="B619" s="87">
        <v>2</v>
      </c>
      <c r="C619" s="132">
        <v>0.002658884996556758</v>
      </c>
      <c r="D619" s="87" t="s">
        <v>1932</v>
      </c>
      <c r="E619" s="87" t="b">
        <v>0</v>
      </c>
      <c r="F619" s="87" t="b">
        <v>0</v>
      </c>
      <c r="G619" s="87" t="b">
        <v>0</v>
      </c>
    </row>
    <row r="620" spans="1:7" ht="15">
      <c r="A620" s="87" t="s">
        <v>286</v>
      </c>
      <c r="B620" s="87">
        <v>14</v>
      </c>
      <c r="C620" s="132">
        <v>0.010857543901981898</v>
      </c>
      <c r="D620" s="87" t="s">
        <v>1933</v>
      </c>
      <c r="E620" s="87" t="b">
        <v>0</v>
      </c>
      <c r="F620" s="87" t="b">
        <v>0</v>
      </c>
      <c r="G620" s="87" t="b">
        <v>0</v>
      </c>
    </row>
    <row r="621" spans="1:7" ht="15">
      <c r="A621" s="87" t="s">
        <v>284</v>
      </c>
      <c r="B621" s="87">
        <v>6</v>
      </c>
      <c r="C621" s="132">
        <v>0.01259517810720754</v>
      </c>
      <c r="D621" s="87" t="s">
        <v>1933</v>
      </c>
      <c r="E621" s="87" t="b">
        <v>0</v>
      </c>
      <c r="F621" s="87" t="b">
        <v>0</v>
      </c>
      <c r="G621" s="87" t="b">
        <v>0</v>
      </c>
    </row>
    <row r="622" spans="1:7" ht="15">
      <c r="A622" s="87" t="s">
        <v>2000</v>
      </c>
      <c r="B622" s="87">
        <v>5</v>
      </c>
      <c r="C622" s="132">
        <v>0.011920104886359245</v>
      </c>
      <c r="D622" s="87" t="s">
        <v>1933</v>
      </c>
      <c r="E622" s="87" t="b">
        <v>0</v>
      </c>
      <c r="F622" s="87" t="b">
        <v>0</v>
      </c>
      <c r="G622" s="87" t="b">
        <v>0</v>
      </c>
    </row>
    <row r="623" spans="1:7" ht="15">
      <c r="A623" s="87" t="s">
        <v>321</v>
      </c>
      <c r="B623" s="87">
        <v>5</v>
      </c>
      <c r="C623" s="132">
        <v>0.013663090731827886</v>
      </c>
      <c r="D623" s="87" t="s">
        <v>1933</v>
      </c>
      <c r="E623" s="87" t="b">
        <v>0</v>
      </c>
      <c r="F623" s="87" t="b">
        <v>0</v>
      </c>
      <c r="G623" s="87" t="b">
        <v>0</v>
      </c>
    </row>
    <row r="624" spans="1:7" ht="15">
      <c r="A624" s="87" t="s">
        <v>1979</v>
      </c>
      <c r="B624" s="87">
        <v>5</v>
      </c>
      <c r="C624" s="132">
        <v>0.013663090731827886</v>
      </c>
      <c r="D624" s="87" t="s">
        <v>1933</v>
      </c>
      <c r="E624" s="87" t="b">
        <v>0</v>
      </c>
      <c r="F624" s="87" t="b">
        <v>0</v>
      </c>
      <c r="G624" s="87" t="b">
        <v>0</v>
      </c>
    </row>
    <row r="625" spans="1:7" ht="15">
      <c r="A625" s="87" t="s">
        <v>2009</v>
      </c>
      <c r="B625" s="87">
        <v>4</v>
      </c>
      <c r="C625" s="132">
        <v>0.010930472585462309</v>
      </c>
      <c r="D625" s="87" t="s">
        <v>1933</v>
      </c>
      <c r="E625" s="87" t="b">
        <v>1</v>
      </c>
      <c r="F625" s="87" t="b">
        <v>0</v>
      </c>
      <c r="G625" s="87" t="b">
        <v>0</v>
      </c>
    </row>
    <row r="626" spans="1:7" ht="15">
      <c r="A626" s="87" t="s">
        <v>2010</v>
      </c>
      <c r="B626" s="87">
        <v>3</v>
      </c>
      <c r="C626" s="132">
        <v>0.009546114186668314</v>
      </c>
      <c r="D626" s="87" t="s">
        <v>1933</v>
      </c>
      <c r="E626" s="87" t="b">
        <v>0</v>
      </c>
      <c r="F626" s="87" t="b">
        <v>0</v>
      </c>
      <c r="G626" s="87" t="b">
        <v>0</v>
      </c>
    </row>
    <row r="627" spans="1:7" ht="15">
      <c r="A627" s="87" t="s">
        <v>1972</v>
      </c>
      <c r="B627" s="87">
        <v>3</v>
      </c>
      <c r="C627" s="132">
        <v>0.011446379572161276</v>
      </c>
      <c r="D627" s="87" t="s">
        <v>1933</v>
      </c>
      <c r="E627" s="87" t="b">
        <v>0</v>
      </c>
      <c r="F627" s="87" t="b">
        <v>0</v>
      </c>
      <c r="G627" s="87" t="b">
        <v>0</v>
      </c>
    </row>
    <row r="628" spans="1:7" ht="15">
      <c r="A628" s="87" t="s">
        <v>1999</v>
      </c>
      <c r="B628" s="87">
        <v>3</v>
      </c>
      <c r="C628" s="132">
        <v>0.009546114186668314</v>
      </c>
      <c r="D628" s="87" t="s">
        <v>1933</v>
      </c>
      <c r="E628" s="87" t="b">
        <v>0</v>
      </c>
      <c r="F628" s="87" t="b">
        <v>0</v>
      </c>
      <c r="G628" s="87" t="b">
        <v>0</v>
      </c>
    </row>
    <row r="629" spans="1:7" ht="15">
      <c r="A629" s="87" t="s">
        <v>2011</v>
      </c>
      <c r="B629" s="87">
        <v>3</v>
      </c>
      <c r="C629" s="132">
        <v>0.011446379572161276</v>
      </c>
      <c r="D629" s="87" t="s">
        <v>1933</v>
      </c>
      <c r="E629" s="87" t="b">
        <v>0</v>
      </c>
      <c r="F629" s="87" t="b">
        <v>0</v>
      </c>
      <c r="G629" s="87" t="b">
        <v>0</v>
      </c>
    </row>
    <row r="630" spans="1:7" ht="15">
      <c r="A630" s="87" t="s">
        <v>351</v>
      </c>
      <c r="B630" s="87">
        <v>3</v>
      </c>
      <c r="C630" s="132">
        <v>0.009546114186668314</v>
      </c>
      <c r="D630" s="87" t="s">
        <v>1933</v>
      </c>
      <c r="E630" s="87" t="b">
        <v>0</v>
      </c>
      <c r="F630" s="87" t="b">
        <v>0</v>
      </c>
      <c r="G630" s="87" t="b">
        <v>0</v>
      </c>
    </row>
    <row r="631" spans="1:7" ht="15">
      <c r="A631" s="87" t="s">
        <v>322</v>
      </c>
      <c r="B631" s="87">
        <v>3</v>
      </c>
      <c r="C631" s="132">
        <v>0.009546114186668314</v>
      </c>
      <c r="D631" s="87" t="s">
        <v>1933</v>
      </c>
      <c r="E631" s="87" t="b">
        <v>0</v>
      </c>
      <c r="F631" s="87" t="b">
        <v>0</v>
      </c>
      <c r="G631" s="87" t="b">
        <v>0</v>
      </c>
    </row>
    <row r="632" spans="1:7" ht="15">
      <c r="A632" s="87" t="s">
        <v>2006</v>
      </c>
      <c r="B632" s="87">
        <v>3</v>
      </c>
      <c r="C632" s="132">
        <v>0.009546114186668314</v>
      </c>
      <c r="D632" s="87" t="s">
        <v>1933</v>
      </c>
      <c r="E632" s="87" t="b">
        <v>0</v>
      </c>
      <c r="F632" s="87" t="b">
        <v>0</v>
      </c>
      <c r="G632" s="87" t="b">
        <v>0</v>
      </c>
    </row>
    <row r="633" spans="1:7" ht="15">
      <c r="A633" s="87" t="s">
        <v>2386</v>
      </c>
      <c r="B633" s="87">
        <v>3</v>
      </c>
      <c r="C633" s="132">
        <v>0.009546114186668314</v>
      </c>
      <c r="D633" s="87" t="s">
        <v>1933</v>
      </c>
      <c r="E633" s="87" t="b">
        <v>0</v>
      </c>
      <c r="F633" s="87" t="b">
        <v>0</v>
      </c>
      <c r="G633" s="87" t="b">
        <v>0</v>
      </c>
    </row>
    <row r="634" spans="1:7" ht="15">
      <c r="A634" s="87" t="s">
        <v>2287</v>
      </c>
      <c r="B634" s="87">
        <v>3</v>
      </c>
      <c r="C634" s="132">
        <v>0.011446379572161276</v>
      </c>
      <c r="D634" s="87" t="s">
        <v>1933</v>
      </c>
      <c r="E634" s="87" t="b">
        <v>0</v>
      </c>
      <c r="F634" s="87" t="b">
        <v>0</v>
      </c>
      <c r="G634" s="87" t="b">
        <v>0</v>
      </c>
    </row>
    <row r="635" spans="1:7" ht="15">
      <c r="A635" s="87" t="s">
        <v>2281</v>
      </c>
      <c r="B635" s="87">
        <v>2</v>
      </c>
      <c r="C635" s="132">
        <v>0.007630919714774184</v>
      </c>
      <c r="D635" s="87" t="s">
        <v>1933</v>
      </c>
      <c r="E635" s="87" t="b">
        <v>0</v>
      </c>
      <c r="F635" s="87" t="b">
        <v>0</v>
      </c>
      <c r="G635" s="87" t="b">
        <v>0</v>
      </c>
    </row>
    <row r="636" spans="1:7" ht="15">
      <c r="A636" s="87" t="s">
        <v>2265</v>
      </c>
      <c r="B636" s="87">
        <v>2</v>
      </c>
      <c r="C636" s="132">
        <v>0.007630919714774184</v>
      </c>
      <c r="D636" s="87" t="s">
        <v>1933</v>
      </c>
      <c r="E636" s="87" t="b">
        <v>0</v>
      </c>
      <c r="F636" s="87" t="b">
        <v>0</v>
      </c>
      <c r="G636" s="87" t="b">
        <v>0</v>
      </c>
    </row>
    <row r="637" spans="1:7" ht="15">
      <c r="A637" s="87" t="s">
        <v>2015</v>
      </c>
      <c r="B637" s="87">
        <v>2</v>
      </c>
      <c r="C637" s="132">
        <v>0.007630919714774184</v>
      </c>
      <c r="D637" s="87" t="s">
        <v>1933</v>
      </c>
      <c r="E637" s="87" t="b">
        <v>0</v>
      </c>
      <c r="F637" s="87" t="b">
        <v>0</v>
      </c>
      <c r="G637" s="87" t="b">
        <v>0</v>
      </c>
    </row>
    <row r="638" spans="1:7" ht="15">
      <c r="A638" s="87" t="s">
        <v>2280</v>
      </c>
      <c r="B638" s="87">
        <v>2</v>
      </c>
      <c r="C638" s="132">
        <v>0.007630919714774184</v>
      </c>
      <c r="D638" s="87" t="s">
        <v>1933</v>
      </c>
      <c r="E638" s="87" t="b">
        <v>0</v>
      </c>
      <c r="F638" s="87" t="b">
        <v>0</v>
      </c>
      <c r="G638" s="87" t="b">
        <v>0</v>
      </c>
    </row>
    <row r="639" spans="1:7" ht="15">
      <c r="A639" s="87" t="s">
        <v>2339</v>
      </c>
      <c r="B639" s="87">
        <v>2</v>
      </c>
      <c r="C639" s="132">
        <v>0.007630919714774184</v>
      </c>
      <c r="D639" s="87" t="s">
        <v>1933</v>
      </c>
      <c r="E639" s="87" t="b">
        <v>0</v>
      </c>
      <c r="F639" s="87" t="b">
        <v>0</v>
      </c>
      <c r="G639" s="87" t="b">
        <v>0</v>
      </c>
    </row>
    <row r="640" spans="1:7" ht="15">
      <c r="A640" s="87" t="s">
        <v>2383</v>
      </c>
      <c r="B640" s="87">
        <v>2</v>
      </c>
      <c r="C640" s="132">
        <v>0.007630919714774184</v>
      </c>
      <c r="D640" s="87" t="s">
        <v>1933</v>
      </c>
      <c r="E640" s="87" t="b">
        <v>0</v>
      </c>
      <c r="F640" s="87" t="b">
        <v>0</v>
      </c>
      <c r="G640" s="87" t="b">
        <v>0</v>
      </c>
    </row>
    <row r="641" spans="1:7" ht="15">
      <c r="A641" s="87" t="s">
        <v>2387</v>
      </c>
      <c r="B641" s="87">
        <v>2</v>
      </c>
      <c r="C641" s="132">
        <v>0.007630919714774184</v>
      </c>
      <c r="D641" s="87" t="s">
        <v>1933</v>
      </c>
      <c r="E641" s="87" t="b">
        <v>0</v>
      </c>
      <c r="F641" s="87" t="b">
        <v>0</v>
      </c>
      <c r="G641" s="87" t="b">
        <v>0</v>
      </c>
    </row>
    <row r="642" spans="1:7" ht="15">
      <c r="A642" s="87" t="s">
        <v>2351</v>
      </c>
      <c r="B642" s="87">
        <v>2</v>
      </c>
      <c r="C642" s="132">
        <v>0.009796603136817215</v>
      </c>
      <c r="D642" s="87" t="s">
        <v>1933</v>
      </c>
      <c r="E642" s="87" t="b">
        <v>0</v>
      </c>
      <c r="F642" s="87" t="b">
        <v>0</v>
      </c>
      <c r="G642" s="87" t="b">
        <v>0</v>
      </c>
    </row>
    <row r="643" spans="1:7" ht="15">
      <c r="A643" s="87" t="s">
        <v>2316</v>
      </c>
      <c r="B643" s="87">
        <v>2</v>
      </c>
      <c r="C643" s="132">
        <v>0.007630919714774184</v>
      </c>
      <c r="D643" s="87" t="s">
        <v>1933</v>
      </c>
      <c r="E643" s="87" t="b">
        <v>0</v>
      </c>
      <c r="F643" s="87" t="b">
        <v>0</v>
      </c>
      <c r="G643" s="87" t="b">
        <v>0</v>
      </c>
    </row>
    <row r="644" spans="1:7" ht="15">
      <c r="A644" s="87" t="s">
        <v>270</v>
      </c>
      <c r="B644" s="87">
        <v>2</v>
      </c>
      <c r="C644" s="132">
        <v>0.007630919714774184</v>
      </c>
      <c r="D644" s="87" t="s">
        <v>1933</v>
      </c>
      <c r="E644" s="87" t="b">
        <v>0</v>
      </c>
      <c r="F644" s="87" t="b">
        <v>0</v>
      </c>
      <c r="G644" s="87" t="b">
        <v>0</v>
      </c>
    </row>
    <row r="645" spans="1:7" ht="15">
      <c r="A645" s="87" t="s">
        <v>2284</v>
      </c>
      <c r="B645" s="87">
        <v>2</v>
      </c>
      <c r="C645" s="132">
        <v>0.007630919714774184</v>
      </c>
      <c r="D645" s="87" t="s">
        <v>1933</v>
      </c>
      <c r="E645" s="87" t="b">
        <v>0</v>
      </c>
      <c r="F645" s="87" t="b">
        <v>0</v>
      </c>
      <c r="G645" s="87" t="b">
        <v>0</v>
      </c>
    </row>
    <row r="646" spans="1:7" ht="15">
      <c r="A646" s="87" t="s">
        <v>2252</v>
      </c>
      <c r="B646" s="87">
        <v>2</v>
      </c>
      <c r="C646" s="132">
        <v>0.007630919714774184</v>
      </c>
      <c r="D646" s="87" t="s">
        <v>1933</v>
      </c>
      <c r="E646" s="87" t="b">
        <v>0</v>
      </c>
      <c r="F646" s="87" t="b">
        <v>0</v>
      </c>
      <c r="G646" s="87" t="b">
        <v>0</v>
      </c>
    </row>
    <row r="647" spans="1:7" ht="15">
      <c r="A647" s="87" t="s">
        <v>2266</v>
      </c>
      <c r="B647" s="87">
        <v>2</v>
      </c>
      <c r="C647" s="132">
        <v>0.007630919714774184</v>
      </c>
      <c r="D647" s="87" t="s">
        <v>1933</v>
      </c>
      <c r="E647" s="87" t="b">
        <v>0</v>
      </c>
      <c r="F647" s="87" t="b">
        <v>0</v>
      </c>
      <c r="G647" s="87" t="b">
        <v>0</v>
      </c>
    </row>
    <row r="648" spans="1:7" ht="15">
      <c r="A648" s="87" t="s">
        <v>2388</v>
      </c>
      <c r="B648" s="87">
        <v>2</v>
      </c>
      <c r="C648" s="132">
        <v>0.007630919714774184</v>
      </c>
      <c r="D648" s="87" t="s">
        <v>1933</v>
      </c>
      <c r="E648" s="87" t="b">
        <v>0</v>
      </c>
      <c r="F648" s="87" t="b">
        <v>0</v>
      </c>
      <c r="G648" s="87" t="b">
        <v>0</v>
      </c>
    </row>
    <row r="649" spans="1:7" ht="15">
      <c r="A649" s="87" t="s">
        <v>348</v>
      </c>
      <c r="B649" s="87">
        <v>2</v>
      </c>
      <c r="C649" s="132">
        <v>0.007630919714774184</v>
      </c>
      <c r="D649" s="87" t="s">
        <v>1933</v>
      </c>
      <c r="E649" s="87" t="b">
        <v>0</v>
      </c>
      <c r="F649" s="87" t="b">
        <v>0</v>
      </c>
      <c r="G649" s="87" t="b">
        <v>0</v>
      </c>
    </row>
    <row r="650" spans="1:7" ht="15">
      <c r="A650" s="87" t="s">
        <v>347</v>
      </c>
      <c r="B650" s="87">
        <v>2</v>
      </c>
      <c r="C650" s="132">
        <v>0.007630919714774184</v>
      </c>
      <c r="D650" s="87" t="s">
        <v>1933</v>
      </c>
      <c r="E650" s="87" t="b">
        <v>0</v>
      </c>
      <c r="F650" s="87" t="b">
        <v>0</v>
      </c>
      <c r="G650" s="87" t="b">
        <v>0</v>
      </c>
    </row>
    <row r="651" spans="1:7" ht="15">
      <c r="A651" s="87" t="s">
        <v>346</v>
      </c>
      <c r="B651" s="87">
        <v>2</v>
      </c>
      <c r="C651" s="132">
        <v>0.007630919714774184</v>
      </c>
      <c r="D651" s="87" t="s">
        <v>1933</v>
      </c>
      <c r="E651" s="87" t="b">
        <v>0</v>
      </c>
      <c r="F651" s="87" t="b">
        <v>0</v>
      </c>
      <c r="G651" s="87" t="b">
        <v>0</v>
      </c>
    </row>
    <row r="652" spans="1:7" ht="15">
      <c r="A652" s="87" t="s">
        <v>345</v>
      </c>
      <c r="B652" s="87">
        <v>2</v>
      </c>
      <c r="C652" s="132">
        <v>0.007630919714774184</v>
      </c>
      <c r="D652" s="87" t="s">
        <v>1933</v>
      </c>
      <c r="E652" s="87" t="b">
        <v>0</v>
      </c>
      <c r="F652" s="87" t="b">
        <v>0</v>
      </c>
      <c r="G652" s="87" t="b">
        <v>0</v>
      </c>
    </row>
    <row r="653" spans="1:7" ht="15">
      <c r="A653" s="87" t="s">
        <v>2269</v>
      </c>
      <c r="B653" s="87">
        <v>2</v>
      </c>
      <c r="C653" s="132">
        <v>0.007630919714774184</v>
      </c>
      <c r="D653" s="87" t="s">
        <v>1933</v>
      </c>
      <c r="E653" s="87" t="b">
        <v>0</v>
      </c>
      <c r="F653" s="87" t="b">
        <v>0</v>
      </c>
      <c r="G653" s="87" t="b">
        <v>0</v>
      </c>
    </row>
    <row r="654" spans="1:7" ht="15">
      <c r="A654" s="87" t="s">
        <v>2257</v>
      </c>
      <c r="B654" s="87">
        <v>2</v>
      </c>
      <c r="C654" s="132">
        <v>0.007630919714774184</v>
      </c>
      <c r="D654" s="87" t="s">
        <v>1933</v>
      </c>
      <c r="E654" s="87" t="b">
        <v>0</v>
      </c>
      <c r="F654" s="87" t="b">
        <v>0</v>
      </c>
      <c r="G654" s="87" t="b">
        <v>0</v>
      </c>
    </row>
    <row r="655" spans="1:7" ht="15">
      <c r="A655" s="87" t="s">
        <v>2256</v>
      </c>
      <c r="B655" s="87">
        <v>2</v>
      </c>
      <c r="C655" s="132">
        <v>0.007630919714774184</v>
      </c>
      <c r="D655" s="87" t="s">
        <v>1933</v>
      </c>
      <c r="E655" s="87" t="b">
        <v>0</v>
      </c>
      <c r="F655" s="87" t="b">
        <v>0</v>
      </c>
      <c r="G655" s="87" t="b">
        <v>0</v>
      </c>
    </row>
    <row r="656" spans="1:7" ht="15">
      <c r="A656" s="87" t="s">
        <v>2258</v>
      </c>
      <c r="B656" s="87">
        <v>2</v>
      </c>
      <c r="C656" s="132">
        <v>0.007630919714774184</v>
      </c>
      <c r="D656" s="87" t="s">
        <v>1933</v>
      </c>
      <c r="E656" s="87" t="b">
        <v>0</v>
      </c>
      <c r="F656" s="87" t="b">
        <v>0</v>
      </c>
      <c r="G656" s="87" t="b">
        <v>0</v>
      </c>
    </row>
    <row r="657" spans="1:7" ht="15">
      <c r="A657" s="87" t="s">
        <v>2259</v>
      </c>
      <c r="B657" s="87">
        <v>2</v>
      </c>
      <c r="C657" s="132">
        <v>0.007630919714774184</v>
      </c>
      <c r="D657" s="87" t="s">
        <v>1933</v>
      </c>
      <c r="E657" s="87" t="b">
        <v>0</v>
      </c>
      <c r="F657" s="87" t="b">
        <v>0</v>
      </c>
      <c r="G657" s="87" t="b">
        <v>0</v>
      </c>
    </row>
    <row r="658" spans="1:7" ht="15">
      <c r="A658" s="87" t="s">
        <v>2260</v>
      </c>
      <c r="B658" s="87">
        <v>2</v>
      </c>
      <c r="C658" s="132">
        <v>0.007630919714774184</v>
      </c>
      <c r="D658" s="87" t="s">
        <v>1933</v>
      </c>
      <c r="E658" s="87" t="b">
        <v>0</v>
      </c>
      <c r="F658" s="87" t="b">
        <v>0</v>
      </c>
      <c r="G658" s="87" t="b">
        <v>0</v>
      </c>
    </row>
    <row r="659" spans="1:7" ht="15">
      <c r="A659" s="87" t="s">
        <v>2261</v>
      </c>
      <c r="B659" s="87">
        <v>2</v>
      </c>
      <c r="C659" s="132">
        <v>0.007630919714774184</v>
      </c>
      <c r="D659" s="87" t="s">
        <v>1933</v>
      </c>
      <c r="E659" s="87" t="b">
        <v>0</v>
      </c>
      <c r="F659" s="87" t="b">
        <v>0</v>
      </c>
      <c r="G659" s="87" t="b">
        <v>0</v>
      </c>
    </row>
    <row r="660" spans="1:7" ht="15">
      <c r="A660" s="87" t="s">
        <v>2255</v>
      </c>
      <c r="B660" s="87">
        <v>2</v>
      </c>
      <c r="C660" s="132">
        <v>0.007630919714774184</v>
      </c>
      <c r="D660" s="87" t="s">
        <v>1933</v>
      </c>
      <c r="E660" s="87" t="b">
        <v>0</v>
      </c>
      <c r="F660" s="87" t="b">
        <v>0</v>
      </c>
      <c r="G660" s="87" t="b">
        <v>0</v>
      </c>
    </row>
    <row r="661" spans="1:7" ht="15">
      <c r="A661" s="87" t="s">
        <v>2007</v>
      </c>
      <c r="B661" s="87">
        <v>2</v>
      </c>
      <c r="C661" s="132">
        <v>0.007630919714774184</v>
      </c>
      <c r="D661" s="87" t="s">
        <v>1933</v>
      </c>
      <c r="E661" s="87" t="b">
        <v>0</v>
      </c>
      <c r="F661" s="87" t="b">
        <v>0</v>
      </c>
      <c r="G661" s="87" t="b">
        <v>0</v>
      </c>
    </row>
    <row r="662" spans="1:7" ht="15">
      <c r="A662" s="87" t="s">
        <v>2254</v>
      </c>
      <c r="B662" s="87">
        <v>2</v>
      </c>
      <c r="C662" s="132">
        <v>0.007630919714774184</v>
      </c>
      <c r="D662" s="87" t="s">
        <v>1933</v>
      </c>
      <c r="E662" s="87" t="b">
        <v>0</v>
      </c>
      <c r="F662" s="87" t="b">
        <v>0</v>
      </c>
      <c r="G662" s="87" t="b">
        <v>0</v>
      </c>
    </row>
    <row r="663" spans="1:7" ht="15">
      <c r="A663" s="87" t="s">
        <v>2262</v>
      </c>
      <c r="B663" s="87">
        <v>2</v>
      </c>
      <c r="C663" s="132">
        <v>0.007630919714774184</v>
      </c>
      <c r="D663" s="87" t="s">
        <v>1933</v>
      </c>
      <c r="E663" s="87" t="b">
        <v>0</v>
      </c>
      <c r="F663" s="87" t="b">
        <v>0</v>
      </c>
      <c r="G663" s="87" t="b">
        <v>0</v>
      </c>
    </row>
    <row r="664" spans="1:7" ht="15">
      <c r="A664" s="87" t="s">
        <v>2337</v>
      </c>
      <c r="B664" s="87">
        <v>2</v>
      </c>
      <c r="C664" s="132">
        <v>0.007630919714774184</v>
      </c>
      <c r="D664" s="87" t="s">
        <v>1933</v>
      </c>
      <c r="E664" s="87" t="b">
        <v>0</v>
      </c>
      <c r="F664" s="87" t="b">
        <v>0</v>
      </c>
      <c r="G664" s="87" t="b">
        <v>0</v>
      </c>
    </row>
    <row r="665" spans="1:7" ht="15">
      <c r="A665" s="87" t="s">
        <v>2016</v>
      </c>
      <c r="B665" s="87">
        <v>2</v>
      </c>
      <c r="C665" s="132">
        <v>0.007630919714774184</v>
      </c>
      <c r="D665" s="87" t="s">
        <v>1933</v>
      </c>
      <c r="E665" s="87" t="b">
        <v>0</v>
      </c>
      <c r="F665" s="87" t="b">
        <v>0</v>
      </c>
      <c r="G665" s="87" t="b">
        <v>0</v>
      </c>
    </row>
    <row r="666" spans="1:7" ht="15">
      <c r="A666" s="87" t="s">
        <v>2459</v>
      </c>
      <c r="B666" s="87">
        <v>2</v>
      </c>
      <c r="C666" s="132">
        <v>0.007630919714774184</v>
      </c>
      <c r="D666" s="87" t="s">
        <v>1933</v>
      </c>
      <c r="E666" s="87" t="b">
        <v>0</v>
      </c>
      <c r="F666" s="87" t="b">
        <v>0</v>
      </c>
      <c r="G666" s="87" t="b">
        <v>0</v>
      </c>
    </row>
    <row r="667" spans="1:7" ht="15">
      <c r="A667" s="87" t="s">
        <v>2508</v>
      </c>
      <c r="B667" s="87">
        <v>2</v>
      </c>
      <c r="C667" s="132">
        <v>0.007630919714774184</v>
      </c>
      <c r="D667" s="87" t="s">
        <v>1933</v>
      </c>
      <c r="E667" s="87" t="b">
        <v>1</v>
      </c>
      <c r="F667" s="87" t="b">
        <v>0</v>
      </c>
      <c r="G667" s="87" t="b">
        <v>0</v>
      </c>
    </row>
    <row r="668" spans="1:7" ht="15">
      <c r="A668" s="87" t="s">
        <v>2348</v>
      </c>
      <c r="B668" s="87">
        <v>2</v>
      </c>
      <c r="C668" s="132">
        <v>0.007630919714774184</v>
      </c>
      <c r="D668" s="87" t="s">
        <v>1933</v>
      </c>
      <c r="E668" s="87" t="b">
        <v>0</v>
      </c>
      <c r="F668" s="87" t="b">
        <v>0</v>
      </c>
      <c r="G668" s="87" t="b">
        <v>0</v>
      </c>
    </row>
    <row r="669" spans="1:7" ht="15">
      <c r="A669" s="87" t="s">
        <v>2288</v>
      </c>
      <c r="B669" s="87">
        <v>2</v>
      </c>
      <c r="C669" s="132">
        <v>0.007630919714774184</v>
      </c>
      <c r="D669" s="87" t="s">
        <v>1933</v>
      </c>
      <c r="E669" s="87" t="b">
        <v>0</v>
      </c>
      <c r="F669" s="87" t="b">
        <v>0</v>
      </c>
      <c r="G669" s="87" t="b">
        <v>0</v>
      </c>
    </row>
    <row r="670" spans="1:7" ht="15">
      <c r="A670" s="87" t="s">
        <v>286</v>
      </c>
      <c r="B670" s="87">
        <v>6</v>
      </c>
      <c r="C670" s="132">
        <v>0.004118859448625272</v>
      </c>
      <c r="D670" s="87" t="s">
        <v>1934</v>
      </c>
      <c r="E670" s="87" t="b">
        <v>0</v>
      </c>
      <c r="F670" s="87" t="b">
        <v>0</v>
      </c>
      <c r="G670" s="87" t="b">
        <v>0</v>
      </c>
    </row>
    <row r="671" spans="1:7" ht="15">
      <c r="A671" s="87" t="s">
        <v>319</v>
      </c>
      <c r="B671" s="87">
        <v>5</v>
      </c>
      <c r="C671" s="132">
        <v>0.005607691831206725</v>
      </c>
      <c r="D671" s="87" t="s">
        <v>1934</v>
      </c>
      <c r="E671" s="87" t="b">
        <v>0</v>
      </c>
      <c r="F671" s="87" t="b">
        <v>0</v>
      </c>
      <c r="G671" s="87" t="b">
        <v>0</v>
      </c>
    </row>
    <row r="672" spans="1:7" ht="15">
      <c r="A672" s="87" t="s">
        <v>2013</v>
      </c>
      <c r="B672" s="87">
        <v>5</v>
      </c>
      <c r="C672" s="132">
        <v>0.005607691831206725</v>
      </c>
      <c r="D672" s="87" t="s">
        <v>1934</v>
      </c>
      <c r="E672" s="87" t="b">
        <v>0</v>
      </c>
      <c r="F672" s="87" t="b">
        <v>0</v>
      </c>
      <c r="G672" s="87" t="b">
        <v>0</v>
      </c>
    </row>
    <row r="673" spans="1:7" ht="15">
      <c r="A673" s="87" t="s">
        <v>318</v>
      </c>
      <c r="B673" s="87">
        <v>5</v>
      </c>
      <c r="C673" s="132">
        <v>0.005607691831206725</v>
      </c>
      <c r="D673" s="87" t="s">
        <v>1934</v>
      </c>
      <c r="E673" s="87" t="b">
        <v>0</v>
      </c>
      <c r="F673" s="87" t="b">
        <v>0</v>
      </c>
      <c r="G673" s="87" t="b">
        <v>0</v>
      </c>
    </row>
    <row r="674" spans="1:7" ht="15">
      <c r="A674" s="87" t="s">
        <v>317</v>
      </c>
      <c r="B674" s="87">
        <v>5</v>
      </c>
      <c r="C674" s="132">
        <v>0.005607691831206725</v>
      </c>
      <c r="D674" s="87" t="s">
        <v>1934</v>
      </c>
      <c r="E674" s="87" t="b">
        <v>0</v>
      </c>
      <c r="F674" s="87" t="b">
        <v>0</v>
      </c>
      <c r="G674" s="87" t="b">
        <v>0</v>
      </c>
    </row>
    <row r="675" spans="1:7" ht="15">
      <c r="A675" s="87" t="s">
        <v>316</v>
      </c>
      <c r="B675" s="87">
        <v>5</v>
      </c>
      <c r="C675" s="132">
        <v>0.005607691831206725</v>
      </c>
      <c r="D675" s="87" t="s">
        <v>1934</v>
      </c>
      <c r="E675" s="87" t="b">
        <v>0</v>
      </c>
      <c r="F675" s="87" t="b">
        <v>0</v>
      </c>
      <c r="G675" s="87" t="b">
        <v>0</v>
      </c>
    </row>
    <row r="676" spans="1:7" ht="15">
      <c r="A676" s="87" t="s">
        <v>259</v>
      </c>
      <c r="B676" s="87">
        <v>5</v>
      </c>
      <c r="C676" s="132">
        <v>0.005607691831206725</v>
      </c>
      <c r="D676" s="87" t="s">
        <v>1934</v>
      </c>
      <c r="E676" s="87" t="b">
        <v>0</v>
      </c>
      <c r="F676" s="87" t="b">
        <v>0</v>
      </c>
      <c r="G676" s="87" t="b">
        <v>0</v>
      </c>
    </row>
    <row r="677" spans="1:7" ht="15">
      <c r="A677" s="87" t="s">
        <v>315</v>
      </c>
      <c r="B677" s="87">
        <v>5</v>
      </c>
      <c r="C677" s="132">
        <v>0.005607691831206725</v>
      </c>
      <c r="D677" s="87" t="s">
        <v>1934</v>
      </c>
      <c r="E677" s="87" t="b">
        <v>0</v>
      </c>
      <c r="F677" s="87" t="b">
        <v>0</v>
      </c>
      <c r="G677" s="87" t="b">
        <v>0</v>
      </c>
    </row>
    <row r="678" spans="1:7" ht="15">
      <c r="A678" s="87" t="s">
        <v>314</v>
      </c>
      <c r="B678" s="87">
        <v>5</v>
      </c>
      <c r="C678" s="132">
        <v>0.005607691831206725</v>
      </c>
      <c r="D678" s="87" t="s">
        <v>1934</v>
      </c>
      <c r="E678" s="87" t="b">
        <v>0</v>
      </c>
      <c r="F678" s="87" t="b">
        <v>0</v>
      </c>
      <c r="G678" s="87" t="b">
        <v>0</v>
      </c>
    </row>
    <row r="679" spans="1:7" ht="15">
      <c r="A679" s="87" t="s">
        <v>313</v>
      </c>
      <c r="B679" s="87">
        <v>5</v>
      </c>
      <c r="C679" s="132">
        <v>0.005607691831206725</v>
      </c>
      <c r="D679" s="87" t="s">
        <v>1934</v>
      </c>
      <c r="E679" s="87" t="b">
        <v>0</v>
      </c>
      <c r="F679" s="87" t="b">
        <v>0</v>
      </c>
      <c r="G679" s="87" t="b">
        <v>0</v>
      </c>
    </row>
    <row r="680" spans="1:7" ht="15">
      <c r="A680" s="87" t="s">
        <v>312</v>
      </c>
      <c r="B680" s="87">
        <v>5</v>
      </c>
      <c r="C680" s="132">
        <v>0.005607691831206725</v>
      </c>
      <c r="D680" s="87" t="s">
        <v>1934</v>
      </c>
      <c r="E680" s="87" t="b">
        <v>0</v>
      </c>
      <c r="F680" s="87" t="b">
        <v>0</v>
      </c>
      <c r="G680" s="87" t="b">
        <v>0</v>
      </c>
    </row>
    <row r="681" spans="1:7" ht="15">
      <c r="A681" s="87" t="s">
        <v>311</v>
      </c>
      <c r="B681" s="87">
        <v>5</v>
      </c>
      <c r="C681" s="132">
        <v>0.005607691831206725</v>
      </c>
      <c r="D681" s="87" t="s">
        <v>1934</v>
      </c>
      <c r="E681" s="87" t="b">
        <v>0</v>
      </c>
      <c r="F681" s="87" t="b">
        <v>0</v>
      </c>
      <c r="G681" s="87" t="b">
        <v>0</v>
      </c>
    </row>
    <row r="682" spans="1:7" ht="15">
      <c r="A682" s="87" t="s">
        <v>310</v>
      </c>
      <c r="B682" s="87">
        <v>5</v>
      </c>
      <c r="C682" s="132">
        <v>0.005607691831206725</v>
      </c>
      <c r="D682" s="87" t="s">
        <v>1934</v>
      </c>
      <c r="E682" s="87" t="b">
        <v>0</v>
      </c>
      <c r="F682" s="87" t="b">
        <v>0</v>
      </c>
      <c r="G682" s="87" t="b">
        <v>0</v>
      </c>
    </row>
    <row r="683" spans="1:7" ht="15">
      <c r="A683" s="87" t="s">
        <v>309</v>
      </c>
      <c r="B683" s="87">
        <v>5</v>
      </c>
      <c r="C683" s="132">
        <v>0.005607691831206725</v>
      </c>
      <c r="D683" s="87" t="s">
        <v>1934</v>
      </c>
      <c r="E683" s="87" t="b">
        <v>0</v>
      </c>
      <c r="F683" s="87" t="b">
        <v>0</v>
      </c>
      <c r="G683" s="87" t="b">
        <v>0</v>
      </c>
    </row>
    <row r="684" spans="1:7" ht="15">
      <c r="A684" s="87" t="s">
        <v>308</v>
      </c>
      <c r="B684" s="87">
        <v>5</v>
      </c>
      <c r="C684" s="132">
        <v>0.005607691831206725</v>
      </c>
      <c r="D684" s="87" t="s">
        <v>1934</v>
      </c>
      <c r="E684" s="87" t="b">
        <v>0</v>
      </c>
      <c r="F684" s="87" t="b">
        <v>0</v>
      </c>
      <c r="G684" s="87" t="b">
        <v>0</v>
      </c>
    </row>
    <row r="685" spans="1:7" ht="15">
      <c r="A685" s="87" t="s">
        <v>307</v>
      </c>
      <c r="B685" s="87">
        <v>5</v>
      </c>
      <c r="C685" s="132">
        <v>0.005607691831206725</v>
      </c>
      <c r="D685" s="87" t="s">
        <v>1934</v>
      </c>
      <c r="E685" s="87" t="b">
        <v>0</v>
      </c>
      <c r="F685" s="87" t="b">
        <v>0</v>
      </c>
      <c r="G685" s="87" t="b">
        <v>0</v>
      </c>
    </row>
    <row r="686" spans="1:7" ht="15">
      <c r="A686" s="87" t="s">
        <v>2269</v>
      </c>
      <c r="B686" s="87">
        <v>4</v>
      </c>
      <c r="C686" s="132">
        <v>0.00661604386074684</v>
      </c>
      <c r="D686" s="87" t="s">
        <v>1934</v>
      </c>
      <c r="E686" s="87" t="b">
        <v>0</v>
      </c>
      <c r="F686" s="87" t="b">
        <v>0</v>
      </c>
      <c r="G686" s="87" t="b">
        <v>0</v>
      </c>
    </row>
    <row r="687" spans="1:7" ht="15">
      <c r="A687" s="87" t="s">
        <v>2270</v>
      </c>
      <c r="B687" s="87">
        <v>4</v>
      </c>
      <c r="C687" s="132">
        <v>0.00661604386074684</v>
      </c>
      <c r="D687" s="87" t="s">
        <v>1934</v>
      </c>
      <c r="E687" s="87" t="b">
        <v>1</v>
      </c>
      <c r="F687" s="87" t="b">
        <v>0</v>
      </c>
      <c r="G687" s="87" t="b">
        <v>0</v>
      </c>
    </row>
    <row r="688" spans="1:7" ht="15">
      <c r="A688" s="87" t="s">
        <v>260</v>
      </c>
      <c r="B688" s="87">
        <v>4</v>
      </c>
      <c r="C688" s="132">
        <v>0.00661604386074684</v>
      </c>
      <c r="D688" s="87" t="s">
        <v>1934</v>
      </c>
      <c r="E688" s="87" t="b">
        <v>0</v>
      </c>
      <c r="F688" s="87" t="b">
        <v>0</v>
      </c>
      <c r="G688" s="87" t="b">
        <v>0</v>
      </c>
    </row>
    <row r="689" spans="1:7" ht="15">
      <c r="A689" s="87" t="s">
        <v>2268</v>
      </c>
      <c r="B689" s="87">
        <v>4</v>
      </c>
      <c r="C689" s="132">
        <v>0.01323208772149368</v>
      </c>
      <c r="D689" s="87" t="s">
        <v>1934</v>
      </c>
      <c r="E689" s="87" t="b">
        <v>0</v>
      </c>
      <c r="F689" s="87" t="b">
        <v>0</v>
      </c>
      <c r="G689" s="87" t="b">
        <v>0</v>
      </c>
    </row>
    <row r="690" spans="1:7" ht="15">
      <c r="A690" s="87" t="s">
        <v>2289</v>
      </c>
      <c r="B690" s="87">
        <v>3</v>
      </c>
      <c r="C690" s="132">
        <v>0.007021462619872766</v>
      </c>
      <c r="D690" s="87" t="s">
        <v>1934</v>
      </c>
      <c r="E690" s="87" t="b">
        <v>0</v>
      </c>
      <c r="F690" s="87" t="b">
        <v>0</v>
      </c>
      <c r="G690" s="87" t="b">
        <v>0</v>
      </c>
    </row>
    <row r="691" spans="1:7" ht="15">
      <c r="A691" s="87" t="s">
        <v>258</v>
      </c>
      <c r="B691" s="87">
        <v>3</v>
      </c>
      <c r="C691" s="132">
        <v>0.007021462619872766</v>
      </c>
      <c r="D691" s="87" t="s">
        <v>1934</v>
      </c>
      <c r="E691" s="87" t="b">
        <v>0</v>
      </c>
      <c r="F691" s="87" t="b">
        <v>0</v>
      </c>
      <c r="G691" s="87" t="b">
        <v>0</v>
      </c>
    </row>
    <row r="692" spans="1:7" ht="15">
      <c r="A692" s="87" t="s">
        <v>246</v>
      </c>
      <c r="B692" s="87">
        <v>3</v>
      </c>
      <c r="C692" s="132">
        <v>0.007021462619872766</v>
      </c>
      <c r="D692" s="87" t="s">
        <v>1934</v>
      </c>
      <c r="E692" s="87" t="b">
        <v>0</v>
      </c>
      <c r="F692" s="87" t="b">
        <v>0</v>
      </c>
      <c r="G692" s="87" t="b">
        <v>0</v>
      </c>
    </row>
    <row r="693" spans="1:7" ht="15">
      <c r="A693" s="87" t="s">
        <v>301</v>
      </c>
      <c r="B693" s="87">
        <v>2</v>
      </c>
      <c r="C693" s="132">
        <v>0.00661604386074684</v>
      </c>
      <c r="D693" s="87" t="s">
        <v>1934</v>
      </c>
      <c r="E693" s="87" t="b">
        <v>0</v>
      </c>
      <c r="F693" s="87" t="b">
        <v>0</v>
      </c>
      <c r="G693" s="87" t="b">
        <v>0</v>
      </c>
    </row>
    <row r="694" spans="1:7" ht="15">
      <c r="A694" s="87" t="s">
        <v>2265</v>
      </c>
      <c r="B694" s="87">
        <v>2</v>
      </c>
      <c r="C694" s="132">
        <v>0.00661604386074684</v>
      </c>
      <c r="D694" s="87" t="s">
        <v>1934</v>
      </c>
      <c r="E694" s="87" t="b">
        <v>0</v>
      </c>
      <c r="F694" s="87" t="b">
        <v>0</v>
      </c>
      <c r="G694" s="87" t="b">
        <v>0</v>
      </c>
    </row>
    <row r="695" spans="1:7" ht="15">
      <c r="A695" s="87" t="s">
        <v>2278</v>
      </c>
      <c r="B695" s="87">
        <v>2</v>
      </c>
      <c r="C695" s="132">
        <v>0.00661604386074684</v>
      </c>
      <c r="D695" s="87" t="s">
        <v>1934</v>
      </c>
      <c r="E695" s="87" t="b">
        <v>0</v>
      </c>
      <c r="F695" s="87" t="b">
        <v>0</v>
      </c>
      <c r="G695" s="87" t="b">
        <v>0</v>
      </c>
    </row>
    <row r="696" spans="1:7" ht="15">
      <c r="A696" s="87" t="s">
        <v>2530</v>
      </c>
      <c r="B696" s="87">
        <v>2</v>
      </c>
      <c r="C696" s="132">
        <v>0.00661604386074684</v>
      </c>
      <c r="D696" s="87" t="s">
        <v>1934</v>
      </c>
      <c r="E696" s="87" t="b">
        <v>0</v>
      </c>
      <c r="F696" s="87" t="b">
        <v>0</v>
      </c>
      <c r="G696" s="87" t="b">
        <v>0</v>
      </c>
    </row>
    <row r="697" spans="1:7" ht="15">
      <c r="A697" s="87" t="s">
        <v>2279</v>
      </c>
      <c r="B697" s="87">
        <v>2</v>
      </c>
      <c r="C697" s="132">
        <v>0.00661604386074684</v>
      </c>
      <c r="D697" s="87" t="s">
        <v>1934</v>
      </c>
      <c r="E697" s="87" t="b">
        <v>0</v>
      </c>
      <c r="F697" s="87" t="b">
        <v>0</v>
      </c>
      <c r="G697" s="87" t="b">
        <v>0</v>
      </c>
    </row>
    <row r="698" spans="1:7" ht="15">
      <c r="A698" s="87" t="s">
        <v>2396</v>
      </c>
      <c r="B698" s="87">
        <v>2</v>
      </c>
      <c r="C698" s="132">
        <v>0.00661604386074684</v>
      </c>
      <c r="D698" s="87" t="s">
        <v>1934</v>
      </c>
      <c r="E698" s="87" t="b">
        <v>0</v>
      </c>
      <c r="F698" s="87" t="b">
        <v>0</v>
      </c>
      <c r="G698" s="87" t="b">
        <v>0</v>
      </c>
    </row>
    <row r="699" spans="1:7" ht="15">
      <c r="A699" s="87" t="s">
        <v>2525</v>
      </c>
      <c r="B699" s="87">
        <v>2</v>
      </c>
      <c r="C699" s="132">
        <v>0.00661604386074684</v>
      </c>
      <c r="D699" s="87" t="s">
        <v>1934</v>
      </c>
      <c r="E699" s="87" t="b">
        <v>0</v>
      </c>
      <c r="F699" s="87" t="b">
        <v>0</v>
      </c>
      <c r="G699" s="87" t="b">
        <v>0</v>
      </c>
    </row>
    <row r="700" spans="1:7" ht="15">
      <c r="A700" s="87" t="s">
        <v>2319</v>
      </c>
      <c r="B700" s="87">
        <v>2</v>
      </c>
      <c r="C700" s="132">
        <v>0.00661604386074684</v>
      </c>
      <c r="D700" s="87" t="s">
        <v>1934</v>
      </c>
      <c r="E700" s="87" t="b">
        <v>0</v>
      </c>
      <c r="F700" s="87" t="b">
        <v>0</v>
      </c>
      <c r="G700" s="87" t="b">
        <v>0</v>
      </c>
    </row>
    <row r="701" spans="1:7" ht="15">
      <c r="A701" s="87" t="s">
        <v>2526</v>
      </c>
      <c r="B701" s="87">
        <v>2</v>
      </c>
      <c r="C701" s="132">
        <v>0.00661604386074684</v>
      </c>
      <c r="D701" s="87" t="s">
        <v>1934</v>
      </c>
      <c r="E701" s="87" t="b">
        <v>0</v>
      </c>
      <c r="F701" s="87" t="b">
        <v>0</v>
      </c>
      <c r="G701" s="87" t="b">
        <v>0</v>
      </c>
    </row>
    <row r="702" spans="1:7" ht="15">
      <c r="A702" s="87" t="s">
        <v>2527</v>
      </c>
      <c r="B702" s="87">
        <v>2</v>
      </c>
      <c r="C702" s="132">
        <v>0.00661604386074684</v>
      </c>
      <c r="D702" s="87" t="s">
        <v>1934</v>
      </c>
      <c r="E702" s="87" t="b">
        <v>0</v>
      </c>
      <c r="F702" s="87" t="b">
        <v>1</v>
      </c>
      <c r="G702" s="87" t="b">
        <v>0</v>
      </c>
    </row>
    <row r="703" spans="1:7" ht="15">
      <c r="A703" s="87" t="s">
        <v>2016</v>
      </c>
      <c r="B703" s="87">
        <v>2</v>
      </c>
      <c r="C703" s="132">
        <v>0.00661604386074684</v>
      </c>
      <c r="D703" s="87" t="s">
        <v>1934</v>
      </c>
      <c r="E703" s="87" t="b">
        <v>0</v>
      </c>
      <c r="F703" s="87" t="b">
        <v>0</v>
      </c>
      <c r="G703" s="87" t="b">
        <v>0</v>
      </c>
    </row>
    <row r="704" spans="1:7" ht="15">
      <c r="A704" s="87" t="s">
        <v>2528</v>
      </c>
      <c r="B704" s="87">
        <v>2</v>
      </c>
      <c r="C704" s="132">
        <v>0.00661604386074684</v>
      </c>
      <c r="D704" s="87" t="s">
        <v>1934</v>
      </c>
      <c r="E704" s="87" t="b">
        <v>0</v>
      </c>
      <c r="F704" s="87" t="b">
        <v>0</v>
      </c>
      <c r="G704" s="87" t="b">
        <v>0</v>
      </c>
    </row>
    <row r="705" spans="1:7" ht="15">
      <c r="A705" s="87" t="s">
        <v>2529</v>
      </c>
      <c r="B705" s="87">
        <v>2</v>
      </c>
      <c r="C705" s="132">
        <v>0.00661604386074684</v>
      </c>
      <c r="D705" s="87" t="s">
        <v>1934</v>
      </c>
      <c r="E705" s="87" t="b">
        <v>0</v>
      </c>
      <c r="F705" s="87" t="b">
        <v>0</v>
      </c>
      <c r="G705" s="87" t="b">
        <v>0</v>
      </c>
    </row>
    <row r="706" spans="1:7" ht="15">
      <c r="A706" s="87" t="s">
        <v>2538</v>
      </c>
      <c r="B706" s="87">
        <v>2</v>
      </c>
      <c r="C706" s="132">
        <v>0.009924065791120259</v>
      </c>
      <c r="D706" s="87" t="s">
        <v>1934</v>
      </c>
      <c r="E706" s="87" t="b">
        <v>0</v>
      </c>
      <c r="F706" s="87" t="b">
        <v>0</v>
      </c>
      <c r="G706" s="87" t="b">
        <v>0</v>
      </c>
    </row>
    <row r="707" spans="1:7" ht="15">
      <c r="A707" s="87" t="s">
        <v>286</v>
      </c>
      <c r="B707" s="87">
        <v>17</v>
      </c>
      <c r="C707" s="132">
        <v>0.012297447703236377</v>
      </c>
      <c r="D707" s="87" t="s">
        <v>1935</v>
      </c>
      <c r="E707" s="87" t="b">
        <v>0</v>
      </c>
      <c r="F707" s="87" t="b">
        <v>0</v>
      </c>
      <c r="G707" s="87" t="b">
        <v>0</v>
      </c>
    </row>
    <row r="708" spans="1:7" ht="15">
      <c r="A708" s="87" t="s">
        <v>264</v>
      </c>
      <c r="B708" s="87">
        <v>11</v>
      </c>
      <c r="C708" s="132">
        <v>0.014055760308433463</v>
      </c>
      <c r="D708" s="87" t="s">
        <v>1935</v>
      </c>
      <c r="E708" s="87" t="b">
        <v>0</v>
      </c>
      <c r="F708" s="87" t="b">
        <v>0</v>
      </c>
      <c r="G708" s="87" t="b">
        <v>0</v>
      </c>
    </row>
    <row r="709" spans="1:7" ht="15">
      <c r="A709" s="87" t="s">
        <v>266</v>
      </c>
      <c r="B709" s="87">
        <v>11</v>
      </c>
      <c r="C709" s="132">
        <v>0.014055760308433463</v>
      </c>
      <c r="D709" s="87" t="s">
        <v>1935</v>
      </c>
      <c r="E709" s="87" t="b">
        <v>0</v>
      </c>
      <c r="F709" s="87" t="b">
        <v>0</v>
      </c>
      <c r="G709" s="87" t="b">
        <v>0</v>
      </c>
    </row>
    <row r="710" spans="1:7" ht="15">
      <c r="A710" s="87" t="s">
        <v>265</v>
      </c>
      <c r="B710" s="87">
        <v>10</v>
      </c>
      <c r="C710" s="132">
        <v>0.013991825651603005</v>
      </c>
      <c r="D710" s="87" t="s">
        <v>1935</v>
      </c>
      <c r="E710" s="87" t="b">
        <v>0</v>
      </c>
      <c r="F710" s="87" t="b">
        <v>0</v>
      </c>
      <c r="G710" s="87" t="b">
        <v>0</v>
      </c>
    </row>
    <row r="711" spans="1:7" ht="15">
      <c r="A711" s="87" t="s">
        <v>268</v>
      </c>
      <c r="B711" s="87">
        <v>8</v>
      </c>
      <c r="C711" s="132">
        <v>0.01346700921355352</v>
      </c>
      <c r="D711" s="87" t="s">
        <v>1935</v>
      </c>
      <c r="E711" s="87" t="b">
        <v>0</v>
      </c>
      <c r="F711" s="87" t="b">
        <v>0</v>
      </c>
      <c r="G711" s="87" t="b">
        <v>0</v>
      </c>
    </row>
    <row r="712" spans="1:7" ht="15">
      <c r="A712" s="87" t="s">
        <v>254</v>
      </c>
      <c r="B712" s="87">
        <v>8</v>
      </c>
      <c r="C712" s="132">
        <v>0.01346700921355352</v>
      </c>
      <c r="D712" s="87" t="s">
        <v>1935</v>
      </c>
      <c r="E712" s="87" t="b">
        <v>0</v>
      </c>
      <c r="F712" s="87" t="b">
        <v>0</v>
      </c>
      <c r="G712" s="87" t="b">
        <v>0</v>
      </c>
    </row>
    <row r="713" spans="1:7" ht="15">
      <c r="A713" s="87" t="s">
        <v>267</v>
      </c>
      <c r="B713" s="87">
        <v>6</v>
      </c>
      <c r="C713" s="132">
        <v>0.012298592451660158</v>
      </c>
      <c r="D713" s="87" t="s">
        <v>1935</v>
      </c>
      <c r="E713" s="87" t="b">
        <v>0</v>
      </c>
      <c r="F713" s="87" t="b">
        <v>0</v>
      </c>
      <c r="G713" s="87" t="b">
        <v>0</v>
      </c>
    </row>
    <row r="714" spans="1:7" ht="15">
      <c r="A714" s="87" t="s">
        <v>2015</v>
      </c>
      <c r="B714" s="87">
        <v>4</v>
      </c>
      <c r="C714" s="132">
        <v>0.010264648250929034</v>
      </c>
      <c r="D714" s="87" t="s">
        <v>1935</v>
      </c>
      <c r="E714" s="87" t="b">
        <v>0</v>
      </c>
      <c r="F714" s="87" t="b">
        <v>0</v>
      </c>
      <c r="G714" s="87" t="b">
        <v>0</v>
      </c>
    </row>
    <row r="715" spans="1:7" ht="15">
      <c r="A715" s="87" t="s">
        <v>2001</v>
      </c>
      <c r="B715" s="87">
        <v>4</v>
      </c>
      <c r="C715" s="132">
        <v>0.010264648250929034</v>
      </c>
      <c r="D715" s="87" t="s">
        <v>1935</v>
      </c>
      <c r="E715" s="87" t="b">
        <v>0</v>
      </c>
      <c r="F715" s="87" t="b">
        <v>0</v>
      </c>
      <c r="G715" s="87" t="b">
        <v>0</v>
      </c>
    </row>
    <row r="716" spans="1:7" ht="15">
      <c r="A716" s="87" t="s">
        <v>2016</v>
      </c>
      <c r="B716" s="87">
        <v>4</v>
      </c>
      <c r="C716" s="132">
        <v>0.011730205278592375</v>
      </c>
      <c r="D716" s="87" t="s">
        <v>1935</v>
      </c>
      <c r="E716" s="87" t="b">
        <v>0</v>
      </c>
      <c r="F716" s="87" t="b">
        <v>0</v>
      </c>
      <c r="G716" s="87" t="b">
        <v>0</v>
      </c>
    </row>
    <row r="717" spans="1:7" ht="15">
      <c r="A717" s="87" t="s">
        <v>2002</v>
      </c>
      <c r="B717" s="87">
        <v>4</v>
      </c>
      <c r="C717" s="132">
        <v>0.013795791895081306</v>
      </c>
      <c r="D717" s="87" t="s">
        <v>1935</v>
      </c>
      <c r="E717" s="87" t="b">
        <v>0</v>
      </c>
      <c r="F717" s="87" t="b">
        <v>0</v>
      </c>
      <c r="G717" s="87" t="b">
        <v>0</v>
      </c>
    </row>
    <row r="718" spans="1:7" ht="15">
      <c r="A718" s="87" t="s">
        <v>2004</v>
      </c>
      <c r="B718" s="87">
        <v>4</v>
      </c>
      <c r="C718" s="132">
        <v>0.013795791895081306</v>
      </c>
      <c r="D718" s="87" t="s">
        <v>1935</v>
      </c>
      <c r="E718" s="87" t="b">
        <v>0</v>
      </c>
      <c r="F718" s="87" t="b">
        <v>0</v>
      </c>
      <c r="G718" s="87" t="b">
        <v>0</v>
      </c>
    </row>
    <row r="719" spans="1:7" ht="15">
      <c r="A719" s="87" t="s">
        <v>2256</v>
      </c>
      <c r="B719" s="87">
        <v>3</v>
      </c>
      <c r="C719" s="132">
        <v>0.008797653958944282</v>
      </c>
      <c r="D719" s="87" t="s">
        <v>1935</v>
      </c>
      <c r="E719" s="87" t="b">
        <v>0</v>
      </c>
      <c r="F719" s="87" t="b">
        <v>0</v>
      </c>
      <c r="G719" s="87" t="b">
        <v>0</v>
      </c>
    </row>
    <row r="720" spans="1:7" ht="15">
      <c r="A720" s="87" t="s">
        <v>2000</v>
      </c>
      <c r="B720" s="87">
        <v>3</v>
      </c>
      <c r="C720" s="132">
        <v>0.008797653958944282</v>
      </c>
      <c r="D720" s="87" t="s">
        <v>1935</v>
      </c>
      <c r="E720" s="87" t="b">
        <v>0</v>
      </c>
      <c r="F720" s="87" t="b">
        <v>0</v>
      </c>
      <c r="G720" s="87" t="b">
        <v>0</v>
      </c>
    </row>
    <row r="721" spans="1:7" ht="15">
      <c r="A721" s="87" t="s">
        <v>1979</v>
      </c>
      <c r="B721" s="87">
        <v>3</v>
      </c>
      <c r="C721" s="132">
        <v>0.008797653958944282</v>
      </c>
      <c r="D721" s="87" t="s">
        <v>1935</v>
      </c>
      <c r="E721" s="87" t="b">
        <v>0</v>
      </c>
      <c r="F721" s="87" t="b">
        <v>0</v>
      </c>
      <c r="G721" s="87" t="b">
        <v>0</v>
      </c>
    </row>
    <row r="722" spans="1:7" ht="15">
      <c r="A722" s="87" t="s">
        <v>2267</v>
      </c>
      <c r="B722" s="87">
        <v>3</v>
      </c>
      <c r="C722" s="132">
        <v>0.008797653958944282</v>
      </c>
      <c r="D722" s="87" t="s">
        <v>1935</v>
      </c>
      <c r="E722" s="87" t="b">
        <v>0</v>
      </c>
      <c r="F722" s="87" t="b">
        <v>0</v>
      </c>
      <c r="G722" s="87" t="b">
        <v>0</v>
      </c>
    </row>
    <row r="723" spans="1:7" ht="15">
      <c r="A723" s="87" t="s">
        <v>2253</v>
      </c>
      <c r="B723" s="87">
        <v>3</v>
      </c>
      <c r="C723" s="132">
        <v>0.008797653958944282</v>
      </c>
      <c r="D723" s="87" t="s">
        <v>1935</v>
      </c>
      <c r="E723" s="87" t="b">
        <v>1</v>
      </c>
      <c r="F723" s="87" t="b">
        <v>0</v>
      </c>
      <c r="G723" s="87" t="b">
        <v>0</v>
      </c>
    </row>
    <row r="724" spans="1:7" ht="15">
      <c r="A724" s="87" t="s">
        <v>1972</v>
      </c>
      <c r="B724" s="87">
        <v>3</v>
      </c>
      <c r="C724" s="132">
        <v>0.01034684392131098</v>
      </c>
      <c r="D724" s="87" t="s">
        <v>1935</v>
      </c>
      <c r="E724" s="87" t="b">
        <v>0</v>
      </c>
      <c r="F724" s="87" t="b">
        <v>0</v>
      </c>
      <c r="G724" s="87" t="b">
        <v>0</v>
      </c>
    </row>
    <row r="725" spans="1:7" ht="15">
      <c r="A725" s="87" t="s">
        <v>2298</v>
      </c>
      <c r="B725" s="87">
        <v>3</v>
      </c>
      <c r="C725" s="132">
        <v>0.008797653958944282</v>
      </c>
      <c r="D725" s="87" t="s">
        <v>1935</v>
      </c>
      <c r="E725" s="87" t="b">
        <v>0</v>
      </c>
      <c r="F725" s="87" t="b">
        <v>0</v>
      </c>
      <c r="G725" s="87" t="b">
        <v>0</v>
      </c>
    </row>
    <row r="726" spans="1:7" ht="15">
      <c r="A726" s="87" t="s">
        <v>2322</v>
      </c>
      <c r="B726" s="87">
        <v>3</v>
      </c>
      <c r="C726" s="132">
        <v>0.008797653958944282</v>
      </c>
      <c r="D726" s="87" t="s">
        <v>1935</v>
      </c>
      <c r="E726" s="87" t="b">
        <v>0</v>
      </c>
      <c r="F726" s="87" t="b">
        <v>0</v>
      </c>
      <c r="G726" s="87" t="b">
        <v>0</v>
      </c>
    </row>
    <row r="727" spans="1:7" ht="15">
      <c r="A727" s="87" t="s">
        <v>2350</v>
      </c>
      <c r="B727" s="87">
        <v>3</v>
      </c>
      <c r="C727" s="132">
        <v>0.008797653958944282</v>
      </c>
      <c r="D727" s="87" t="s">
        <v>1935</v>
      </c>
      <c r="E727" s="87" t="b">
        <v>0</v>
      </c>
      <c r="F727" s="87" t="b">
        <v>0</v>
      </c>
      <c r="G727" s="87" t="b">
        <v>0</v>
      </c>
    </row>
    <row r="728" spans="1:7" ht="15">
      <c r="A728" s="87" t="s">
        <v>2005</v>
      </c>
      <c r="B728" s="87">
        <v>3</v>
      </c>
      <c r="C728" s="132">
        <v>0.008797653958944282</v>
      </c>
      <c r="D728" s="87" t="s">
        <v>1935</v>
      </c>
      <c r="E728" s="87" t="b">
        <v>0</v>
      </c>
      <c r="F728" s="87" t="b">
        <v>0</v>
      </c>
      <c r="G728" s="87" t="b">
        <v>0</v>
      </c>
    </row>
    <row r="729" spans="1:7" ht="15">
      <c r="A729" s="87" t="s">
        <v>1999</v>
      </c>
      <c r="B729" s="87">
        <v>3</v>
      </c>
      <c r="C729" s="132">
        <v>0.008797653958944282</v>
      </c>
      <c r="D729" s="87" t="s">
        <v>1935</v>
      </c>
      <c r="E729" s="87" t="b">
        <v>0</v>
      </c>
      <c r="F729" s="87" t="b">
        <v>0</v>
      </c>
      <c r="G729" s="87" t="b">
        <v>0</v>
      </c>
    </row>
    <row r="730" spans="1:7" ht="15">
      <c r="A730" s="87" t="s">
        <v>323</v>
      </c>
      <c r="B730" s="87">
        <v>3</v>
      </c>
      <c r="C730" s="132">
        <v>0.008797653958944282</v>
      </c>
      <c r="D730" s="87" t="s">
        <v>1935</v>
      </c>
      <c r="E730" s="87" t="b">
        <v>0</v>
      </c>
      <c r="F730" s="87" t="b">
        <v>0</v>
      </c>
      <c r="G730" s="87" t="b">
        <v>0</v>
      </c>
    </row>
    <row r="731" spans="1:7" ht="15">
      <c r="A731" s="87" t="s">
        <v>2257</v>
      </c>
      <c r="B731" s="87">
        <v>2</v>
      </c>
      <c r="C731" s="132">
        <v>0.006897895947540653</v>
      </c>
      <c r="D731" s="87" t="s">
        <v>1935</v>
      </c>
      <c r="E731" s="87" t="b">
        <v>0</v>
      </c>
      <c r="F731" s="87" t="b">
        <v>0</v>
      </c>
      <c r="G731" s="87" t="b">
        <v>0</v>
      </c>
    </row>
    <row r="732" spans="1:7" ht="15">
      <c r="A732" s="87" t="s">
        <v>2258</v>
      </c>
      <c r="B732" s="87">
        <v>2</v>
      </c>
      <c r="C732" s="132">
        <v>0.006897895947540653</v>
      </c>
      <c r="D732" s="87" t="s">
        <v>1935</v>
      </c>
      <c r="E732" s="87" t="b">
        <v>0</v>
      </c>
      <c r="F732" s="87" t="b">
        <v>0</v>
      </c>
      <c r="G732" s="87" t="b">
        <v>0</v>
      </c>
    </row>
    <row r="733" spans="1:7" ht="15">
      <c r="A733" s="87" t="s">
        <v>2259</v>
      </c>
      <c r="B733" s="87">
        <v>2</v>
      </c>
      <c r="C733" s="132">
        <v>0.006897895947540653</v>
      </c>
      <c r="D733" s="87" t="s">
        <v>1935</v>
      </c>
      <c r="E733" s="87" t="b">
        <v>0</v>
      </c>
      <c r="F733" s="87" t="b">
        <v>0</v>
      </c>
      <c r="G733" s="87" t="b">
        <v>0</v>
      </c>
    </row>
    <row r="734" spans="1:7" ht="15">
      <c r="A734" s="87" t="s">
        <v>2260</v>
      </c>
      <c r="B734" s="87">
        <v>2</v>
      </c>
      <c r="C734" s="132">
        <v>0.006897895947540653</v>
      </c>
      <c r="D734" s="87" t="s">
        <v>1935</v>
      </c>
      <c r="E734" s="87" t="b">
        <v>0</v>
      </c>
      <c r="F734" s="87" t="b">
        <v>0</v>
      </c>
      <c r="G734" s="87" t="b">
        <v>0</v>
      </c>
    </row>
    <row r="735" spans="1:7" ht="15">
      <c r="A735" s="87" t="s">
        <v>2261</v>
      </c>
      <c r="B735" s="87">
        <v>2</v>
      </c>
      <c r="C735" s="132">
        <v>0.006897895947540653</v>
      </c>
      <c r="D735" s="87" t="s">
        <v>1935</v>
      </c>
      <c r="E735" s="87" t="b">
        <v>0</v>
      </c>
      <c r="F735" s="87" t="b">
        <v>0</v>
      </c>
      <c r="G735" s="87" t="b">
        <v>0</v>
      </c>
    </row>
    <row r="736" spans="1:7" ht="15">
      <c r="A736" s="87" t="s">
        <v>2255</v>
      </c>
      <c r="B736" s="87">
        <v>2</v>
      </c>
      <c r="C736" s="132">
        <v>0.006897895947540653</v>
      </c>
      <c r="D736" s="87" t="s">
        <v>1935</v>
      </c>
      <c r="E736" s="87" t="b">
        <v>0</v>
      </c>
      <c r="F736" s="87" t="b">
        <v>0</v>
      </c>
      <c r="G736" s="87" t="b">
        <v>0</v>
      </c>
    </row>
    <row r="737" spans="1:7" ht="15">
      <c r="A737" s="87" t="s">
        <v>2007</v>
      </c>
      <c r="B737" s="87">
        <v>2</v>
      </c>
      <c r="C737" s="132">
        <v>0.006897895947540653</v>
      </c>
      <c r="D737" s="87" t="s">
        <v>1935</v>
      </c>
      <c r="E737" s="87" t="b">
        <v>0</v>
      </c>
      <c r="F737" s="87" t="b">
        <v>0</v>
      </c>
      <c r="G737" s="87" t="b">
        <v>0</v>
      </c>
    </row>
    <row r="738" spans="1:7" ht="15">
      <c r="A738" s="87" t="s">
        <v>2006</v>
      </c>
      <c r="B738" s="87">
        <v>2</v>
      </c>
      <c r="C738" s="132">
        <v>0.006897895947540653</v>
      </c>
      <c r="D738" s="87" t="s">
        <v>1935</v>
      </c>
      <c r="E738" s="87" t="b">
        <v>0</v>
      </c>
      <c r="F738" s="87" t="b">
        <v>0</v>
      </c>
      <c r="G738" s="87" t="b">
        <v>0</v>
      </c>
    </row>
    <row r="739" spans="1:7" ht="15">
      <c r="A739" s="87" t="s">
        <v>2254</v>
      </c>
      <c r="B739" s="87">
        <v>2</v>
      </c>
      <c r="C739" s="132">
        <v>0.006897895947540653</v>
      </c>
      <c r="D739" s="87" t="s">
        <v>1935</v>
      </c>
      <c r="E739" s="87" t="b">
        <v>0</v>
      </c>
      <c r="F739" s="87" t="b">
        <v>0</v>
      </c>
      <c r="G739" s="87" t="b">
        <v>0</v>
      </c>
    </row>
    <row r="740" spans="1:7" ht="15">
      <c r="A740" s="87" t="s">
        <v>2262</v>
      </c>
      <c r="B740" s="87">
        <v>2</v>
      </c>
      <c r="C740" s="132">
        <v>0.006897895947540653</v>
      </c>
      <c r="D740" s="87" t="s">
        <v>1935</v>
      </c>
      <c r="E740" s="87" t="b">
        <v>0</v>
      </c>
      <c r="F740" s="87" t="b">
        <v>0</v>
      </c>
      <c r="G740" s="87" t="b">
        <v>0</v>
      </c>
    </row>
    <row r="741" spans="1:7" ht="15">
      <c r="A741" s="87" t="s">
        <v>2346</v>
      </c>
      <c r="B741" s="87">
        <v>2</v>
      </c>
      <c r="C741" s="132">
        <v>0.008663467769616788</v>
      </c>
      <c r="D741" s="87" t="s">
        <v>1935</v>
      </c>
      <c r="E741" s="87" t="b">
        <v>0</v>
      </c>
      <c r="F741" s="87" t="b">
        <v>0</v>
      </c>
      <c r="G741" s="87" t="b">
        <v>0</v>
      </c>
    </row>
    <row r="742" spans="1:7" ht="15">
      <c r="A742" s="87" t="s">
        <v>2287</v>
      </c>
      <c r="B742" s="87">
        <v>2</v>
      </c>
      <c r="C742" s="132">
        <v>0.006897895947540653</v>
      </c>
      <c r="D742" s="87" t="s">
        <v>1935</v>
      </c>
      <c r="E742" s="87" t="b">
        <v>0</v>
      </c>
      <c r="F742" s="87" t="b">
        <v>0</v>
      </c>
      <c r="G742" s="87" t="b">
        <v>0</v>
      </c>
    </row>
    <row r="743" spans="1:7" ht="15">
      <c r="A743" s="87" t="s">
        <v>2270</v>
      </c>
      <c r="B743" s="87">
        <v>2</v>
      </c>
      <c r="C743" s="132">
        <v>0.006897895947540653</v>
      </c>
      <c r="D743" s="87" t="s">
        <v>1935</v>
      </c>
      <c r="E743" s="87" t="b">
        <v>1</v>
      </c>
      <c r="F743" s="87" t="b">
        <v>0</v>
      </c>
      <c r="G743" s="87" t="b">
        <v>0</v>
      </c>
    </row>
    <row r="744" spans="1:7" ht="15">
      <c r="A744" s="87" t="s">
        <v>2265</v>
      </c>
      <c r="B744" s="87">
        <v>2</v>
      </c>
      <c r="C744" s="132">
        <v>0.006897895947540653</v>
      </c>
      <c r="D744" s="87" t="s">
        <v>1935</v>
      </c>
      <c r="E744" s="87" t="b">
        <v>0</v>
      </c>
      <c r="F744" s="87" t="b">
        <v>0</v>
      </c>
      <c r="G744" s="87" t="b">
        <v>0</v>
      </c>
    </row>
    <row r="745" spans="1:7" ht="15">
      <c r="A745" s="87" t="s">
        <v>2263</v>
      </c>
      <c r="B745" s="87">
        <v>2</v>
      </c>
      <c r="C745" s="132">
        <v>0.006897895947540653</v>
      </c>
      <c r="D745" s="87" t="s">
        <v>1935</v>
      </c>
      <c r="E745" s="87" t="b">
        <v>0</v>
      </c>
      <c r="F745" s="87" t="b">
        <v>0</v>
      </c>
      <c r="G745" s="87" t="b">
        <v>0</v>
      </c>
    </row>
    <row r="746" spans="1:7" ht="15">
      <c r="A746" s="87" t="s">
        <v>2349</v>
      </c>
      <c r="B746" s="87">
        <v>2</v>
      </c>
      <c r="C746" s="132">
        <v>0.006897895947540653</v>
      </c>
      <c r="D746" s="87" t="s">
        <v>1935</v>
      </c>
      <c r="E746" s="87" t="b">
        <v>1</v>
      </c>
      <c r="F746" s="87" t="b">
        <v>0</v>
      </c>
      <c r="G746" s="87" t="b">
        <v>0</v>
      </c>
    </row>
    <row r="747" spans="1:7" ht="15">
      <c r="A747" s="87" t="s">
        <v>2418</v>
      </c>
      <c r="B747" s="87">
        <v>2</v>
      </c>
      <c r="C747" s="132">
        <v>0.006897895947540653</v>
      </c>
      <c r="D747" s="87" t="s">
        <v>1935</v>
      </c>
      <c r="E747" s="87" t="b">
        <v>1</v>
      </c>
      <c r="F747" s="87" t="b">
        <v>0</v>
      </c>
      <c r="G747" s="87" t="b">
        <v>0</v>
      </c>
    </row>
    <row r="748" spans="1:7" ht="15">
      <c r="A748" s="87" t="s">
        <v>2419</v>
      </c>
      <c r="B748" s="87">
        <v>2</v>
      </c>
      <c r="C748" s="132">
        <v>0.006897895947540653</v>
      </c>
      <c r="D748" s="87" t="s">
        <v>1935</v>
      </c>
      <c r="E748" s="87" t="b">
        <v>0</v>
      </c>
      <c r="F748" s="87" t="b">
        <v>0</v>
      </c>
      <c r="G748" s="87" t="b">
        <v>0</v>
      </c>
    </row>
    <row r="749" spans="1:7" ht="15">
      <c r="A749" s="87" t="s">
        <v>2420</v>
      </c>
      <c r="B749" s="87">
        <v>2</v>
      </c>
      <c r="C749" s="132">
        <v>0.006897895947540653</v>
      </c>
      <c r="D749" s="87" t="s">
        <v>1935</v>
      </c>
      <c r="E749" s="87" t="b">
        <v>0</v>
      </c>
      <c r="F749" s="87" t="b">
        <v>0</v>
      </c>
      <c r="G749" s="87" t="b">
        <v>0</v>
      </c>
    </row>
    <row r="750" spans="1:7" ht="15">
      <c r="A750" s="87" t="s">
        <v>2313</v>
      </c>
      <c r="B750" s="87">
        <v>2</v>
      </c>
      <c r="C750" s="132">
        <v>0.006897895947540653</v>
      </c>
      <c r="D750" s="87" t="s">
        <v>1935</v>
      </c>
      <c r="E750" s="87" t="b">
        <v>0</v>
      </c>
      <c r="F750" s="87" t="b">
        <v>0</v>
      </c>
      <c r="G750" s="87" t="b">
        <v>0</v>
      </c>
    </row>
    <row r="751" spans="1:7" ht="15">
      <c r="A751" s="87" t="s">
        <v>2421</v>
      </c>
      <c r="B751" s="87">
        <v>2</v>
      </c>
      <c r="C751" s="132">
        <v>0.006897895947540653</v>
      </c>
      <c r="D751" s="87" t="s">
        <v>1935</v>
      </c>
      <c r="E751" s="87" t="b">
        <v>0</v>
      </c>
      <c r="F751" s="87" t="b">
        <v>0</v>
      </c>
      <c r="G751" s="87" t="b">
        <v>0</v>
      </c>
    </row>
    <row r="752" spans="1:7" ht="15">
      <c r="A752" s="87" t="s">
        <v>2422</v>
      </c>
      <c r="B752" s="87">
        <v>2</v>
      </c>
      <c r="C752" s="132">
        <v>0.006897895947540653</v>
      </c>
      <c r="D752" s="87" t="s">
        <v>1935</v>
      </c>
      <c r="E752" s="87" t="b">
        <v>0</v>
      </c>
      <c r="F752" s="87" t="b">
        <v>0</v>
      </c>
      <c r="G752" s="87" t="b">
        <v>0</v>
      </c>
    </row>
    <row r="753" spans="1:7" ht="15">
      <c r="A753" s="87" t="s">
        <v>2533</v>
      </c>
      <c r="B753" s="87">
        <v>2</v>
      </c>
      <c r="C753" s="132">
        <v>0.006897895947540653</v>
      </c>
      <c r="D753" s="87" t="s">
        <v>1935</v>
      </c>
      <c r="E753" s="87" t="b">
        <v>0</v>
      </c>
      <c r="F753" s="87" t="b">
        <v>0</v>
      </c>
      <c r="G753" s="87" t="b">
        <v>0</v>
      </c>
    </row>
    <row r="754" spans="1:7" ht="15">
      <c r="A754" s="87" t="s">
        <v>253</v>
      </c>
      <c r="B754" s="87">
        <v>2</v>
      </c>
      <c r="C754" s="132">
        <v>0.006897895947540653</v>
      </c>
      <c r="D754" s="87" t="s">
        <v>1935</v>
      </c>
      <c r="E754" s="87" t="b">
        <v>0</v>
      </c>
      <c r="F754" s="87" t="b">
        <v>0</v>
      </c>
      <c r="G754" s="87" t="b">
        <v>0</v>
      </c>
    </row>
    <row r="755" spans="1:7" ht="15">
      <c r="A755" s="87" t="s">
        <v>306</v>
      </c>
      <c r="B755" s="87">
        <v>2</v>
      </c>
      <c r="C755" s="132">
        <v>0.006897895947540653</v>
      </c>
      <c r="D755" s="87" t="s">
        <v>1935</v>
      </c>
      <c r="E755" s="87" t="b">
        <v>0</v>
      </c>
      <c r="F755" s="87" t="b">
        <v>0</v>
      </c>
      <c r="G755" s="87" t="b">
        <v>0</v>
      </c>
    </row>
    <row r="756" spans="1:7" ht="15">
      <c r="A756" s="87" t="s">
        <v>305</v>
      </c>
      <c r="B756" s="87">
        <v>2</v>
      </c>
      <c r="C756" s="132">
        <v>0.006897895947540653</v>
      </c>
      <c r="D756" s="87" t="s">
        <v>1935</v>
      </c>
      <c r="E756" s="87" t="b">
        <v>0</v>
      </c>
      <c r="F756" s="87" t="b">
        <v>0</v>
      </c>
      <c r="G756" s="87" t="b">
        <v>0</v>
      </c>
    </row>
    <row r="757" spans="1:7" ht="15">
      <c r="A757" s="87" t="s">
        <v>2252</v>
      </c>
      <c r="B757" s="87">
        <v>2</v>
      </c>
      <c r="C757" s="132">
        <v>0.006897895947540653</v>
      </c>
      <c r="D757" s="87" t="s">
        <v>1935</v>
      </c>
      <c r="E757" s="87" t="b">
        <v>0</v>
      </c>
      <c r="F757" s="87" t="b">
        <v>0</v>
      </c>
      <c r="G757" s="87" t="b">
        <v>0</v>
      </c>
    </row>
    <row r="758" spans="1:7" ht="15">
      <c r="A758" s="87" t="s">
        <v>2304</v>
      </c>
      <c r="B758" s="87">
        <v>2</v>
      </c>
      <c r="C758" s="132">
        <v>0.006897895947540653</v>
      </c>
      <c r="D758" s="87" t="s">
        <v>1935</v>
      </c>
      <c r="E758" s="87" t="b">
        <v>0</v>
      </c>
      <c r="F758" s="87" t="b">
        <v>0</v>
      </c>
      <c r="G758" s="87" t="b">
        <v>0</v>
      </c>
    </row>
    <row r="759" spans="1:7" ht="15">
      <c r="A759" s="87" t="s">
        <v>2264</v>
      </c>
      <c r="B759" s="87">
        <v>2</v>
      </c>
      <c r="C759" s="132">
        <v>0.006897895947540653</v>
      </c>
      <c r="D759" s="87" t="s">
        <v>1935</v>
      </c>
      <c r="E759" s="87" t="b">
        <v>0</v>
      </c>
      <c r="F759" s="87" t="b">
        <v>0</v>
      </c>
      <c r="G759" s="87" t="b">
        <v>0</v>
      </c>
    </row>
    <row r="760" spans="1:7" ht="15">
      <c r="A760" s="87" t="s">
        <v>2283</v>
      </c>
      <c r="B760" s="87">
        <v>2</v>
      </c>
      <c r="C760" s="132">
        <v>0.006897895947540653</v>
      </c>
      <c r="D760" s="87" t="s">
        <v>1935</v>
      </c>
      <c r="E760" s="87" t="b">
        <v>0</v>
      </c>
      <c r="F760" s="87" t="b">
        <v>0</v>
      </c>
      <c r="G760" s="87" t="b">
        <v>0</v>
      </c>
    </row>
    <row r="761" spans="1:7" ht="15">
      <c r="A761" s="87" t="s">
        <v>2510</v>
      </c>
      <c r="B761" s="87">
        <v>2</v>
      </c>
      <c r="C761" s="132">
        <v>0.006897895947540653</v>
      </c>
      <c r="D761" s="87" t="s">
        <v>1935</v>
      </c>
      <c r="E761" s="87" t="b">
        <v>0</v>
      </c>
      <c r="F761" s="87" t="b">
        <v>0</v>
      </c>
      <c r="G761" s="87" t="b">
        <v>0</v>
      </c>
    </row>
    <row r="762" spans="1:7" ht="15">
      <c r="A762" s="87" t="s">
        <v>2511</v>
      </c>
      <c r="B762" s="87">
        <v>2</v>
      </c>
      <c r="C762" s="132">
        <v>0.006897895947540653</v>
      </c>
      <c r="D762" s="87" t="s">
        <v>1935</v>
      </c>
      <c r="E762" s="87" t="b">
        <v>0</v>
      </c>
      <c r="F762" s="87" t="b">
        <v>0</v>
      </c>
      <c r="G762" s="87" t="b">
        <v>0</v>
      </c>
    </row>
    <row r="763" spans="1:7" ht="15">
      <c r="A763" s="87" t="s">
        <v>2393</v>
      </c>
      <c r="B763" s="87">
        <v>2</v>
      </c>
      <c r="C763" s="132">
        <v>0.006897895947540653</v>
      </c>
      <c r="D763" s="87" t="s">
        <v>1935</v>
      </c>
      <c r="E763" s="87" t="b">
        <v>0</v>
      </c>
      <c r="F763" s="87" t="b">
        <v>0</v>
      </c>
      <c r="G763" s="87" t="b">
        <v>0</v>
      </c>
    </row>
    <row r="764" spans="1:7" ht="15">
      <c r="A764" s="87" t="s">
        <v>2299</v>
      </c>
      <c r="B764" s="87">
        <v>2</v>
      </c>
      <c r="C764" s="132">
        <v>0.006897895947540653</v>
      </c>
      <c r="D764" s="87" t="s">
        <v>1935</v>
      </c>
      <c r="E764" s="87" t="b">
        <v>0</v>
      </c>
      <c r="F764" s="87" t="b">
        <v>0</v>
      </c>
      <c r="G764" s="87" t="b">
        <v>0</v>
      </c>
    </row>
    <row r="765" spans="1:7" ht="15">
      <c r="A765" s="87" t="s">
        <v>288</v>
      </c>
      <c r="B765" s="87">
        <v>2</v>
      </c>
      <c r="C765" s="132">
        <v>0.008663467769616788</v>
      </c>
      <c r="D765" s="87" t="s">
        <v>1935</v>
      </c>
      <c r="E765" s="87" t="b">
        <v>0</v>
      </c>
      <c r="F765" s="87" t="b">
        <v>0</v>
      </c>
      <c r="G765" s="87" t="b">
        <v>0</v>
      </c>
    </row>
    <row r="766" spans="1:7" ht="15">
      <c r="A766" s="87" t="s">
        <v>334</v>
      </c>
      <c r="B766" s="87">
        <v>6</v>
      </c>
      <c r="C766" s="132">
        <v>0</v>
      </c>
      <c r="D766" s="87" t="s">
        <v>1936</v>
      </c>
      <c r="E766" s="87" t="b">
        <v>0</v>
      </c>
      <c r="F766" s="87" t="b">
        <v>0</v>
      </c>
      <c r="G766" s="87" t="b">
        <v>0</v>
      </c>
    </row>
    <row r="767" spans="1:7" ht="15">
      <c r="A767" s="87" t="s">
        <v>333</v>
      </c>
      <c r="B767" s="87">
        <v>6</v>
      </c>
      <c r="C767" s="132">
        <v>0</v>
      </c>
      <c r="D767" s="87" t="s">
        <v>1936</v>
      </c>
      <c r="E767" s="87" t="b">
        <v>0</v>
      </c>
      <c r="F767" s="87" t="b">
        <v>0</v>
      </c>
      <c r="G767" s="87" t="b">
        <v>0</v>
      </c>
    </row>
    <row r="768" spans="1:7" ht="15">
      <c r="A768" s="87" t="s">
        <v>332</v>
      </c>
      <c r="B768" s="87">
        <v>6</v>
      </c>
      <c r="C768" s="132">
        <v>0</v>
      </c>
      <c r="D768" s="87" t="s">
        <v>1936</v>
      </c>
      <c r="E768" s="87" t="b">
        <v>0</v>
      </c>
      <c r="F768" s="87" t="b">
        <v>0</v>
      </c>
      <c r="G768" s="87" t="b">
        <v>0</v>
      </c>
    </row>
    <row r="769" spans="1:7" ht="15">
      <c r="A769" s="87" t="s">
        <v>283</v>
      </c>
      <c r="B769" s="87">
        <v>6</v>
      </c>
      <c r="C769" s="132">
        <v>0</v>
      </c>
      <c r="D769" s="87" t="s">
        <v>1936</v>
      </c>
      <c r="E769" s="87" t="b">
        <v>0</v>
      </c>
      <c r="F769" s="87" t="b">
        <v>0</v>
      </c>
      <c r="G769" s="87" t="b">
        <v>0</v>
      </c>
    </row>
    <row r="770" spans="1:7" ht="15">
      <c r="A770" s="87" t="s">
        <v>331</v>
      </c>
      <c r="B770" s="87">
        <v>6</v>
      </c>
      <c r="C770" s="132">
        <v>0</v>
      </c>
      <c r="D770" s="87" t="s">
        <v>1936</v>
      </c>
      <c r="E770" s="87" t="b">
        <v>0</v>
      </c>
      <c r="F770" s="87" t="b">
        <v>0</v>
      </c>
      <c r="G770" s="87" t="b">
        <v>0</v>
      </c>
    </row>
    <row r="771" spans="1:7" ht="15">
      <c r="A771" s="87" t="s">
        <v>330</v>
      </c>
      <c r="B771" s="87">
        <v>6</v>
      </c>
      <c r="C771" s="132">
        <v>0</v>
      </c>
      <c r="D771" s="87" t="s">
        <v>1936</v>
      </c>
      <c r="E771" s="87" t="b">
        <v>0</v>
      </c>
      <c r="F771" s="87" t="b">
        <v>0</v>
      </c>
      <c r="G771" s="87" t="b">
        <v>0</v>
      </c>
    </row>
    <row r="772" spans="1:7" ht="15">
      <c r="A772" s="87" t="s">
        <v>279</v>
      </c>
      <c r="B772" s="87">
        <v>6</v>
      </c>
      <c r="C772" s="132">
        <v>0</v>
      </c>
      <c r="D772" s="87" t="s">
        <v>1936</v>
      </c>
      <c r="E772" s="87" t="b">
        <v>0</v>
      </c>
      <c r="F772" s="87" t="b">
        <v>0</v>
      </c>
      <c r="G772" s="87" t="b">
        <v>0</v>
      </c>
    </row>
    <row r="773" spans="1:7" ht="15">
      <c r="A773" s="87" t="s">
        <v>282</v>
      </c>
      <c r="B773" s="87">
        <v>6</v>
      </c>
      <c r="C773" s="132">
        <v>0</v>
      </c>
      <c r="D773" s="87" t="s">
        <v>1936</v>
      </c>
      <c r="E773" s="87" t="b">
        <v>0</v>
      </c>
      <c r="F773" s="87" t="b">
        <v>0</v>
      </c>
      <c r="G773" s="87" t="b">
        <v>0</v>
      </c>
    </row>
    <row r="774" spans="1:7" ht="15">
      <c r="A774" s="87" t="s">
        <v>286</v>
      </c>
      <c r="B774" s="87">
        <v>6</v>
      </c>
      <c r="C774" s="132">
        <v>0</v>
      </c>
      <c r="D774" s="87" t="s">
        <v>1936</v>
      </c>
      <c r="E774" s="87" t="b">
        <v>0</v>
      </c>
      <c r="F774" s="87" t="b">
        <v>0</v>
      </c>
      <c r="G774" s="87" t="b">
        <v>0</v>
      </c>
    </row>
    <row r="775" spans="1:7" ht="15">
      <c r="A775" s="87" t="s">
        <v>329</v>
      </c>
      <c r="B775" s="87">
        <v>6</v>
      </c>
      <c r="C775" s="132">
        <v>0</v>
      </c>
      <c r="D775" s="87" t="s">
        <v>1936</v>
      </c>
      <c r="E775" s="87" t="b">
        <v>0</v>
      </c>
      <c r="F775" s="87" t="b">
        <v>0</v>
      </c>
      <c r="G775" s="87" t="b">
        <v>0</v>
      </c>
    </row>
    <row r="776" spans="1:7" ht="15">
      <c r="A776" s="87" t="s">
        <v>328</v>
      </c>
      <c r="B776" s="87">
        <v>6</v>
      </c>
      <c r="C776" s="132">
        <v>0</v>
      </c>
      <c r="D776" s="87" t="s">
        <v>1936</v>
      </c>
      <c r="E776" s="87" t="b">
        <v>0</v>
      </c>
      <c r="F776" s="87" t="b">
        <v>0</v>
      </c>
      <c r="G776" s="87" t="b">
        <v>0</v>
      </c>
    </row>
    <row r="777" spans="1:7" ht="15">
      <c r="A777" s="87" t="s">
        <v>327</v>
      </c>
      <c r="B777" s="87">
        <v>6</v>
      </c>
      <c r="C777" s="132">
        <v>0</v>
      </c>
      <c r="D777" s="87" t="s">
        <v>1936</v>
      </c>
      <c r="E777" s="87" t="b">
        <v>0</v>
      </c>
      <c r="F777" s="87" t="b">
        <v>0</v>
      </c>
      <c r="G777" s="87" t="b">
        <v>0</v>
      </c>
    </row>
    <row r="778" spans="1:7" ht="15">
      <c r="A778" s="87" t="s">
        <v>280</v>
      </c>
      <c r="B778" s="87">
        <v>5</v>
      </c>
      <c r="C778" s="132">
        <v>0.0035348770556975365</v>
      </c>
      <c r="D778" s="87" t="s">
        <v>1936</v>
      </c>
      <c r="E778" s="87" t="b">
        <v>0</v>
      </c>
      <c r="F778" s="87" t="b">
        <v>0</v>
      </c>
      <c r="G778" s="87" t="b">
        <v>0</v>
      </c>
    </row>
    <row r="779" spans="1:7" ht="15">
      <c r="A779" s="87" t="s">
        <v>281</v>
      </c>
      <c r="B779" s="87">
        <v>5</v>
      </c>
      <c r="C779" s="132">
        <v>0.0035348770556975365</v>
      </c>
      <c r="D779" s="87" t="s">
        <v>1936</v>
      </c>
      <c r="E779" s="87" t="b">
        <v>0</v>
      </c>
      <c r="F779" s="87" t="b">
        <v>0</v>
      </c>
      <c r="G779" s="87" t="b">
        <v>0</v>
      </c>
    </row>
    <row r="780" spans="1:7" ht="15">
      <c r="A780" s="87" t="s">
        <v>2268</v>
      </c>
      <c r="B780" s="87">
        <v>4</v>
      </c>
      <c r="C780" s="132">
        <v>0.006288973537702901</v>
      </c>
      <c r="D780" s="87" t="s">
        <v>1936</v>
      </c>
      <c r="E780" s="87" t="b">
        <v>0</v>
      </c>
      <c r="F780" s="87" t="b">
        <v>0</v>
      </c>
      <c r="G780" s="87" t="b">
        <v>0</v>
      </c>
    </row>
    <row r="781" spans="1:7" ht="15">
      <c r="A781" s="87" t="s">
        <v>2341</v>
      </c>
      <c r="B781" s="87">
        <v>4</v>
      </c>
      <c r="C781" s="132">
        <v>0.006288973537702901</v>
      </c>
      <c r="D781" s="87" t="s">
        <v>1936</v>
      </c>
      <c r="E781" s="87" t="b">
        <v>0</v>
      </c>
      <c r="F781" s="87" t="b">
        <v>0</v>
      </c>
      <c r="G781" s="87" t="b">
        <v>0</v>
      </c>
    </row>
    <row r="782" spans="1:7" ht="15">
      <c r="A782" s="87" t="s">
        <v>2342</v>
      </c>
      <c r="B782" s="87">
        <v>4</v>
      </c>
      <c r="C782" s="132">
        <v>0.006288973537702901</v>
      </c>
      <c r="D782" s="87" t="s">
        <v>1936</v>
      </c>
      <c r="E782" s="87" t="b">
        <v>1</v>
      </c>
      <c r="F782" s="87" t="b">
        <v>0</v>
      </c>
      <c r="G782" s="87" t="b">
        <v>0</v>
      </c>
    </row>
    <row r="783" spans="1:7" ht="15">
      <c r="A783" s="87" t="s">
        <v>2343</v>
      </c>
      <c r="B783" s="87">
        <v>4</v>
      </c>
      <c r="C783" s="132">
        <v>0.006288973537702901</v>
      </c>
      <c r="D783" s="87" t="s">
        <v>1936</v>
      </c>
      <c r="E783" s="87" t="b">
        <v>0</v>
      </c>
      <c r="F783" s="87" t="b">
        <v>0</v>
      </c>
      <c r="G783" s="87" t="b">
        <v>0</v>
      </c>
    </row>
    <row r="784" spans="1:7" ht="15">
      <c r="A784" s="87" t="s">
        <v>2273</v>
      </c>
      <c r="B784" s="87">
        <v>4</v>
      </c>
      <c r="C784" s="132">
        <v>0.006288973537702901</v>
      </c>
      <c r="D784" s="87" t="s">
        <v>1936</v>
      </c>
      <c r="E784" s="87" t="b">
        <v>0</v>
      </c>
      <c r="F784" s="87" t="b">
        <v>0</v>
      </c>
      <c r="G784" s="87" t="b">
        <v>0</v>
      </c>
    </row>
    <row r="785" spans="1:7" ht="15">
      <c r="A785" s="87" t="s">
        <v>2344</v>
      </c>
      <c r="B785" s="87">
        <v>4</v>
      </c>
      <c r="C785" s="132">
        <v>0.006288973537702901</v>
      </c>
      <c r="D785" s="87" t="s">
        <v>1936</v>
      </c>
      <c r="E785" s="87" t="b">
        <v>1</v>
      </c>
      <c r="F785" s="87" t="b">
        <v>0</v>
      </c>
      <c r="G785" s="87" t="b">
        <v>0</v>
      </c>
    </row>
    <row r="786" spans="1:7" ht="15">
      <c r="A786" s="87" t="s">
        <v>278</v>
      </c>
      <c r="B786" s="87">
        <v>2</v>
      </c>
      <c r="C786" s="132">
        <v>0.008520022405708257</v>
      </c>
      <c r="D786" s="87" t="s">
        <v>1936</v>
      </c>
      <c r="E786" s="87" t="b">
        <v>0</v>
      </c>
      <c r="F786" s="87" t="b">
        <v>0</v>
      </c>
      <c r="G78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1E389A8-3C5B-4787-81E8-21DFFBB8AA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2019-08-22T13:24:02Z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