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<sst xmlns="http://schemas.openxmlformats.org/spreadsheetml/2006/main" count="1917" uniqueCount="651">
  <si>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</si>
  <si>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</si>
  <si>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</si>
  <si>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</si>
  <si>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</si>
  <si>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</si>
  <si>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</si>
  <si>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</si>
  <si>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</si>
  <si>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</si>
  <si>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</si>
  <si>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</si>
  <si>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</si>
  <si>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</si>
  <si>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</si>
  <si>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</si>
  <si>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</si>
  <si>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</si>
  <si>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</si>
  <si>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</si>
  <si>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</si>
  <si>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</si>
  <si>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</si>
  <si>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</si>
  <si>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</si>
  <si>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</si>
  <si>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</si>
  <si>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</si>
  <si>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</si>
  <si>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</si>
  <si>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</si>
  <si>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</si>
  <si>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</si>
  <si>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</si>
  <si>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</si>
  <si>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</si>
  <si>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</si>
  <si>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</si>
  <si>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</si>
  <si>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</si>
  <si>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</si>
  <si>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</si>
  <si>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</si>
  <si>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</si>
  <si>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</si>
  <si>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</si>
  <si>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</si>
  <si>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</si>
  <si>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</si>
  <si>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</si>
  <si>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</si>
  <si>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</si>
  <si>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</si>
  <si>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</si>
  <si>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</si>
  <si>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</si>
  <si>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</si>
  <si>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</si>
  <si>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</si>
  <si>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</si>
  <si>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</si>
  <si>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</si>
  <si>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</si>
  <si>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</si>
  <si>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</si>
  <si>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</si>
  <si>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</si>
  <si>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</si>
  <si>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</si>
  <si>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</si>
  <si>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</si>
  <si>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</si>
  <si>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</si>
  <si>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</si>
  <si>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</si>
  <si>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</si>
  <si>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</si>
  <si>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</si>
  <si>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</si>
  <si>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</si>
  <si>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</si>
  <si>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</si>
  <si>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</si>
  <si>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</si>
  <si>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</si>
  <si>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</si>
  <si>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</si>
  <si>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</si>
  <si>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</si>
  <si>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</si>
  <si>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</si>
  <si>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</si>
  <si>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</si>
  <si>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</si>
  <si>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</si>
  <si>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</si>
  <si>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</si>
  <si>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</si>
  <si>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</si>
  <si>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</si>
  <si>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</si>
  <si>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</si>
  <si>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</si>
  <si>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</si>
  <si>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</si>
  <si>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</si>
  <si>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</si>
  <si>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</si>
  <si>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</si>
  <si>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</si>
  <si>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</si>
  <si>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</si>
  <si>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</si>
  <si>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</si>
  <si>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</si>
  <si>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</si>
  <si>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</si>
  <si>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</si>
  <si>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</si>
  <si>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</si>
  <si>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</si>
  <si>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</si>
  <si>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</si>
  <si>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</si>
  <si>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</si>
  <si>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</si>
  <si>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</si>
  <si>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</si>
  <si>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</si>
  <si>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</si>
  <si>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</si>
  <si>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</si>
  <si>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</si>
  <si>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</si>
  <si>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</si>
  <si>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</si>
  <si>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</si>
  <si>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</si>
  <si>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</si>
  <si>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</si>
  <si>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</si>
  <si>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</si>
  <si>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</si>
  <si>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</si>
  <si>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</si>
  <si>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</si>
  <si>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</si>
  <si>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</si>
  <si>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</si>
  <si>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</si>
  <si>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</si>
  <si>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</si>
  <si>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</si>
  <si>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</si>
  <si>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</si>
  <si>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</si>
  <si>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</si>
  <si>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</si>
  <si>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</si>
  <si>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</si>
  <si>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</si>
  <si>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</si>
  <si>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</si>
  <si>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</si>
  <si>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</si>
  <si>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</si>
  <si>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</si>
  <si>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</si>
  <si>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</si>
  <si>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</si>
  <si>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</si>
  <si>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</si>
  <si>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</si>
  <si>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</si>
  <si>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</si>
  <si>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</si>
  <si>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</si>
  <si>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</si>
  <si>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</si>
  <si>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</si>
  <si>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</si>
  <si>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</si>
  <si>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</si>
  <si>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</si>
  <si>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</si>
  <si>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</si>
  <si>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</si>
  <si>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</si>
  <si>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</si>
  <si>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</si>
  <si>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</si>
  <si>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</si>
  <si>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</si>
  <si>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</si>
  <si>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</si>
  <si>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</si>
  <si>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</si>
  <si>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</si>
  <si>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</si>
  <si>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</si>
  <si>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</si>
  <si>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</si>
  <si>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</si>
  <si>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</si>
  <si>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</si>
  <si>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</si>
  <si>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</si>
  <si>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</si>
  <si>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</si>
  <si>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</si>
  <si>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</si>
  <si>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</si>
  <si>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oyoonkgd9111</t>
  </si>
  <si>
    <t>saudielf99</t>
  </si>
  <si>
    <t>fayoosh_sj</t>
  </si>
  <si>
    <t>squttami</t>
  </si>
  <si>
    <t>lghsosl</t>
  </si>
  <si>
    <t>rasol07369768</t>
  </si>
  <si>
    <t>sakura_w92</t>
  </si>
  <si>
    <t>radiosawa</t>
  </si>
  <si>
    <t>naseer_deeb1</t>
  </si>
  <si>
    <t>Replies to</t>
  </si>
  <si>
    <t>Mentions</t>
  </si>
  <si>
    <t>استمع لإذاعة راديو سوا Sawa Radio- https://t.co/RNd08npjX3</t>
  </si>
  <si>
    <t>@fayoosh_sj حتى أنا ضحكني وتذكرت في راديو ستار لما سوا كذا وطقطقوا عليه هيوك وشيندونغ _xD83D__xDE02__xD83D__xDE02__xD83D__xDE02_</t>
  </si>
  <si>
    <t>RT @saudielf99: @fayoosh_sj حتى أنا ضحكني وتذكرت في راديو ستار لما سوا كذا وطقطقوا عليه هيوك وشيندونغ _xD83D__xDE02__xD83D__xDE02__xD83D__xDE02_</t>
  </si>
  <si>
    <t>صباح ثاني يوم عيد ولا اسمعكم الموسيقى الجميلة التي تاتي مع هذا الصباح الهاديء دائما والشجن دائما. اليوم برعاية رادي… https://t.co/H5DGfR28WJ</t>
  </si>
  <si>
    <t>صباح ثاني يوم عيد ولا اسمعكم الموسيقى الجميلة التي تاتي مع هذا الصباح الهاديء دائما والشجن دائما، مستحيل.
اليوم بر… https://t.co/xNmxiHTxu1</t>
  </si>
  <si>
    <t>كلامة صحيح  بس الاسلوب غلط # صج ترا في ريايل #عزو حريمهم واحترمها وماقصر فيها ##اخذها من بيت اهلها وعاشت معاة معززة… https://t.co/QGqKv2oZdR</t>
  </si>
  <si>
    <t>RT @radiosawa: راديو #سوا ينطلق الآن، تابعوا البث المباشر عبر الرابط التالي:
https://t.co/FjzuYYcjxh https://t.co/XtkVdo6OmT</t>
  </si>
  <si>
    <t>فترة المتوسط كنت اقضيها سواليف مع صديقتي على التلفون الثابت من المغرب الى اخر الليل ونشغل كاسيتات ونسمع وش اخر شيء… https://t.co/ZfbrVRYfcK</t>
  </si>
  <si>
    <t>راديو #سوا ينطلق الآن، تابعوا البث المباشر عبر الرابط التالي:
https://t.co/FjzuYYcjxh https://t.co/XtkVdo6OmT</t>
  </si>
  <si>
    <t>_xD83D__xDCE2_ نحيط مستمعينا ومتابعينا الكرام حول العالم علما بأن تطبيق راديو سوا الخاص بالهواتف الذكية (أيفون وأندرويد) قد بات… https://t.co/HZzj2PrGMs</t>
  </si>
  <si>
    <t>RT @radiosawa: _xD83D__xDCE2_ نحيط مستمعينا ومتابعينا الكرام حول العالم علما بأن تطبيق راديو سوا الخاص بالهواتف الذكية (أيفون وأندرويد) قد بات خارج الخد…</t>
  </si>
  <si>
    <t>https://twitter.com/i/web/status/1160784795477139461</t>
  </si>
  <si>
    <t>https://twitter.com/i/web/status/1160784984845819909</t>
  </si>
  <si>
    <t>https://twitter.com/i/web/status/1161070378917203969</t>
  </si>
  <si>
    <t>https://www.radiosawa.com/live/audio/15?withmediaplayer=1</t>
  </si>
  <si>
    <t>https://twitter.com/i/web/status/1161923384336355328</t>
  </si>
  <si>
    <t>https://twitter.com/i/web/status/1159479479800082433</t>
  </si>
  <si>
    <t>twitter.com</t>
  </si>
  <si>
    <t>radiosawa.com</t>
  </si>
  <si>
    <t>عزو اخذها</t>
  </si>
  <si>
    <t>سوا</t>
  </si>
  <si>
    <t>https://pbs.twimg.com/media/EBsz64uWwAAA-4b.jpg</t>
  </si>
  <si>
    <t>https://pbs.twimg.com/ext_tw_video_thumb/1145376034960883712/pu/img/FnQpviehRqyxCu3V.jpg</t>
  </si>
  <si>
    <t>http://pbs.twimg.com/profile_images/1156376415182475265/vHDi0Lsa_normal.jpg</t>
  </si>
  <si>
    <t>http://pbs.twimg.com/profile_images/1160756927393128448/anxo1zDW_normal.jpg</t>
  </si>
  <si>
    <t>http://pbs.twimg.com/profile_images/1082833093420072961/7GFOCnY0_normal.jpg</t>
  </si>
  <si>
    <t>http://pbs.twimg.com/profile_images/1149103406730096641/xqZtdINe_normal.jpg</t>
  </si>
  <si>
    <t>http://pbs.twimg.com/profile_images/1143307169934249984/DSBnTWY8_normal.jpg</t>
  </si>
  <si>
    <t>http://pbs.twimg.com/profile_images/1143496728043298817/szSJgmQC_normal.jpg</t>
  </si>
  <si>
    <t>http://pbs.twimg.com/profile_images/1162309017240317953/pSxmEIWp_normal.jpg</t>
  </si>
  <si>
    <t>https://twitter.com/#!/oyoonkgd9111/status/1160578425243017216</t>
  </si>
  <si>
    <t>https://twitter.com/#!/saudielf99/status/1160539856654782464</t>
  </si>
  <si>
    <t>https://twitter.com/#!/fayoosh_sj/status/1160583856111661057</t>
  </si>
  <si>
    <t>https://twitter.com/#!/squttami/status/1160784795477139461</t>
  </si>
  <si>
    <t>https://twitter.com/#!/squttami/status/1160784984845819909</t>
  </si>
  <si>
    <t>https://twitter.com/#!/lghsosl/status/1161070378917203969</t>
  </si>
  <si>
    <t>https://twitter.com/#!/rasol07369768/status/1161332826471587846</t>
  </si>
  <si>
    <t>https://twitter.com/#!/sakura_w92/status/1161923384336355328</t>
  </si>
  <si>
    <t>https://twitter.com/#!/radiosawa/status/1145376252750118912</t>
  </si>
  <si>
    <t>https://twitter.com/#!/radiosawa/status/1159479479800082433</t>
  </si>
  <si>
    <t>https://twitter.com/#!/naseer_deeb1/status/1161994461100068864</t>
  </si>
  <si>
    <t>1160578425243017216</t>
  </si>
  <si>
    <t>1160539856654782464</t>
  </si>
  <si>
    <t>1160583856111661057</t>
  </si>
  <si>
    <t>1160784795477139461</t>
  </si>
  <si>
    <t>1160784984845819909</t>
  </si>
  <si>
    <t>1161070378917203969</t>
  </si>
  <si>
    <t>1161332826471587846</t>
  </si>
  <si>
    <t>1161923384336355328</t>
  </si>
  <si>
    <t>1145376252750118912</t>
  </si>
  <si>
    <t>1159479479800082433</t>
  </si>
  <si>
    <t>1161994461100068864</t>
  </si>
  <si>
    <t>1160536122646290432</t>
  </si>
  <si>
    <t/>
  </si>
  <si>
    <t>723200424</t>
  </si>
  <si>
    <t>ar</t>
  </si>
  <si>
    <t>1161069391632637954</t>
  </si>
  <si>
    <t>1161908853585436672</t>
  </si>
  <si>
    <t>Twitter for iPhone</t>
  </si>
  <si>
    <t>Twitter for Android</t>
  </si>
  <si>
    <t>Twitter Web App</t>
  </si>
  <si>
    <t>Hootsuite Inc.</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</si>
  <si>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</si>
  <si>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</si>
  <si>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</si>
  <si>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</si>
  <si>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</si>
  <si>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</si>
  <si>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</si>
  <si>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</si>
  <si>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</si>
  <si>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</si>
  <si>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</si>
  <si>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</si>
  <si>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</si>
  <si>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</si>
  <si>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</si>
  <si>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</si>
  <si>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</si>
  <si>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</si>
  <si>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</si>
  <si>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</si>
  <si>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</si>
  <si>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</si>
  <si>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عيوونك</t>
  </si>
  <si>
    <t>شوكوكا _xD83D__xDC1F_</t>
  </si>
  <si>
    <t>فيّ</t>
  </si>
  <si>
    <t>صالح علي القطامي</t>
  </si>
  <si>
    <t>بيتر</t>
  </si>
  <si>
    <t>حظ%0</t>
  </si>
  <si>
    <t>Radio Sawa</t>
  </si>
  <si>
    <t>wejdan</t>
  </si>
  <si>
    <t>نصير الذيب AldeeB Naseer</t>
  </si>
  <si>
    <t>شممخ جبال الشمال اسكني .. وان متت باموت بترابه. مالي جدا غيره موطني.. منبع اهل المفخره والنجابه.</t>
  </si>
  <si>
    <t>" لا مزيد من الأحلام أنها الحقيقه "</t>
  </si>
  <si>
    <t>لا مزيد من الاحلام انها الحقيقه ⌬ ELF @SJofficial</t>
  </si>
  <si>
    <t>محاضر لغة انجليزية بتقنية نجران</t>
  </si>
  <si>
    <t>.................waiting</t>
  </si>
  <si>
    <t>_xD83D__xDD4A_‏‏‏‏‏‏‏‏‏‏‏‏‏‏‏‏‏‏‏‏لقداسمعت لوناديت حيا. ولكن لا حياة لمن تنادي_xD83D__xDD4A__xD83C__xDF0D__xD83E__xDD14_</t>
  </si>
  <si>
    <t>راديو "سوا" يقدم يوميا 17 ساعة من الأخبار والبرامج التي تفتح باب التفاعل والتواصل مع المستمعين في منطقة المشرق العربي.</t>
  </si>
  <si>
    <t>Everything must be questioned ⋆</t>
  </si>
  <si>
    <t>‏‏‏‏‏‏‏‏‏‏‏syria-----سوريا</t>
  </si>
  <si>
    <t>الحبشة</t>
  </si>
  <si>
    <t>Middle East</t>
  </si>
  <si>
    <t>Finland</t>
  </si>
  <si>
    <t>https://t.co/rM6KMp7n9f</t>
  </si>
  <si>
    <t>https://pbs.twimg.com/profile_banners/1621989764/1374903495</t>
  </si>
  <si>
    <t>https://pbs.twimg.com/profile_banners/1155692170453618689/1564536598</t>
  </si>
  <si>
    <t>https://pbs.twimg.com/profile_banners/723200424/1552319850</t>
  </si>
  <si>
    <t>https://pbs.twimg.com/profile_banners/226329866/1552357761</t>
  </si>
  <si>
    <t>https://pbs.twimg.com/profile_banners/386062695/1558806683</t>
  </si>
  <si>
    <t>https://pbs.twimg.com/profile_banners/873887287993663489/1531831079</t>
  </si>
  <si>
    <t>https://pbs.twimg.com/profile_banners/59477195/1561465646</t>
  </si>
  <si>
    <t>https://pbs.twimg.com/profile_banners/286933510/1563848358</t>
  </si>
  <si>
    <t>https://pbs.twimg.com/profile_banners/835358320546426882/1565851574</t>
  </si>
  <si>
    <t>http://abs.twimg.com/images/themes/theme1/bg.png</t>
  </si>
  <si>
    <t>http://abs.twimg.com/images/themes/theme14/bg.gif</t>
  </si>
  <si>
    <t>http://abs.twimg.com/images/themes/theme15/bg.png</t>
  </si>
  <si>
    <t>http://pbs.twimg.com/profile_images/378800000195063469/d4b2cf4a2d282fdeb65e909b6f9a83b8_normal.jpeg</t>
  </si>
  <si>
    <t>http://pbs.twimg.com/profile_images/1137437747151560711/M-dLnkA6_normal.jpg</t>
  </si>
  <si>
    <t>Open Twitter Page for This Person</t>
  </si>
  <si>
    <t>https://twitter.com/oyoonkgd9111</t>
  </si>
  <si>
    <t>https://twitter.com/saudielf99</t>
  </si>
  <si>
    <t>https://twitter.com/fayoosh_sj</t>
  </si>
  <si>
    <t>https://twitter.com/squttami</t>
  </si>
  <si>
    <t>https://twitter.com/lghsosl</t>
  </si>
  <si>
    <t>https://twitter.com/rasol07369768</t>
  </si>
  <si>
    <t>https://twitter.com/radiosawa</t>
  </si>
  <si>
    <t>https://twitter.com/sakura_w92</t>
  </si>
  <si>
    <t>https://twitter.com/naseer_deeb1</t>
  </si>
  <si>
    <t>oyoonkgd9111
استمع لإذاعة راديو سوا Sawa Radio-
https://t.co/RNd08npjX3</t>
  </si>
  <si>
    <t>saudielf99
@fayoosh_sj حتى أنا ضحكني وتذكرت
في راديو ستار لما سوا كذا وطقطقوا
عليه هيوك وشيندونغ _xD83D__xDE02__xD83D__xDE02__xD83D__xDE02_</t>
  </si>
  <si>
    <t>fayoosh_sj
RT @saudielf99: @fayoosh_sj حتى
أنا ضحكني وتذكرت في راديو ستار
لما سوا كذا وطقطقوا عليه هيوك وشيندونغ
_xD83D__xDE02__xD83D__xDE02__xD83D__xDE02_</t>
  </si>
  <si>
    <t>squttami
صباح ثاني يوم عيد ولا اسمعكم الموسيقى
الجميلة التي تاتي مع هذا الصباح
الهاديء دائما والشجن دائما، مستحيل.
اليوم بر… https://t.co/xNmxiHTxu1</t>
  </si>
  <si>
    <t>lghsosl
كلامة صحيح بس الاسلوب غلط # صج
ترا في ريايل #عزو حريمهم واحترمها
وماقصر فيها ##اخذها من بيت اهلها
وعاشت معاة معززة… https://t.co/QGqKv2oZdR</t>
  </si>
  <si>
    <t>rasol07369768
RT @radiosawa: راديو #سوا ينطلق
الآن، تابعوا البث المباشر عبر الرابط
التالي: https://t.co/FjzuYYcjxh
https://t.co/XtkVdo6OmT</t>
  </si>
  <si>
    <t>radiosawa
_xD83D__xDCE2_ نحيط مستمعينا ومتابعينا الكرام
حول العالم علما بأن تطبيق راديو
سوا الخاص بالهواتف الذكية (أيفون
وأندرويد) قد بات… https://t.co/HZzj2PrGMs</t>
  </si>
  <si>
    <t>sakura_w92
فترة المتوسط كنت اقضيها سواليف
مع صديقتي على التلفون الثابت من
المغرب الى اخر الليل ونشغل كاسيتات
ونسمع وش اخر شيء… https://t.co/ZfbrVRYfcK</t>
  </si>
  <si>
    <t>naseer_deeb1
RT @radiosawa: _xD83D__xDCE2_ نحيط مستمعينا
ومتابعينا الكرام حول العالم علما
بأن تطبيق راديو سوا الخاص بالهواتف
الذكية (أيفون وأندرويد) قد بات
خارج الخد…</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</si>
  <si>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</si>
  <si>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</si>
  <si>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</si>
  <si>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</si>
  <si>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</si>
  <si>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</si>
  <si>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</si>
  <si>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</si>
  <si>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</si>
  <si>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</si>
  <si>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</si>
  <si>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</si>
  <si>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</si>
  <si>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</si>
  <si>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</si>
  <si>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</si>
  <si>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</si>
  <si>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</si>
  <si>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</si>
  <si>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</si>
  <si>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</si>
  <si>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</si>
  <si>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</si>
  <si>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</si>
  <si>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</si>
  <si>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</si>
  <si>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</si>
  <si>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</si>
  <si>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</si>
  <si>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</si>
  <si>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</si>
  <si>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</si>
  <si>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</si>
  <si>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</si>
  <si>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</si>
  <si>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</si>
  <si>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</si>
  <si>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</si>
  <si>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</si>
  <si>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</si>
  <si>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</si>
  <si>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</si>
  <si>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</si>
  <si>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</si>
  <si>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</si>
  <si>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</si>
  <si>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</si>
  <si>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</si>
  <si>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</si>
  <si>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</si>
  <si>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</si>
  <si>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</si>
  <si>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</si>
  <si>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</si>
  <si>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</si>
  <si>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</si>
  <si>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G3 Count</t>
  </si>
  <si>
    <t>Top URLs in Tweet</t>
  </si>
  <si>
    <t>https://twitter.com/i/web/status/1160784984845819909 https://twitter.com/i/web/status/1160784795477139461 https://twitter.com/i/web/status/1161070378917203969 https://twitter.com/i/web/status/1161923384336355328</t>
  </si>
  <si>
    <t>https://www.radiosawa.com/live/audio/15?withmediaplayer=1 https://twitter.com/i/web/status/1159479479800082433</t>
  </si>
  <si>
    <t>Top Domains in Tweet in Entire Graph</t>
  </si>
  <si>
    <t>Top Domains in Tweet in G1</t>
  </si>
  <si>
    <t>Top Domains in Tweet in G2</t>
  </si>
  <si>
    <t>Top Domains in Tweet in G3</t>
  </si>
  <si>
    <t>Top Domains in Tweet</t>
  </si>
  <si>
    <t>radiosawa.com twitter.com</t>
  </si>
  <si>
    <t>Top Hashtags in Tweet in Entire Graph</t>
  </si>
  <si>
    <t>عزو</t>
  </si>
  <si>
    <t>اخذها</t>
  </si>
  <si>
    <t>Top Hashtags in Tweet in G1</t>
  </si>
  <si>
    <t>Top Hashtags in Tweet in G2</t>
  </si>
  <si>
    <t>Top Hashtags in Tweet in G3</t>
  </si>
  <si>
    <t>Top Hashtags in Tweet</t>
  </si>
  <si>
    <t>Top Words in Tweet in Entire Graph</t>
  </si>
  <si>
    <t>Words in Sentiment List#1: Positive</t>
  </si>
  <si>
    <t>Words in Sentiment List#2: Negative</t>
  </si>
  <si>
    <t>Words in Sentiment List#3: Angry/Violent</t>
  </si>
  <si>
    <t>Non-categorized Words</t>
  </si>
  <si>
    <t>Total Words</t>
  </si>
  <si>
    <t>راديو</t>
  </si>
  <si>
    <t>دائما</t>
  </si>
  <si>
    <t>مع</t>
  </si>
  <si>
    <t>في</t>
  </si>
  <si>
    <t>Top Words in Tweet in G1</t>
  </si>
  <si>
    <t>صباح</t>
  </si>
  <si>
    <t>ثاني</t>
  </si>
  <si>
    <t>يوم</t>
  </si>
  <si>
    <t>عيد</t>
  </si>
  <si>
    <t>ولا</t>
  </si>
  <si>
    <t>اسمعكم</t>
  </si>
  <si>
    <t>الموسيقى</t>
  </si>
  <si>
    <t>الجميلة</t>
  </si>
  <si>
    <t>Top Words in Tweet in G2</t>
  </si>
  <si>
    <t>نحيط</t>
  </si>
  <si>
    <t>مستمعينا</t>
  </si>
  <si>
    <t>ومتابعينا</t>
  </si>
  <si>
    <t>الكرام</t>
  </si>
  <si>
    <t>حول</t>
  </si>
  <si>
    <t>العالم</t>
  </si>
  <si>
    <t>علما</t>
  </si>
  <si>
    <t>بأن</t>
  </si>
  <si>
    <t>Top Words in Tweet in G3</t>
  </si>
  <si>
    <t>حتى</t>
  </si>
  <si>
    <t>أنا</t>
  </si>
  <si>
    <t>ضحكني</t>
  </si>
  <si>
    <t>وتذكرت</t>
  </si>
  <si>
    <t>ستار</t>
  </si>
  <si>
    <t>لما</t>
  </si>
  <si>
    <t>Top Words in Tweet</t>
  </si>
  <si>
    <t>دائما مع صباح ثاني يوم عيد ولا اسمعكم الموسيقى الجميلة</t>
  </si>
  <si>
    <t>راديو radiosawa نحيط مستمعينا ومتابعينا الكرام حول العالم علما بأن</t>
  </si>
  <si>
    <t>fayoosh_sj حتى أنا ضحكني وتذكرت في راديو ستار لما سوا</t>
  </si>
  <si>
    <t>Top Word Pairs in Tweet in Entire Graph</t>
  </si>
  <si>
    <t>راديو,سوا</t>
  </si>
  <si>
    <t>نحيط,مستمعينا</t>
  </si>
  <si>
    <t>مستمعينا,ومتابعينا</t>
  </si>
  <si>
    <t>ومتابعينا,الكرام</t>
  </si>
  <si>
    <t>الكرام,حول</t>
  </si>
  <si>
    <t>حول,العالم</t>
  </si>
  <si>
    <t>العالم,علما</t>
  </si>
  <si>
    <t>علما,بأن</t>
  </si>
  <si>
    <t>بأن,تطبيق</t>
  </si>
  <si>
    <t>تطبيق,راديو</t>
  </si>
  <si>
    <t>Top Word Pairs in Tweet in G1</t>
  </si>
  <si>
    <t>صباح,ثاني</t>
  </si>
  <si>
    <t>ثاني,يوم</t>
  </si>
  <si>
    <t>يوم,عيد</t>
  </si>
  <si>
    <t>عيد,ولا</t>
  </si>
  <si>
    <t>ولا,اسمعكم</t>
  </si>
  <si>
    <t>اسمعكم,الموسيقى</t>
  </si>
  <si>
    <t>الموسيقى,الجميلة</t>
  </si>
  <si>
    <t>الجميلة,التي</t>
  </si>
  <si>
    <t>التي,تاتي</t>
  </si>
  <si>
    <t>تاتي,مع</t>
  </si>
  <si>
    <t>Top Word Pairs in Tweet in G2</t>
  </si>
  <si>
    <t>Top Word Pairs in Tweet in G3</t>
  </si>
  <si>
    <t>fayoosh_sj,حتى</t>
  </si>
  <si>
    <t>حتى,أنا</t>
  </si>
  <si>
    <t>أنا,ضحكني</t>
  </si>
  <si>
    <t>ضحكني,وتذكرت</t>
  </si>
  <si>
    <t>وتذكرت,في</t>
  </si>
  <si>
    <t>في,راديو</t>
  </si>
  <si>
    <t>راديو,ستار</t>
  </si>
  <si>
    <t>ستار,لما</t>
  </si>
  <si>
    <t>لما,سوا</t>
  </si>
  <si>
    <t>سوا,كذا</t>
  </si>
  <si>
    <t>Top Word Pairs in Tweet</t>
  </si>
  <si>
    <t>صباح,ثاني  ثاني,يوم  يوم,عيد  عيد,ولا  ولا,اسمعكم  اسمعكم,الموسيقى  الموسيقى,الجميلة  الجميلة,التي  التي,تاتي  تاتي,مع</t>
  </si>
  <si>
    <t>نحيط,مستمعينا  مستمعينا,ومتابعينا  ومتابعينا,الكرام  الكرام,حول  حول,العالم  العالم,علما  علما,بأن  بأن,تطبيق  تطبيق,راديو  راديو,سوا</t>
  </si>
  <si>
    <t>fayoosh_sj,حتى  حتى,أنا  أنا,ضحكني  ضحكني,وتذكرت  وتذكرت,في  في,راديو  راديو,ستار  ستار,لما  لما,سوا  سوا,كذا</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</si>
  <si>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</si>
  <si>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</si>
  <si>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</si>
  <si>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</si>
  <si>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</si>
  <si>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</si>
  <si>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</si>
  <si>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</si>
  <si>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</si>
  <si>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</si>
  <si>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saudielf99 fayoosh_sj</t>
  </si>
  <si>
    <t>Top Tweeters in Entire Graph</t>
  </si>
  <si>
    <t>Top Tweeters in G1</t>
  </si>
  <si>
    <t>Top Tweeters in G2</t>
  </si>
  <si>
    <t>Top Tweeters in G3</t>
  </si>
  <si>
    <t>Top Tweeters</t>
  </si>
  <si>
    <t>lghsosl sakura_w92 squttami oyoonkgd9111</t>
  </si>
  <si>
    <t>radiosawa rasol07369768 naseer_deeb1</t>
  </si>
  <si>
    <t>fayoosh_sj saudielf99</t>
  </si>
  <si>
    <t>Top URLs in Tweet by Count</t>
  </si>
  <si>
    <t>https://twitter.com/i/web/status/1160784984845819909 https://twitter.com/i/web/status/1160784795477139461</t>
  </si>
  <si>
    <t>https://twitter.com/i/web/status/1159479479800082433 https://www.radiosawa.com/live/audio/15?withmediaplayer=1</t>
  </si>
  <si>
    <t>Top URLs in Tweet by Salience</t>
  </si>
  <si>
    <t>Top Domains in Tweet by Count</t>
  </si>
  <si>
    <t>twitter.com radiosawa.com</t>
  </si>
  <si>
    <t>Top Domains in Tweet by Salience</t>
  </si>
  <si>
    <t>Top Hashtags in Tweet by Count</t>
  </si>
  <si>
    <t>Top Hashtags in Tweet by Salience</t>
  </si>
  <si>
    <t>Top Words in Tweet by Count</t>
  </si>
  <si>
    <t>استمع لإذاعة sawa radio</t>
  </si>
  <si>
    <t>fayoosh_sj حتى أنا ضحكني وتذكرت في ستار لما كذا وطقطقوا</t>
  </si>
  <si>
    <t>saudielf99 fayoosh_sj حتى أنا ضحكني وتذكرت في ستار لما كذا</t>
  </si>
  <si>
    <t>دائما صباح ثاني يوم عيد ولا اسمعكم الموسيقى الجميلة التي</t>
  </si>
  <si>
    <t>كلامة صحيح بس الاسلوب غلط # صج ترا في ريايل</t>
  </si>
  <si>
    <t>radiosawa #سوا ينطلق الآن تابعوا البث المباشر عبر الرابط التالي</t>
  </si>
  <si>
    <t>نحيط مستمعينا ومتابعينا الكرام حول العالم علما بأن تطبيق الخاص</t>
  </si>
  <si>
    <t>اخر فترة المتوسط كنت اقضيها سواليف مع صديقتي على التلفون</t>
  </si>
  <si>
    <t>radiosawa نحيط مستمعينا ومتابعينا الكرام حول العالم علما بأن تطبيق</t>
  </si>
  <si>
    <t>Top Words in Tweet by Salience</t>
  </si>
  <si>
    <t>مستحيل بر برعاية رادي دائما صباح ثاني يوم عيد ولا</t>
  </si>
  <si>
    <t>Top Word Pairs in Tweet by Count</t>
  </si>
  <si>
    <t>استمع,لإذاعة  لإذاعة,راديو  راديو,سوا  سوا,sawa  sawa,radio</t>
  </si>
  <si>
    <t>saudielf99,fayoosh_sj  fayoosh_sj,حتى  حتى,أنا  أنا,ضحكني  ضحكني,وتذكرت  وتذكرت,في  في,راديو  راديو,ستار  ستار,لما  لما,سوا</t>
  </si>
  <si>
    <t>كلامة,صحيح  صحيح,بس  بس,الاسلوب  الاسلوب,غلط  غلط,#  #,صج  صج,ترا  ترا,في  في,ريايل  ريايل,#عزو</t>
  </si>
  <si>
    <t>radiosawa,راديو  راديو,#سوا  #سوا,ينطلق  ينطلق,الآن  الآن,تابعوا  تابعوا,البث  البث,المباشر  المباشر,عبر  عبر,الرابط  الرابط,التالي</t>
  </si>
  <si>
    <t>فترة,المتوسط  المتوسط,كنت  كنت,اقضيها  اقضيها,سواليف  سواليف,مع  مع,صديقتي  صديقتي,على  على,التلفون  التلفون,الثابت  الثابت,من</t>
  </si>
  <si>
    <t>radiosawa,نحيط  نحيط,مستمعينا  مستمعينا,ومتابعينا  ومتابعينا,الكرام  الكرام,حول  حول,العالم  العالم,علما  علما,بأن  بأن,تطبيق  تطبيق,راديو</t>
  </si>
  <si>
    <t>Top Word Pairs in Tweet by Salience</t>
  </si>
  <si>
    <t>دائما,مستحيل  مستحيل,اليوم  اليوم,بر  دائما,اليوم  اليوم,برعاية  برعاية,رادي  صباح,ثاني  ثاني,يوم  يوم,عيد  عيد,ولا</t>
  </si>
  <si>
    <t>Word</t>
  </si>
  <si>
    <t>تطبيق</t>
  </si>
  <si>
    <t>الخاص</t>
  </si>
  <si>
    <t>بالهواتف</t>
  </si>
  <si>
    <t>الذكية</t>
  </si>
  <si>
    <t>أيفون</t>
  </si>
  <si>
    <t>وأندرويد</t>
  </si>
  <si>
    <t>قد</t>
  </si>
  <si>
    <t>بات</t>
  </si>
  <si>
    <t>من</t>
  </si>
  <si>
    <t>اخر</t>
  </si>
  <si>
    <t>#سوا</t>
  </si>
  <si>
    <t>ينطلق</t>
  </si>
  <si>
    <t>الآن</t>
  </si>
  <si>
    <t>تابعوا</t>
  </si>
  <si>
    <t>البث</t>
  </si>
  <si>
    <t>المباشر</t>
  </si>
  <si>
    <t>عبر</t>
  </si>
  <si>
    <t>الرابط</t>
  </si>
  <si>
    <t>التالي</t>
  </si>
  <si>
    <t>التي</t>
  </si>
  <si>
    <t>تاتي</t>
  </si>
  <si>
    <t>هذا</t>
  </si>
  <si>
    <t>الصباح</t>
  </si>
  <si>
    <t>الهاديء</t>
  </si>
  <si>
    <t>والشجن</t>
  </si>
  <si>
    <t>اليوم</t>
  </si>
  <si>
    <t>كذا</t>
  </si>
  <si>
    <t>وطقطقوا</t>
  </si>
  <si>
    <t>عليه</t>
  </si>
  <si>
    <t>هيوك</t>
  </si>
  <si>
    <t>وشيندونغ</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</si>
  <si>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</si>
  <si>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</si>
  <si>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</si>
  <si>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</si>
  <si>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</si>
  <si>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</si>
  <si>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</si>
  <si>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</si>
  <si>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</si>
  <si>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</si>
  <si>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</si>
  <si>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</si>
  <si>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</si>
  <si>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</si>
  <si>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</si>
  <si>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</si>
  <si>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</si>
  <si>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</si>
  <si>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</si>
  <si>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</si>
  <si>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</si>
  <si>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</si>
  <si>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</si>
  <si>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</si>
  <si>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</si>
  <si>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</si>
  <si>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</si>
  <si>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</si>
  <si>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</si>
  <si>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</si>
  <si>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</si>
  <si>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</si>
  <si>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</si>
  <si>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</si>
  <si>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</si>
  <si>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</si>
  <si>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</si>
  <si>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</si>
  <si>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</si>
  <si>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</si>
  <si>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</si>
  <si>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</si>
  <si>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</si>
  <si>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</si>
  <si>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</si>
  <si>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</si>
  <si>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</si>
  <si>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</si>
  <si>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</si>
  <si>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</si>
  <si>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</si>
  <si>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Red</t>
  </si>
  <si>
    <t>G1: دائما مع صباح ثاني يوم عيد ولا اسمعكم الموسيقى الجميلة</t>
  </si>
  <si>
    <t>G2: راديو radiosawa نحيط مستمعينا ومتابعينا الكرام حول العالم علما بأن</t>
  </si>
  <si>
    <t>G3: fayoosh_sj حتى أنا ضحكني وتذكرت في راديو ستار لما سوا</t>
  </si>
  <si>
    <t>Autofill Workbook Results</t>
  </si>
  <si>
    <t>Edge Weight▓1▓1▓0▓True▓Gray▓Red▓▓Edge Weight▓1▓1▓0▓3▓10▓False▓Edge Weight▓1▓1▓0▓35▓12▓False▓▓0▓0▓0▓True▓Black▓Black▓▓Followers▓0▓2740▓0▓162▓1000▓False▓▓0▓0▓0▓0▓0▓False▓▓0▓0▓0▓0▓0▓False▓▓0▓0▓0▓0▓0▓False</t>
  </si>
  <si>
    <t>GraphSource░GraphServerTwitterSearch▓GraphTerm░راديو سوا▓ImportDescription░The graph represents a network of 9 Twitter users whose tweets in the requested range contained "راديو سوا", or who were replied to or mentioned in those tweets.  The network was obtained from the NodeXL Graph Server on Sunday, 18 August 2019 at 03:19 UTC.
The requested start date was Sunday, 18 August 2019 at 00:01 UTC and the maximum number of days (going backward) was 14.
The maximum number of tweets collected was 5,000.
The tweets in the network were tweeted over the 4-day, 0-hour, 20-minute period from Sunday, 11 August 2019 at 13:13 UTC to Thursday, 15 August 2019 at 13:34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</si>
</sst>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7"/>
      <tableStyleElement type="headerRow" dxfId="386"/>
    </tableStyle>
    <tableStyle name="NodeXL Table" pivot="0" count="1">
      <tableStyleElement type="headerRow" dxfId="38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4368075"/>
        <c:axId val="42441764"/>
      </c:barChart>
      <c:catAx>
        <c:axId val="643680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441764"/>
        <c:crosses val="autoZero"/>
        <c:auto val="1"/>
        <c:lblOffset val="100"/>
        <c:noMultiLvlLbl val="0"/>
      </c:catAx>
      <c:valAx>
        <c:axId val="424417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68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راديو سوا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6/30/2019 16:59</c:v>
                </c:pt>
                <c:pt idx="1">
                  <c:v>8/8/2019 15:00</c:v>
                </c:pt>
                <c:pt idx="2">
                  <c:v>8/11/2019 13:13</c:v>
                </c:pt>
                <c:pt idx="3">
                  <c:v>8/11/2019 15:47</c:v>
                </c:pt>
                <c:pt idx="4">
                  <c:v>8/11/2019 16:08</c:v>
                </c:pt>
                <c:pt idx="5">
                  <c:v>8/12/2019 5:27</c:v>
                </c:pt>
                <c:pt idx="6">
                  <c:v>8/12/2019 5:28</c:v>
                </c:pt>
                <c:pt idx="7">
                  <c:v>8/13/2019 0:22</c:v>
                </c:pt>
                <c:pt idx="8">
                  <c:v>8/13/2019 17:44</c:v>
                </c:pt>
                <c:pt idx="9">
                  <c:v>8/15/2019 8:51</c:v>
                </c:pt>
                <c:pt idx="10">
                  <c:v>8/15/2019 13:34</c:v>
                </c:pt>
              </c:strCache>
            </c:strRef>
          </c:cat>
          <c:val>
            <c:numRef>
              <c:f>'Time Series'!$B$26:$B$37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er>
        <c:axId val="62102933"/>
        <c:axId val="22055486"/>
      </c:barChart>
      <c:catAx>
        <c:axId val="62102933"/>
        <c:scaling>
          <c:orientation val="minMax"/>
        </c:scaling>
        <c:axPos val="b"/>
        <c:delete val="0"/>
        <c:numFmt formatCode="General" sourceLinked="1"/>
        <c:majorTickMark val="out"/>
        <c:minorTickMark val="none"/>
        <c:tickLblPos val="nextTo"/>
        <c:crossAx val="22055486"/>
        <c:crosses val="autoZero"/>
        <c:auto val="1"/>
        <c:lblOffset val="100"/>
        <c:noMultiLvlLbl val="0"/>
      </c:catAx>
      <c:valAx>
        <c:axId val="22055486"/>
        <c:scaling>
          <c:orientation val="minMax"/>
        </c:scaling>
        <c:axPos val="l"/>
        <c:majorGridlines/>
        <c:delete val="0"/>
        <c:numFmt formatCode="General" sourceLinked="1"/>
        <c:majorTickMark val="out"/>
        <c:minorTickMark val="none"/>
        <c:tickLblPos val="nextTo"/>
        <c:crossAx val="621029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6431557"/>
        <c:axId val="15230830"/>
      </c:barChart>
      <c:catAx>
        <c:axId val="464315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230830"/>
        <c:crosses val="autoZero"/>
        <c:auto val="1"/>
        <c:lblOffset val="100"/>
        <c:noMultiLvlLbl val="0"/>
      </c:catAx>
      <c:valAx>
        <c:axId val="15230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31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859743"/>
        <c:axId val="25737688"/>
      </c:barChart>
      <c:catAx>
        <c:axId val="28597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737688"/>
        <c:crosses val="autoZero"/>
        <c:auto val="1"/>
        <c:lblOffset val="100"/>
        <c:noMultiLvlLbl val="0"/>
      </c:catAx>
      <c:valAx>
        <c:axId val="25737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97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0312601"/>
        <c:axId val="4377954"/>
      </c:barChart>
      <c:catAx>
        <c:axId val="303126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77954"/>
        <c:crosses val="autoZero"/>
        <c:auto val="1"/>
        <c:lblOffset val="100"/>
        <c:noMultiLvlLbl val="0"/>
      </c:catAx>
      <c:valAx>
        <c:axId val="4377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126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9401587"/>
        <c:axId val="19069964"/>
      </c:barChart>
      <c:catAx>
        <c:axId val="394015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069964"/>
        <c:crosses val="autoZero"/>
        <c:auto val="1"/>
        <c:lblOffset val="100"/>
        <c:noMultiLvlLbl val="0"/>
      </c:catAx>
      <c:valAx>
        <c:axId val="19069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01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7411949"/>
        <c:axId val="1163222"/>
      </c:barChart>
      <c:catAx>
        <c:axId val="374119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63222"/>
        <c:crosses val="autoZero"/>
        <c:auto val="1"/>
        <c:lblOffset val="100"/>
        <c:noMultiLvlLbl val="0"/>
      </c:catAx>
      <c:valAx>
        <c:axId val="1163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119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0468999"/>
        <c:axId val="27112128"/>
      </c:barChart>
      <c:catAx>
        <c:axId val="104689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112128"/>
        <c:crosses val="autoZero"/>
        <c:auto val="1"/>
        <c:lblOffset val="100"/>
        <c:noMultiLvlLbl val="0"/>
      </c:catAx>
      <c:valAx>
        <c:axId val="27112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689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2682561"/>
        <c:axId val="48598730"/>
      </c:barChart>
      <c:catAx>
        <c:axId val="426825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598730"/>
        <c:crosses val="autoZero"/>
        <c:auto val="1"/>
        <c:lblOffset val="100"/>
        <c:noMultiLvlLbl val="0"/>
      </c:catAx>
      <c:valAx>
        <c:axId val="48598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82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4735387"/>
        <c:axId val="44183028"/>
      </c:barChart>
      <c:catAx>
        <c:axId val="34735387"/>
        <c:scaling>
          <c:orientation val="minMax"/>
        </c:scaling>
        <c:axPos val="b"/>
        <c:delete val="1"/>
        <c:majorTickMark val="out"/>
        <c:minorTickMark val="none"/>
        <c:tickLblPos val="none"/>
        <c:crossAx val="44183028"/>
        <c:crosses val="autoZero"/>
        <c:auto val="1"/>
        <c:lblOffset val="100"/>
        <c:noMultiLvlLbl val="0"/>
      </c:catAx>
      <c:valAx>
        <c:axId val="44183028"/>
        <c:scaling>
          <c:orientation val="minMax"/>
        </c:scaling>
        <c:axPos val="l"/>
        <c:delete val="1"/>
        <c:majorTickMark val="out"/>
        <c:minorTickMark val="none"/>
        <c:tickLblPos val="none"/>
        <c:crossAx val="347353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Smith" refreshedVersion="5">
  <cacheSource type="worksheet">
    <worksheetSource ref="A2:BL13"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m/>
        <s v="عزو اخذها"/>
        <s v="سوا"/>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
        <d v="2019-08-11T15:47:13.000"/>
        <d v="2019-08-11T13:13:58.000"/>
        <d v="2019-08-11T16:08:48.000"/>
        <d v="2019-08-12T05:27:16.000"/>
        <d v="2019-08-12T05:28:01.000"/>
        <d v="2019-08-13T00:22:04.000"/>
        <d v="2019-08-13T17:44:57.000"/>
        <d v="2019-08-15T08:51:36.000"/>
        <d v="2019-06-30T16:59:13.000"/>
        <d v="2019-08-08T15:00:24.000"/>
        <d v="2019-08-15T13:34:02.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oyoonkgd9111"/>
    <s v="oyoonkgd9111"/>
    <m/>
    <m/>
    <m/>
    <m/>
    <m/>
    <m/>
    <m/>
    <m/>
    <s v="No"/>
    <n v="3"/>
    <m/>
    <m/>
    <x v="0"/>
    <d v="2019-08-11T15:47:13.000"/>
    <s v="استمع لإذاعة راديو سوا Sawa Radio- https://t.co/RNd08npjX3"/>
    <m/>
    <m/>
    <x v="0"/>
    <s v="https://pbs.twimg.com/media/EBsz64uWwAAA-4b.jpg"/>
    <s v="https://pbs.twimg.com/media/EBsz64uWwAAA-4b.jpg"/>
    <x v="0"/>
    <s v="https://twitter.com/#!/oyoonkgd9111/status/1160578425243017216"/>
    <m/>
    <m/>
    <s v="1160578425243017216"/>
    <m/>
    <b v="0"/>
    <n v="0"/>
    <s v=""/>
    <b v="0"/>
    <s v="ar"/>
    <m/>
    <s v=""/>
    <b v="0"/>
    <n v="0"/>
    <s v=""/>
    <s v="Twitter for iPhone"/>
    <b v="0"/>
    <s v="1160578425243017216"/>
    <s v="Tweet"/>
    <n v="0"/>
    <n v="0"/>
    <m/>
    <m/>
    <m/>
    <m/>
    <m/>
    <m/>
    <m/>
    <m/>
    <n v="1"/>
    <s v="1"/>
    <s v="1"/>
    <n v="0"/>
    <n v="0"/>
    <n v="0"/>
    <n v="0"/>
    <n v="0"/>
    <n v="0"/>
    <n v="6"/>
    <n v="100"/>
    <n v="6"/>
  </r>
  <r>
    <s v="saudielf99"/>
    <s v="fayoosh_sj"/>
    <m/>
    <m/>
    <m/>
    <m/>
    <m/>
    <m/>
    <m/>
    <m/>
    <s v="Yes"/>
    <n v="4"/>
    <m/>
    <m/>
    <x v="1"/>
    <d v="2019-08-11T13:13:58.000"/>
    <s v="@fayoosh_sj حتى أنا ضحكني وتذكرت في راديو ستار لما سوا كذا وطقطقوا عليه هيوك وشيندونغ 😂😂😂"/>
    <m/>
    <m/>
    <x v="0"/>
    <m/>
    <s v="http://pbs.twimg.com/profile_images/1156376415182475265/vHDi0Lsa_normal.jpg"/>
    <x v="1"/>
    <s v="https://twitter.com/#!/saudielf99/status/1160539856654782464"/>
    <m/>
    <m/>
    <s v="1160539856654782464"/>
    <s v="1160536122646290432"/>
    <b v="0"/>
    <n v="0"/>
    <s v="723200424"/>
    <b v="0"/>
    <s v="ar"/>
    <m/>
    <s v=""/>
    <b v="0"/>
    <n v="0"/>
    <s v=""/>
    <s v="Twitter for iPhone"/>
    <b v="0"/>
    <s v="1160536122646290432"/>
    <s v="Tweet"/>
    <n v="0"/>
    <n v="0"/>
    <m/>
    <m/>
    <m/>
    <m/>
    <m/>
    <m/>
    <m/>
    <m/>
    <n v="1"/>
    <s v="3"/>
    <s v="3"/>
    <n v="0"/>
    <n v="0"/>
    <n v="0"/>
    <n v="0"/>
    <n v="0"/>
    <n v="0"/>
    <n v="15"/>
    <n v="100"/>
    <n v="15"/>
  </r>
  <r>
    <s v="fayoosh_sj"/>
    <s v="saudielf99"/>
    <m/>
    <m/>
    <m/>
    <m/>
    <m/>
    <m/>
    <m/>
    <m/>
    <s v="Yes"/>
    <n v="5"/>
    <m/>
    <m/>
    <x v="2"/>
    <d v="2019-08-11T16:08:48.000"/>
    <s v="RT @saudielf99: @fayoosh_sj حتى أنا ضحكني وتذكرت في راديو ستار لما سوا كذا وطقطقوا عليه هيوك وشيندونغ 😂😂😂"/>
    <m/>
    <m/>
    <x v="0"/>
    <m/>
    <s v="http://pbs.twimg.com/profile_images/1160756927393128448/anxo1zDW_normal.jpg"/>
    <x v="2"/>
    <s v="https://twitter.com/#!/fayoosh_sj/status/1160583856111661057"/>
    <m/>
    <m/>
    <s v="1160583856111661057"/>
    <m/>
    <b v="0"/>
    <n v="0"/>
    <s v=""/>
    <b v="0"/>
    <s v="ar"/>
    <m/>
    <s v=""/>
    <b v="0"/>
    <n v="0"/>
    <s v="1160539856654782464"/>
    <s v="Twitter for iPhone"/>
    <b v="0"/>
    <s v="1160539856654782464"/>
    <s v="Tweet"/>
    <n v="0"/>
    <n v="0"/>
    <m/>
    <m/>
    <m/>
    <m/>
    <m/>
    <m/>
    <m/>
    <m/>
    <n v="1"/>
    <s v="3"/>
    <s v="3"/>
    <n v="0"/>
    <n v="0"/>
    <n v="0"/>
    <n v="0"/>
    <n v="0"/>
    <n v="0"/>
    <n v="17"/>
    <n v="100"/>
    <n v="17"/>
  </r>
  <r>
    <s v="squttami"/>
    <s v="squttami"/>
    <m/>
    <m/>
    <m/>
    <m/>
    <m/>
    <m/>
    <m/>
    <m/>
    <s v="No"/>
    <n v="6"/>
    <m/>
    <m/>
    <x v="0"/>
    <d v="2019-08-12T05:27:16.000"/>
    <s v="صباح ثاني يوم عيد ولا اسمعكم الموسيقى الجميلة التي تاتي مع هذا الصباح الهاديء دائما والشجن دائما. اليوم برعاية رادي… https://t.co/H5DGfR28WJ"/>
    <s v="https://twitter.com/i/web/status/1160784795477139461"/>
    <s v="twitter.com"/>
    <x v="0"/>
    <m/>
    <s v="http://pbs.twimg.com/profile_images/1082833093420072961/7GFOCnY0_normal.jpg"/>
    <x v="3"/>
    <s v="https://twitter.com/#!/squttami/status/1160784795477139461"/>
    <m/>
    <m/>
    <s v="1160784795477139461"/>
    <m/>
    <b v="0"/>
    <n v="0"/>
    <s v=""/>
    <b v="0"/>
    <s v="ar"/>
    <m/>
    <s v=""/>
    <b v="0"/>
    <n v="0"/>
    <s v=""/>
    <s v="Twitter for iPhone"/>
    <b v="1"/>
    <s v="1160784795477139461"/>
    <s v="Tweet"/>
    <n v="0"/>
    <n v="0"/>
    <m/>
    <m/>
    <m/>
    <m/>
    <m/>
    <m/>
    <m/>
    <m/>
    <n v="2"/>
    <s v="1"/>
    <s v="1"/>
    <n v="0"/>
    <n v="0"/>
    <n v="0"/>
    <n v="0"/>
    <n v="0"/>
    <n v="0"/>
    <n v="20"/>
    <n v="100"/>
    <n v="20"/>
  </r>
  <r>
    <s v="squttami"/>
    <s v="squttami"/>
    <m/>
    <m/>
    <m/>
    <m/>
    <m/>
    <m/>
    <m/>
    <m/>
    <s v="No"/>
    <n v="7"/>
    <m/>
    <m/>
    <x v="0"/>
    <d v="2019-08-12T05:28:01.000"/>
    <s v="صباح ثاني يوم عيد ولا اسمعكم الموسيقى الجميلة التي تاتي مع هذا الصباح الهاديء دائما والشجن دائما، مستحيل._x000a__x000a_اليوم بر… https://t.co/xNmxiHTxu1"/>
    <s v="https://twitter.com/i/web/status/1160784984845819909"/>
    <s v="twitter.com"/>
    <x v="0"/>
    <m/>
    <s v="http://pbs.twimg.com/profile_images/1082833093420072961/7GFOCnY0_normal.jpg"/>
    <x v="4"/>
    <s v="https://twitter.com/#!/squttami/status/1160784984845819909"/>
    <m/>
    <m/>
    <s v="1160784984845819909"/>
    <m/>
    <b v="0"/>
    <n v="0"/>
    <s v=""/>
    <b v="0"/>
    <s v="ar"/>
    <m/>
    <s v=""/>
    <b v="0"/>
    <n v="0"/>
    <s v=""/>
    <s v="Twitter for iPhone"/>
    <b v="1"/>
    <s v="1160784984845819909"/>
    <s v="Tweet"/>
    <n v="0"/>
    <n v="0"/>
    <m/>
    <m/>
    <m/>
    <m/>
    <m/>
    <m/>
    <m/>
    <m/>
    <n v="2"/>
    <s v="1"/>
    <s v="1"/>
    <n v="0"/>
    <n v="0"/>
    <n v="0"/>
    <n v="0"/>
    <n v="0"/>
    <n v="0"/>
    <n v="20"/>
    <n v="100"/>
    <n v="20"/>
  </r>
  <r>
    <s v="lghsosl"/>
    <s v="lghsosl"/>
    <m/>
    <m/>
    <m/>
    <m/>
    <m/>
    <m/>
    <m/>
    <m/>
    <s v="No"/>
    <n v="8"/>
    <m/>
    <m/>
    <x v="0"/>
    <d v="2019-08-13T00:22:04.000"/>
    <s v="كلامة صحيح  بس الاسلوب غلط # صج ترا في ريايل #عزو حريمهم واحترمها وماقصر فيها ##اخذها من بيت اهلها وعاشت معاة معززة… https://t.co/QGqKv2oZdR"/>
    <s v="https://twitter.com/i/web/status/1161070378917203969"/>
    <s v="twitter.com"/>
    <x v="1"/>
    <m/>
    <s v="http://pbs.twimg.com/profile_images/1149103406730096641/xqZtdINe_normal.jpg"/>
    <x v="5"/>
    <s v="https://twitter.com/#!/lghsosl/status/1161070378917203969"/>
    <m/>
    <m/>
    <s v="1161070378917203969"/>
    <m/>
    <b v="0"/>
    <n v="0"/>
    <s v=""/>
    <b v="1"/>
    <s v="ar"/>
    <m/>
    <s v="1161069391632637954"/>
    <b v="0"/>
    <n v="0"/>
    <s v=""/>
    <s v="Twitter for iPhone"/>
    <b v="1"/>
    <s v="1161070378917203969"/>
    <s v="Tweet"/>
    <n v="0"/>
    <n v="0"/>
    <m/>
    <m/>
    <m/>
    <m/>
    <m/>
    <m/>
    <m/>
    <m/>
    <n v="1"/>
    <s v="1"/>
    <s v="1"/>
    <n v="0"/>
    <n v="0"/>
    <n v="0"/>
    <n v="0"/>
    <n v="0"/>
    <n v="0"/>
    <n v="21"/>
    <n v="100"/>
    <n v="21"/>
  </r>
  <r>
    <s v="rasol07369768"/>
    <s v="radiosawa"/>
    <m/>
    <m/>
    <m/>
    <m/>
    <m/>
    <m/>
    <m/>
    <m/>
    <s v="No"/>
    <n v="9"/>
    <m/>
    <m/>
    <x v="2"/>
    <d v="2019-08-13T17:44:57.000"/>
    <s v="RT @radiosawa: راديو #سوا ينطلق الآن، تابعوا البث المباشر عبر الرابط التالي:_x000a_https://t.co/FjzuYYcjxh https://t.co/XtkVdo6OmT"/>
    <s v="https://www.radiosawa.com/live/audio/15?withmediaplayer=1"/>
    <s v="radiosawa.com"/>
    <x v="2"/>
    <s v="https://pbs.twimg.com/ext_tw_video_thumb/1145376034960883712/pu/img/FnQpviehRqyxCu3V.jpg"/>
    <s v="https://pbs.twimg.com/ext_tw_video_thumb/1145376034960883712/pu/img/FnQpviehRqyxCu3V.jpg"/>
    <x v="6"/>
    <s v="https://twitter.com/#!/rasol07369768/status/1161332826471587846"/>
    <m/>
    <m/>
    <s v="1161332826471587846"/>
    <m/>
    <b v="0"/>
    <n v="0"/>
    <s v=""/>
    <b v="0"/>
    <s v="ar"/>
    <m/>
    <s v=""/>
    <b v="0"/>
    <n v="0"/>
    <s v="1145376252750118912"/>
    <s v="Twitter for Android"/>
    <b v="0"/>
    <s v="1145376252750118912"/>
    <s v="Tweet"/>
    <n v="0"/>
    <n v="0"/>
    <m/>
    <m/>
    <m/>
    <m/>
    <m/>
    <m/>
    <m/>
    <m/>
    <n v="1"/>
    <s v="2"/>
    <s v="2"/>
    <n v="0"/>
    <n v="0"/>
    <n v="0"/>
    <n v="0"/>
    <n v="0"/>
    <n v="0"/>
    <n v="12"/>
    <n v="100"/>
    <n v="12"/>
  </r>
  <r>
    <s v="sakura_w92"/>
    <s v="sakura_w92"/>
    <m/>
    <m/>
    <m/>
    <m/>
    <m/>
    <m/>
    <m/>
    <m/>
    <s v="No"/>
    <n v="10"/>
    <m/>
    <m/>
    <x v="0"/>
    <d v="2019-08-15T08:51:36.000"/>
    <s v="فترة المتوسط كنت اقضيها سواليف مع صديقتي على التلفون الثابت من المغرب الى اخر الليل ونشغل كاسيتات ونسمع وش اخر شيء… https://t.co/ZfbrVRYfcK"/>
    <s v="https://twitter.com/i/web/status/1161923384336355328"/>
    <s v="twitter.com"/>
    <x v="0"/>
    <m/>
    <s v="http://pbs.twimg.com/profile_images/1143307169934249984/DSBnTWY8_normal.jpg"/>
    <x v="7"/>
    <s v="https://twitter.com/#!/sakura_w92/status/1161923384336355328"/>
    <m/>
    <m/>
    <s v="1161923384336355328"/>
    <m/>
    <b v="0"/>
    <n v="0"/>
    <s v=""/>
    <b v="1"/>
    <s v="ar"/>
    <m/>
    <s v="1161908853585436672"/>
    <b v="0"/>
    <n v="0"/>
    <s v=""/>
    <s v="Twitter for iPhone"/>
    <b v="1"/>
    <s v="1161923384336355328"/>
    <s v="Tweet"/>
    <n v="0"/>
    <n v="0"/>
    <m/>
    <m/>
    <m/>
    <m/>
    <m/>
    <m/>
    <m/>
    <m/>
    <n v="1"/>
    <s v="1"/>
    <s v="1"/>
    <n v="0"/>
    <n v="0"/>
    <n v="0"/>
    <n v="0"/>
    <n v="0"/>
    <n v="0"/>
    <n v="21"/>
    <n v="100"/>
    <n v="21"/>
  </r>
  <r>
    <s v="radiosawa"/>
    <s v="radiosawa"/>
    <m/>
    <m/>
    <m/>
    <m/>
    <m/>
    <m/>
    <m/>
    <m/>
    <s v="No"/>
    <n v="11"/>
    <m/>
    <m/>
    <x v="0"/>
    <d v="2019-06-30T16:59:13.000"/>
    <s v="راديو #سوا ينطلق الآن، تابعوا البث المباشر عبر الرابط التالي:_x000a_https://t.co/FjzuYYcjxh https://t.co/XtkVdo6OmT"/>
    <s v="https://www.radiosawa.com/live/audio/15?withmediaplayer=1"/>
    <s v="radiosawa.com"/>
    <x v="2"/>
    <s v="https://pbs.twimg.com/ext_tw_video_thumb/1145376034960883712/pu/img/FnQpviehRqyxCu3V.jpg"/>
    <s v="https://pbs.twimg.com/ext_tw_video_thumb/1145376034960883712/pu/img/FnQpviehRqyxCu3V.jpg"/>
    <x v="8"/>
    <s v="https://twitter.com/#!/radiosawa/status/1145376252750118912"/>
    <m/>
    <m/>
    <s v="1145376252750118912"/>
    <m/>
    <b v="0"/>
    <n v="29"/>
    <s v=""/>
    <b v="0"/>
    <s v="ar"/>
    <m/>
    <s v=""/>
    <b v="0"/>
    <n v="28"/>
    <s v=""/>
    <s v="Twitter Web App"/>
    <b v="0"/>
    <s v="1145376252750118912"/>
    <s v="Retweet"/>
    <n v="0"/>
    <n v="0"/>
    <m/>
    <m/>
    <m/>
    <m/>
    <m/>
    <m/>
    <m/>
    <m/>
    <n v="2"/>
    <s v="2"/>
    <s v="2"/>
    <n v="0"/>
    <n v="0"/>
    <n v="0"/>
    <n v="0"/>
    <n v="0"/>
    <n v="0"/>
    <n v="10"/>
    <n v="100"/>
    <n v="10"/>
  </r>
  <r>
    <s v="radiosawa"/>
    <s v="radiosawa"/>
    <m/>
    <m/>
    <m/>
    <m/>
    <m/>
    <m/>
    <m/>
    <m/>
    <s v="No"/>
    <n v="12"/>
    <m/>
    <m/>
    <x v="0"/>
    <d v="2019-08-08T15:00:24.000"/>
    <s v="📢 نحيط مستمعينا ومتابعينا الكرام حول العالم علما بأن تطبيق راديو سوا الخاص بالهواتف الذكية (أيفون وأندرويد) قد بات… https://t.co/HZzj2PrGMs"/>
    <s v="https://twitter.com/i/web/status/1159479479800082433"/>
    <s v="twitter.com"/>
    <x v="0"/>
    <m/>
    <s v="http://pbs.twimg.com/profile_images/1143496728043298817/szSJgmQC_normal.jpg"/>
    <x v="9"/>
    <s v="https://twitter.com/#!/radiosawa/status/1159479479800082433"/>
    <m/>
    <m/>
    <s v="1159479479800082433"/>
    <m/>
    <b v="0"/>
    <n v="2"/>
    <s v=""/>
    <b v="0"/>
    <s v="ar"/>
    <m/>
    <s v=""/>
    <b v="0"/>
    <n v="1"/>
    <s v=""/>
    <s v="Hootsuite Inc."/>
    <b v="1"/>
    <s v="1159479479800082433"/>
    <s v="Retweet"/>
    <n v="0"/>
    <n v="0"/>
    <m/>
    <m/>
    <m/>
    <m/>
    <m/>
    <m/>
    <m/>
    <m/>
    <n v="2"/>
    <s v="2"/>
    <s v="2"/>
    <n v="0"/>
    <n v="0"/>
    <n v="0"/>
    <n v="0"/>
    <n v="0"/>
    <n v="0"/>
    <n v="18"/>
    <n v="100"/>
    <n v="18"/>
  </r>
  <r>
    <s v="naseer_deeb1"/>
    <s v="radiosawa"/>
    <m/>
    <m/>
    <m/>
    <m/>
    <m/>
    <m/>
    <m/>
    <m/>
    <s v="No"/>
    <n v="13"/>
    <m/>
    <m/>
    <x v="2"/>
    <d v="2019-08-15T13:34:02.000"/>
    <s v="RT @radiosawa: 📢 نحيط مستمعينا ومتابعينا الكرام حول العالم علما بأن تطبيق راديو سوا الخاص بالهواتف الذكية (أيفون وأندرويد) قد بات خارج الخد…"/>
    <m/>
    <m/>
    <x v="0"/>
    <m/>
    <s v="http://pbs.twimg.com/profile_images/1162309017240317953/pSxmEIWp_normal.jpg"/>
    <x v="10"/>
    <s v="https://twitter.com/#!/naseer_deeb1/status/1161994461100068864"/>
    <m/>
    <m/>
    <s v="1161994461100068864"/>
    <m/>
    <b v="0"/>
    <n v="0"/>
    <s v=""/>
    <b v="0"/>
    <s v="ar"/>
    <m/>
    <s v=""/>
    <b v="0"/>
    <n v="0"/>
    <s v="1159479479800082433"/>
    <s v="Twitter for Android"/>
    <b v="0"/>
    <s v="1159479479800082433"/>
    <s v="Tweet"/>
    <n v="0"/>
    <n v="0"/>
    <m/>
    <m/>
    <m/>
    <m/>
    <m/>
    <m/>
    <m/>
    <m/>
    <n v="1"/>
    <s v="2"/>
    <s v="2"/>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8"/>
        <item x="9"/>
        <item x="1"/>
        <item x="0"/>
        <item x="2"/>
        <item x="3"/>
        <item x="4"/>
        <item x="5"/>
        <item x="6"/>
        <item x="7"/>
        <item x="1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12">
    <i>
      <x/>
    </i>
    <i>
      <x v="1"/>
    </i>
    <i>
      <x v="2"/>
    </i>
    <i>
      <x v="3"/>
    </i>
    <i>
      <x v="4"/>
    </i>
    <i>
      <x v="5"/>
    </i>
    <i>
      <x v="6"/>
    </i>
    <i>
      <x v="7"/>
    </i>
    <i>
      <x v="8"/>
    </i>
    <i>
      <x v="9"/>
    </i>
    <i>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3" totalsRowShown="0" headerRowDxfId="384" dataDxfId="383">
  <autoFilter ref="A2:BL13"/>
  <tableColumns count="64">
    <tableColumn id="1" name="Vertex 1" dataDxfId="382"/>
    <tableColumn id="2" name="Vertex 2" dataDxfId="381"/>
    <tableColumn id="3" name="Color" dataDxfId="380"/>
    <tableColumn id="4" name="Width" dataDxfId="379"/>
    <tableColumn id="11" name="Style" dataDxfId="378"/>
    <tableColumn id="5" name="Opacity" dataDxfId="377"/>
    <tableColumn id="6" name="Visibility" dataDxfId="376"/>
    <tableColumn id="10" name="Label" dataDxfId="375"/>
    <tableColumn id="12" name="Label Text Color" dataDxfId="374"/>
    <tableColumn id="13" name="Label Font Size" dataDxfId="373"/>
    <tableColumn id="14" name="Reciprocated?" dataDxfId="240"/>
    <tableColumn id="7" name="ID" dataDxfId="372"/>
    <tableColumn id="9" name="Dynamic Filter" dataDxfId="371"/>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Twitter Page for Tweet" dataDxfId="360"/>
    <tableColumn id="25" name="Latitude" dataDxfId="359"/>
    <tableColumn id="26" name="Longitude" dataDxfId="358"/>
    <tableColumn id="27" name="Imported ID" dataDxfId="357"/>
    <tableColumn id="28" name="In-Reply-To Tweet ID" dataDxfId="356"/>
    <tableColumn id="29" name="Favorited" dataDxfId="355"/>
    <tableColumn id="30" name="Favorite Count" dataDxfId="354"/>
    <tableColumn id="31" name="In-Reply-To User ID" dataDxfId="353"/>
    <tableColumn id="32" name="Is Quote Status" dataDxfId="352"/>
    <tableColumn id="33" name="Language" dataDxfId="351"/>
    <tableColumn id="34" name="Possibly Sensitive" dataDxfId="350"/>
    <tableColumn id="35" name="Quoted Status ID" dataDxfId="349"/>
    <tableColumn id="36" name="Retweeted" dataDxfId="348"/>
    <tableColumn id="37" name="Retweet Count" dataDxfId="347"/>
    <tableColumn id="38" name="Retweet ID" dataDxfId="346"/>
    <tableColumn id="39" name="Source" dataDxfId="345"/>
    <tableColumn id="40" name="Truncated" dataDxfId="344"/>
    <tableColumn id="41" name="Unified Twitter ID" dataDxfId="343"/>
    <tableColumn id="42" name="Imported Tweet Type" dataDxfId="342"/>
    <tableColumn id="43" name="Added By Extended Analysis" dataDxfId="341"/>
    <tableColumn id="44" name="Corrected By Extended Analysis" dataDxfId="340"/>
    <tableColumn id="45" name="Place Bounding Box" dataDxfId="339"/>
    <tableColumn id="46" name="Place Country" dataDxfId="338"/>
    <tableColumn id="47" name="Place Country Code" dataDxfId="337"/>
    <tableColumn id="48" name="Place Full Name" dataDxfId="336"/>
    <tableColumn id="49" name="Place ID" dataDxfId="335"/>
    <tableColumn id="50" name="Place Name" dataDxfId="334"/>
    <tableColumn id="51" name="Place Type" dataDxfId="333"/>
    <tableColumn id="52" name="Place URL" dataDxfId="332"/>
    <tableColumn id="53" name="Edge Weight"/>
    <tableColumn id="54" name="Vertex 1 Group" dataDxfId="255">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7" totalsRowShown="0" headerRowDxfId="239" dataDxfId="238">
  <autoFilter ref="A1:H7"/>
  <tableColumns count="8">
    <tableColumn id="1" name="Top URLs in Tweet in Entire Graph" dataDxfId="237"/>
    <tableColumn id="2" name="Entire Graph Count" dataDxfId="236"/>
    <tableColumn id="3" name="Top URLs in Tweet in G1" dataDxfId="235"/>
    <tableColumn id="4" name="G1 Count" dataDxfId="234"/>
    <tableColumn id="5" name="Top URLs in Tweet in G2" dataDxfId="233"/>
    <tableColumn id="6" name="G2 Count" dataDxfId="232"/>
    <tableColumn id="7" name="Top URLs in Tweet in G3" dataDxfId="231"/>
    <tableColumn id="8" name="G3 Count" dataDxfId="2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0:H12" totalsRowShown="0" headerRowDxfId="228" dataDxfId="227">
  <autoFilter ref="A10:H12"/>
  <tableColumns count="8">
    <tableColumn id="1" name="Top Domains in Tweet in Entire Graph" dataDxfId="226"/>
    <tableColumn id="2" name="Entire Graph Count" dataDxfId="225"/>
    <tableColumn id="3" name="Top Domains in Tweet in G1" dataDxfId="224"/>
    <tableColumn id="4" name="G1 Count" dataDxfId="223"/>
    <tableColumn id="5" name="Top Domains in Tweet in G2" dataDxfId="222"/>
    <tableColumn id="6" name="G2 Count" dataDxfId="221"/>
    <tableColumn id="7" name="Top Domains in Tweet in G3" dataDxfId="220"/>
    <tableColumn id="8" name="G3 Count" dataDxfId="21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5:H18" totalsRowShown="0" headerRowDxfId="217" dataDxfId="216">
  <autoFilter ref="A15:H18"/>
  <tableColumns count="8">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1:H31" totalsRowShown="0" headerRowDxfId="206" dataDxfId="205">
  <autoFilter ref="A21:H31"/>
  <tableColumns count="8">
    <tableColumn id="1" name="Top Words in Tweet in Entire Graph" dataDxfId="204"/>
    <tableColumn id="2" name="Entire Graph Count" dataDxfId="203"/>
    <tableColumn id="3" name="Top Words in Tweet in G1" dataDxfId="202"/>
    <tableColumn id="4" name="G1 Count" dataDxfId="201"/>
    <tableColumn id="5" name="Top Words in Tweet in G2" dataDxfId="200"/>
    <tableColumn id="6" name="G2 Count" dataDxfId="199"/>
    <tableColumn id="7" name="Top Words in Tweet in G3" dataDxfId="198"/>
    <tableColumn id="8" name="G3 Count" dataDxfId="197"/>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4:H44" totalsRowShown="0" headerRowDxfId="195" dataDxfId="194">
  <autoFilter ref="A34:H44"/>
  <tableColumns count="8">
    <tableColumn id="1" name="Top Word Pairs in Tweet in Entire Graph" dataDxfId="193"/>
    <tableColumn id="2" name="Entire Graph Count" dataDxfId="192"/>
    <tableColumn id="3" name="Top Word Pairs in Tweet in G1" dataDxfId="191"/>
    <tableColumn id="4" name="G1 Count" dataDxfId="190"/>
    <tableColumn id="5" name="Top Word Pairs in Tweet in G2" dataDxfId="189"/>
    <tableColumn id="6" name="G2 Count" dataDxfId="188"/>
    <tableColumn id="7" name="Top Word Pairs in Tweet in G3" dataDxfId="187"/>
    <tableColumn id="8" name="G3 Count" dataDxfId="18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7:H48" totalsRowShown="0" headerRowDxfId="184" dataDxfId="183">
  <autoFilter ref="A47:H48"/>
  <tableColumns count="8">
    <tableColumn id="1" name="Top Replied-To in Entire Graph" dataDxfId="182"/>
    <tableColumn id="2" name="Entire Graph Count" dataDxfId="178"/>
    <tableColumn id="3" name="Top Replied-To in G1" dataDxfId="177"/>
    <tableColumn id="4" name="G1 Count" dataDxfId="174"/>
    <tableColumn id="5" name="Top Replied-To in G2" dataDxfId="173"/>
    <tableColumn id="6" name="G2 Count" dataDxfId="170"/>
    <tableColumn id="7" name="Top Replied-To in G3" dataDxfId="169"/>
    <tableColumn id="8" name="G3 Count" dataDxfId="16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1:H54" totalsRowShown="0" headerRowDxfId="181" dataDxfId="180">
  <autoFilter ref="A51:H54"/>
  <tableColumns count="8">
    <tableColumn id="1" name="Top Mentioned in Entire Graph" dataDxfId="179"/>
    <tableColumn id="2" name="Entire Graph Count" dataDxfId="176"/>
    <tableColumn id="3" name="Top Mentioned in G1" dataDxfId="175"/>
    <tableColumn id="4" name="G1 Count" dataDxfId="172"/>
    <tableColumn id="5" name="Top Mentioned in G2" dataDxfId="171"/>
    <tableColumn id="6" name="G2 Count" dataDxfId="167"/>
    <tableColumn id="7" name="Top Mentioned in G3" dataDxfId="166"/>
    <tableColumn id="8" name="G3 Count" dataDxfId="16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7:H66" totalsRowShown="0" headerRowDxfId="162" dataDxfId="161">
  <autoFilter ref="A57:H66"/>
  <tableColumns count="8">
    <tableColumn id="1" name="Top Tweeters in Entire Graph" dataDxfId="160"/>
    <tableColumn id="2" name="Entire Graph Count" dataDxfId="159"/>
    <tableColumn id="3" name="Top Tweeters in G1" dataDxfId="158"/>
    <tableColumn id="4" name="G1 Count" dataDxfId="157"/>
    <tableColumn id="5" name="Top Tweeters in G2" dataDxfId="156"/>
    <tableColumn id="6" name="G2 Count" dataDxfId="155"/>
    <tableColumn id="7" name="Top Tweeters in G3" dataDxfId="154"/>
    <tableColumn id="8" name="G3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28" totalsRowShown="0" headerRowDxfId="141" dataDxfId="140">
  <autoFilter ref="A1:G12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 totalsRowShown="0" headerRowDxfId="331" dataDxfId="330">
  <autoFilter ref="A2:BS11"/>
  <tableColumns count="71">
    <tableColumn id="1" name="Vertex" dataDxfId="329"/>
    <tableColumn id="2" name="Color" dataDxfId="328"/>
    <tableColumn id="5" name="Shape" dataDxfId="327"/>
    <tableColumn id="6" name="Size" dataDxfId="326"/>
    <tableColumn id="4" name="Opacity" dataDxfId="325"/>
    <tableColumn id="7" name="Image File" dataDxfId="324"/>
    <tableColumn id="3" name="Visibility" dataDxfId="323"/>
    <tableColumn id="10" name="Label" dataDxfId="322"/>
    <tableColumn id="16" name="Label Fill Color" dataDxfId="321"/>
    <tableColumn id="9" name="Label Position" dataDxfId="320"/>
    <tableColumn id="8" name="Tooltip" dataDxfId="319"/>
    <tableColumn id="18" name="Layout Order" dataDxfId="318"/>
    <tableColumn id="13" name="X" dataDxfId="317"/>
    <tableColumn id="14" name="Y" dataDxfId="316"/>
    <tableColumn id="12" name="Locked?" dataDxfId="315"/>
    <tableColumn id="19" name="Polar R" dataDxfId="314"/>
    <tableColumn id="20" name="Polar Angle" dataDxfId="313"/>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12"/>
    <tableColumn id="28" name="Dynamic Filter" dataDxfId="311"/>
    <tableColumn id="17" name="Add Your Own Columns Here" dataDxfId="310"/>
    <tableColumn id="30" name="Name" dataDxfId="309"/>
    <tableColumn id="31" name="Followed" dataDxfId="308"/>
    <tableColumn id="32" name="Followers" dataDxfId="307"/>
    <tableColumn id="33" name="Tweets" dataDxfId="306"/>
    <tableColumn id="34" name="Favorites" dataDxfId="305"/>
    <tableColumn id="35" name="Time Zone UTC Offset (Seconds)" dataDxfId="304"/>
    <tableColumn id="36" name="Description" dataDxfId="303"/>
    <tableColumn id="37" name="Location" dataDxfId="302"/>
    <tableColumn id="38" name="Web" dataDxfId="301"/>
    <tableColumn id="39" name="Time Zone" dataDxfId="300"/>
    <tableColumn id="40" name="Joined Twitter Date (UTC)" dataDxfId="299"/>
    <tableColumn id="41" name="Profile Banner Url" dataDxfId="298"/>
    <tableColumn id="42" name="Default Profile" dataDxfId="297"/>
    <tableColumn id="43" name="Default Profile Image" dataDxfId="296"/>
    <tableColumn id="44" name="Geo Enabled" dataDxfId="295"/>
    <tableColumn id="45" name="Language" dataDxfId="294"/>
    <tableColumn id="46" name="Listed Count" dataDxfId="293"/>
    <tableColumn id="47" name="Profile Background Image Url" dataDxfId="292"/>
    <tableColumn id="48" name="Verified" dataDxfId="291"/>
    <tableColumn id="49" name="Custom Menu Item Text" dataDxfId="290"/>
    <tableColumn id="50" name="Custom Menu Item Action" dataDxfId="289"/>
    <tableColumn id="51" name="Tweeted Search Term?" dataDxfId="256"/>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13" totalsRowShown="0" headerRowDxfId="132" dataDxfId="131">
  <autoFilter ref="A1:L11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5" totalsRowShown="0" headerRowDxfId="88" dataDxfId="87">
  <autoFilter ref="A2:C5"/>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3" totalsRowShown="0" headerRowDxfId="64" dataDxfId="63">
  <autoFilter ref="A2:BL1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0" totalsRowShown="0" headerRowDxfId="70" dataDxfId="69">
  <autoFilter ref="A1:B10"/>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88">
  <autoFilter ref="A2:AO5"/>
  <tableColumns count="41">
    <tableColumn id="1" name="Group" dataDxfId="263"/>
    <tableColumn id="2" name="Vertex Color" dataDxfId="262"/>
    <tableColumn id="3" name="Vertex Shape" dataDxfId="260"/>
    <tableColumn id="22" name="Visibility" dataDxfId="261"/>
    <tableColumn id="4" name="Collapsed?"/>
    <tableColumn id="18" name="Label" dataDxfId="287"/>
    <tableColumn id="20" name="Collapsed X"/>
    <tableColumn id="21" name="Collapsed Y"/>
    <tableColumn id="6" name="ID" dataDxfId="286"/>
    <tableColumn id="19" name="Collapsed Properties" dataDxfId="254"/>
    <tableColumn id="5" name="Vertices" dataDxfId="253"/>
    <tableColumn id="7" name="Unique Edges" dataDxfId="252"/>
    <tableColumn id="8" name="Edges With Duplicates" dataDxfId="251"/>
    <tableColumn id="9" name="Total Edges" dataDxfId="250"/>
    <tableColumn id="10" name="Self-Loops" dataDxfId="249"/>
    <tableColumn id="24" name="Reciprocated Vertex Pair Ratio" dataDxfId="248"/>
    <tableColumn id="25" name="Reciprocated Edge Ratio" dataDxfId="247"/>
    <tableColumn id="11" name="Connected Components" dataDxfId="246"/>
    <tableColumn id="12" name="Single-Vertex Connected Components" dataDxfId="245"/>
    <tableColumn id="13" name="Maximum Vertices in a Connected Component" dataDxfId="244"/>
    <tableColumn id="14" name="Maximum Edges in a Connected Component" dataDxfId="243"/>
    <tableColumn id="15" name="Maximum Geodesic Distance (Diameter)" dataDxfId="242"/>
    <tableColumn id="16" name="Average Geodesic Distance" dataDxfId="241"/>
    <tableColumn id="17" name="Graph Density" dataDxfId="229"/>
    <tableColumn id="23" name="Top URLs in Tweet" dataDxfId="218"/>
    <tableColumn id="26" name="Top Domains in Tweet" dataDxfId="207"/>
    <tableColumn id="27" name="Top Hashtags in Tweet" dataDxfId="196"/>
    <tableColumn id="28" name="Top Words in Tweet" dataDxfId="185"/>
    <tableColumn id="29" name="Top Word Pairs in Tweet" dataDxfId="164"/>
    <tableColumn id="30" name="Top Replied-To in Tweet" dataDxfId="163"/>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285" dataDxfId="284">
  <autoFilter ref="A1:C10"/>
  <tableColumns count="3">
    <tableColumn id="1" name="Group" dataDxfId="259"/>
    <tableColumn id="2" name="Vertex" dataDxfId="258"/>
    <tableColumn id="3" name="Vertex ID" dataDxfId="25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83"/>
    <tableColumn id="2" name="Degree Frequency" dataDxfId="282">
      <calculatedColumnFormula>COUNTIF(Vertices[Degree], "&gt;= " &amp; D2) - COUNTIF(Vertices[Degree], "&gt;=" &amp; D3)</calculatedColumnFormula>
    </tableColumn>
    <tableColumn id="3" name="In-Degree Bin" dataDxfId="281"/>
    <tableColumn id="4" name="In-Degree Frequency" dataDxfId="280">
      <calculatedColumnFormula>COUNTIF(Vertices[In-Degree], "&gt;= " &amp; F2) - COUNTIF(Vertices[In-Degree], "&gt;=" &amp; F3)</calculatedColumnFormula>
    </tableColumn>
    <tableColumn id="5" name="Out-Degree Bin" dataDxfId="279"/>
    <tableColumn id="6" name="Out-Degree Frequency" dataDxfId="278">
      <calculatedColumnFormula>COUNTIF(Vertices[Out-Degree], "&gt;= " &amp; H2) - COUNTIF(Vertices[Out-Degree], "&gt;=" &amp; H3)</calculatedColumnFormula>
    </tableColumn>
    <tableColumn id="7" name="Betweenness Centrality Bin" dataDxfId="277"/>
    <tableColumn id="8" name="Betweenness Centrality Frequency" dataDxfId="276">
      <calculatedColumnFormula>COUNTIF(Vertices[Betweenness Centrality], "&gt;= " &amp; J2) - COUNTIF(Vertices[Betweenness Centrality], "&gt;=" &amp; J3)</calculatedColumnFormula>
    </tableColumn>
    <tableColumn id="9" name="Closeness Centrality Bin" dataDxfId="275"/>
    <tableColumn id="10" name="Closeness Centrality Frequency" dataDxfId="274">
      <calculatedColumnFormula>COUNTIF(Vertices[Closeness Centrality], "&gt;= " &amp; L2) - COUNTIF(Vertices[Closeness Centrality], "&gt;=" &amp; L3)</calculatedColumnFormula>
    </tableColumn>
    <tableColumn id="11" name="Eigenvector Centrality Bin" dataDxfId="273"/>
    <tableColumn id="12" name="Eigenvector Centrality Frequency" dataDxfId="272">
      <calculatedColumnFormula>COUNTIF(Vertices[Eigenvector Centrality], "&gt;= " &amp; N2) - COUNTIF(Vertices[Eigenvector Centrality], "&gt;=" &amp; N3)</calculatedColumnFormula>
    </tableColumn>
    <tableColumn id="18" name="PageRank Bin" dataDxfId="271"/>
    <tableColumn id="17" name="PageRank Frequency" dataDxfId="270">
      <calculatedColumnFormula>COUNTIF(Vertices[Eigenvector Centrality], "&gt;= " &amp; P2) - COUNTIF(Vertices[Eigenvector Centrality], "&gt;=" &amp; P3)</calculatedColumnFormula>
    </tableColumn>
    <tableColumn id="13" name="Clustering Coefficient Bin" dataDxfId="269"/>
    <tableColumn id="14" name="Clustering Coefficient Frequency" dataDxfId="268">
      <calculatedColumnFormula>COUNTIF(Vertices[Clustering Coefficient], "&gt;= " &amp; R2) - COUNTIF(Vertices[Clustering Coefficient], "&gt;=" &amp; R3)</calculatedColumnFormula>
    </tableColumn>
    <tableColumn id="15" name="Dynamic Filter Bin" dataDxfId="267"/>
    <tableColumn id="16" name="Dynamic Filter Frequency" dataDxfId="26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60784795477139461" TargetMode="External" /><Relationship Id="rId2" Type="http://schemas.openxmlformats.org/officeDocument/2006/relationships/hyperlink" Target="https://twitter.com/i/web/status/1160784984845819909" TargetMode="External" /><Relationship Id="rId3" Type="http://schemas.openxmlformats.org/officeDocument/2006/relationships/hyperlink" Target="https://twitter.com/i/web/status/1161070378917203969" TargetMode="External" /><Relationship Id="rId4" Type="http://schemas.openxmlformats.org/officeDocument/2006/relationships/hyperlink" Target="https://www.radiosawa.com/live/audio/15?withmediaplayer=1" TargetMode="External" /><Relationship Id="rId5" Type="http://schemas.openxmlformats.org/officeDocument/2006/relationships/hyperlink" Target="https://twitter.com/i/web/status/1161923384336355328" TargetMode="External" /><Relationship Id="rId6" Type="http://schemas.openxmlformats.org/officeDocument/2006/relationships/hyperlink" Target="https://www.radiosawa.com/live/audio/15?withmediaplayer=1" TargetMode="External" /><Relationship Id="rId7" Type="http://schemas.openxmlformats.org/officeDocument/2006/relationships/hyperlink" Target="https://twitter.com/i/web/status/1159479479800082433" TargetMode="External" /><Relationship Id="rId8" Type="http://schemas.openxmlformats.org/officeDocument/2006/relationships/hyperlink" Target="https://pbs.twimg.com/media/EBsz64uWwAAA-4b.jpg" TargetMode="External" /><Relationship Id="rId9" Type="http://schemas.openxmlformats.org/officeDocument/2006/relationships/hyperlink" Target="https://pbs.twimg.com/ext_tw_video_thumb/1145376034960883712/pu/img/FnQpviehRqyxCu3V.jpg" TargetMode="External" /><Relationship Id="rId10" Type="http://schemas.openxmlformats.org/officeDocument/2006/relationships/hyperlink" Target="https://pbs.twimg.com/ext_tw_video_thumb/1145376034960883712/pu/img/FnQpviehRqyxCu3V.jpg" TargetMode="External" /><Relationship Id="rId11" Type="http://schemas.openxmlformats.org/officeDocument/2006/relationships/hyperlink" Target="https://pbs.twimg.com/media/EBsz64uWwAAA-4b.jpg" TargetMode="External" /><Relationship Id="rId12" Type="http://schemas.openxmlformats.org/officeDocument/2006/relationships/hyperlink" Target="http://pbs.twimg.com/profile_images/1156376415182475265/vHDi0Lsa_normal.jpg" TargetMode="External" /><Relationship Id="rId13" Type="http://schemas.openxmlformats.org/officeDocument/2006/relationships/hyperlink" Target="http://pbs.twimg.com/profile_images/1160756927393128448/anxo1zDW_normal.jpg" TargetMode="External" /><Relationship Id="rId14" Type="http://schemas.openxmlformats.org/officeDocument/2006/relationships/hyperlink" Target="http://pbs.twimg.com/profile_images/1082833093420072961/7GFOCnY0_normal.jpg" TargetMode="External" /><Relationship Id="rId15" Type="http://schemas.openxmlformats.org/officeDocument/2006/relationships/hyperlink" Target="http://pbs.twimg.com/profile_images/1082833093420072961/7GFOCnY0_normal.jpg" TargetMode="External" /><Relationship Id="rId16" Type="http://schemas.openxmlformats.org/officeDocument/2006/relationships/hyperlink" Target="http://pbs.twimg.com/profile_images/1149103406730096641/xqZtdINe_normal.jpg" TargetMode="External" /><Relationship Id="rId17" Type="http://schemas.openxmlformats.org/officeDocument/2006/relationships/hyperlink" Target="https://pbs.twimg.com/ext_tw_video_thumb/1145376034960883712/pu/img/FnQpviehRqyxCu3V.jpg" TargetMode="External" /><Relationship Id="rId18" Type="http://schemas.openxmlformats.org/officeDocument/2006/relationships/hyperlink" Target="http://pbs.twimg.com/profile_images/1143307169934249984/DSBnTWY8_normal.jpg" TargetMode="External" /><Relationship Id="rId19" Type="http://schemas.openxmlformats.org/officeDocument/2006/relationships/hyperlink" Target="https://pbs.twimg.com/ext_tw_video_thumb/1145376034960883712/pu/img/FnQpviehRqyxCu3V.jpg" TargetMode="External" /><Relationship Id="rId20" Type="http://schemas.openxmlformats.org/officeDocument/2006/relationships/hyperlink" Target="http://pbs.twimg.com/profile_images/1143496728043298817/szSJgmQC_normal.jpg" TargetMode="External" /><Relationship Id="rId21" Type="http://schemas.openxmlformats.org/officeDocument/2006/relationships/hyperlink" Target="http://pbs.twimg.com/profile_images/1162309017240317953/pSxmEIWp_normal.jpg" TargetMode="External" /><Relationship Id="rId22" Type="http://schemas.openxmlformats.org/officeDocument/2006/relationships/hyperlink" Target="https://twitter.com/#!/oyoonkgd9111/status/1160578425243017216" TargetMode="External" /><Relationship Id="rId23" Type="http://schemas.openxmlformats.org/officeDocument/2006/relationships/hyperlink" Target="https://twitter.com/#!/saudielf99/status/1160539856654782464" TargetMode="External" /><Relationship Id="rId24" Type="http://schemas.openxmlformats.org/officeDocument/2006/relationships/hyperlink" Target="https://twitter.com/#!/fayoosh_sj/status/1160583856111661057" TargetMode="External" /><Relationship Id="rId25" Type="http://schemas.openxmlformats.org/officeDocument/2006/relationships/hyperlink" Target="https://twitter.com/#!/squttami/status/1160784795477139461" TargetMode="External" /><Relationship Id="rId26" Type="http://schemas.openxmlformats.org/officeDocument/2006/relationships/hyperlink" Target="https://twitter.com/#!/squttami/status/1160784984845819909" TargetMode="External" /><Relationship Id="rId27" Type="http://schemas.openxmlformats.org/officeDocument/2006/relationships/hyperlink" Target="https://twitter.com/#!/lghsosl/status/1161070378917203969" TargetMode="External" /><Relationship Id="rId28" Type="http://schemas.openxmlformats.org/officeDocument/2006/relationships/hyperlink" Target="https://twitter.com/#!/rasol07369768/status/1161332826471587846" TargetMode="External" /><Relationship Id="rId29" Type="http://schemas.openxmlformats.org/officeDocument/2006/relationships/hyperlink" Target="https://twitter.com/#!/sakura_w92/status/1161923384336355328" TargetMode="External" /><Relationship Id="rId30" Type="http://schemas.openxmlformats.org/officeDocument/2006/relationships/hyperlink" Target="https://twitter.com/#!/radiosawa/status/1145376252750118912" TargetMode="External" /><Relationship Id="rId31" Type="http://schemas.openxmlformats.org/officeDocument/2006/relationships/hyperlink" Target="https://twitter.com/#!/radiosawa/status/1159479479800082433" TargetMode="External" /><Relationship Id="rId32" Type="http://schemas.openxmlformats.org/officeDocument/2006/relationships/hyperlink" Target="https://twitter.com/#!/naseer_deeb1/status/1161994461100068864" TargetMode="External" /><Relationship Id="rId33" Type="http://schemas.openxmlformats.org/officeDocument/2006/relationships/comments" Target="../comments1.xml" /><Relationship Id="rId34" Type="http://schemas.openxmlformats.org/officeDocument/2006/relationships/vmlDrawing" Target="../drawings/vmlDrawing1.vml" /><Relationship Id="rId35" Type="http://schemas.openxmlformats.org/officeDocument/2006/relationships/table" Target="../tables/table1.xml" /><Relationship Id="rId3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60784795477139461" TargetMode="External" /><Relationship Id="rId2" Type="http://schemas.openxmlformats.org/officeDocument/2006/relationships/hyperlink" Target="https://twitter.com/i/web/status/1160784984845819909" TargetMode="External" /><Relationship Id="rId3" Type="http://schemas.openxmlformats.org/officeDocument/2006/relationships/hyperlink" Target="https://twitter.com/i/web/status/1161070378917203969" TargetMode="External" /><Relationship Id="rId4" Type="http://schemas.openxmlformats.org/officeDocument/2006/relationships/hyperlink" Target="https://www.radiosawa.com/live/audio/15?withmediaplayer=1" TargetMode="External" /><Relationship Id="rId5" Type="http://schemas.openxmlformats.org/officeDocument/2006/relationships/hyperlink" Target="https://twitter.com/i/web/status/1161923384336355328" TargetMode="External" /><Relationship Id="rId6" Type="http://schemas.openxmlformats.org/officeDocument/2006/relationships/hyperlink" Target="https://www.radiosawa.com/live/audio/15?withmediaplayer=1" TargetMode="External" /><Relationship Id="rId7" Type="http://schemas.openxmlformats.org/officeDocument/2006/relationships/hyperlink" Target="https://twitter.com/i/web/status/1159479479800082433" TargetMode="External" /><Relationship Id="rId8" Type="http://schemas.openxmlformats.org/officeDocument/2006/relationships/hyperlink" Target="https://pbs.twimg.com/media/EBsz64uWwAAA-4b.jpg" TargetMode="External" /><Relationship Id="rId9" Type="http://schemas.openxmlformats.org/officeDocument/2006/relationships/hyperlink" Target="https://pbs.twimg.com/ext_tw_video_thumb/1145376034960883712/pu/img/FnQpviehRqyxCu3V.jpg" TargetMode="External" /><Relationship Id="rId10" Type="http://schemas.openxmlformats.org/officeDocument/2006/relationships/hyperlink" Target="https://pbs.twimg.com/ext_tw_video_thumb/1145376034960883712/pu/img/FnQpviehRqyxCu3V.jpg" TargetMode="External" /><Relationship Id="rId11" Type="http://schemas.openxmlformats.org/officeDocument/2006/relationships/hyperlink" Target="https://pbs.twimg.com/media/EBsz64uWwAAA-4b.jpg" TargetMode="External" /><Relationship Id="rId12" Type="http://schemas.openxmlformats.org/officeDocument/2006/relationships/hyperlink" Target="http://pbs.twimg.com/profile_images/1156376415182475265/vHDi0Lsa_normal.jpg" TargetMode="External" /><Relationship Id="rId13" Type="http://schemas.openxmlformats.org/officeDocument/2006/relationships/hyperlink" Target="http://pbs.twimg.com/profile_images/1160756927393128448/anxo1zDW_normal.jpg" TargetMode="External" /><Relationship Id="rId14" Type="http://schemas.openxmlformats.org/officeDocument/2006/relationships/hyperlink" Target="http://pbs.twimg.com/profile_images/1082833093420072961/7GFOCnY0_normal.jpg" TargetMode="External" /><Relationship Id="rId15" Type="http://schemas.openxmlformats.org/officeDocument/2006/relationships/hyperlink" Target="http://pbs.twimg.com/profile_images/1082833093420072961/7GFOCnY0_normal.jpg" TargetMode="External" /><Relationship Id="rId16" Type="http://schemas.openxmlformats.org/officeDocument/2006/relationships/hyperlink" Target="http://pbs.twimg.com/profile_images/1149103406730096641/xqZtdINe_normal.jpg" TargetMode="External" /><Relationship Id="rId17" Type="http://schemas.openxmlformats.org/officeDocument/2006/relationships/hyperlink" Target="https://pbs.twimg.com/ext_tw_video_thumb/1145376034960883712/pu/img/FnQpviehRqyxCu3V.jpg" TargetMode="External" /><Relationship Id="rId18" Type="http://schemas.openxmlformats.org/officeDocument/2006/relationships/hyperlink" Target="http://pbs.twimg.com/profile_images/1143307169934249984/DSBnTWY8_normal.jpg" TargetMode="External" /><Relationship Id="rId19" Type="http://schemas.openxmlformats.org/officeDocument/2006/relationships/hyperlink" Target="https://pbs.twimg.com/ext_tw_video_thumb/1145376034960883712/pu/img/FnQpviehRqyxCu3V.jpg" TargetMode="External" /><Relationship Id="rId20" Type="http://schemas.openxmlformats.org/officeDocument/2006/relationships/hyperlink" Target="http://pbs.twimg.com/profile_images/1143496728043298817/szSJgmQC_normal.jpg" TargetMode="External" /><Relationship Id="rId21" Type="http://schemas.openxmlformats.org/officeDocument/2006/relationships/hyperlink" Target="http://pbs.twimg.com/profile_images/1162309017240317953/pSxmEIWp_normal.jpg" TargetMode="External" /><Relationship Id="rId22" Type="http://schemas.openxmlformats.org/officeDocument/2006/relationships/hyperlink" Target="https://twitter.com/#!/oyoonkgd9111/status/1160578425243017216" TargetMode="External" /><Relationship Id="rId23" Type="http://schemas.openxmlformats.org/officeDocument/2006/relationships/hyperlink" Target="https://twitter.com/#!/saudielf99/status/1160539856654782464" TargetMode="External" /><Relationship Id="rId24" Type="http://schemas.openxmlformats.org/officeDocument/2006/relationships/hyperlink" Target="https://twitter.com/#!/fayoosh_sj/status/1160583856111661057" TargetMode="External" /><Relationship Id="rId25" Type="http://schemas.openxmlformats.org/officeDocument/2006/relationships/hyperlink" Target="https://twitter.com/#!/squttami/status/1160784795477139461" TargetMode="External" /><Relationship Id="rId26" Type="http://schemas.openxmlformats.org/officeDocument/2006/relationships/hyperlink" Target="https://twitter.com/#!/squttami/status/1160784984845819909" TargetMode="External" /><Relationship Id="rId27" Type="http://schemas.openxmlformats.org/officeDocument/2006/relationships/hyperlink" Target="https://twitter.com/#!/lghsosl/status/1161070378917203969" TargetMode="External" /><Relationship Id="rId28" Type="http://schemas.openxmlformats.org/officeDocument/2006/relationships/hyperlink" Target="https://twitter.com/#!/rasol07369768/status/1161332826471587846" TargetMode="External" /><Relationship Id="rId29" Type="http://schemas.openxmlformats.org/officeDocument/2006/relationships/hyperlink" Target="https://twitter.com/#!/sakura_w92/status/1161923384336355328" TargetMode="External" /><Relationship Id="rId30" Type="http://schemas.openxmlformats.org/officeDocument/2006/relationships/hyperlink" Target="https://twitter.com/#!/radiosawa/status/1145376252750118912" TargetMode="External" /><Relationship Id="rId31" Type="http://schemas.openxmlformats.org/officeDocument/2006/relationships/hyperlink" Target="https://twitter.com/#!/radiosawa/status/1159479479800082433" TargetMode="External" /><Relationship Id="rId32" Type="http://schemas.openxmlformats.org/officeDocument/2006/relationships/hyperlink" Target="https://twitter.com/#!/naseer_deeb1/status/1161994461100068864" TargetMode="External" /><Relationship Id="rId33" Type="http://schemas.openxmlformats.org/officeDocument/2006/relationships/comments" Target="../comments13.xml" /><Relationship Id="rId34" Type="http://schemas.openxmlformats.org/officeDocument/2006/relationships/vmlDrawing" Target="../drawings/vmlDrawing6.vml" /><Relationship Id="rId35" Type="http://schemas.openxmlformats.org/officeDocument/2006/relationships/table" Target="../tables/table23.xml" /><Relationship Id="rId3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rM6KMp7n9f" TargetMode="External" /><Relationship Id="rId2" Type="http://schemas.openxmlformats.org/officeDocument/2006/relationships/hyperlink" Target="https://pbs.twimg.com/profile_banners/1621989764/1374903495" TargetMode="External" /><Relationship Id="rId3" Type="http://schemas.openxmlformats.org/officeDocument/2006/relationships/hyperlink" Target="https://pbs.twimg.com/profile_banners/1155692170453618689/1564536598" TargetMode="External" /><Relationship Id="rId4" Type="http://schemas.openxmlformats.org/officeDocument/2006/relationships/hyperlink" Target="https://pbs.twimg.com/profile_banners/723200424/1552319850" TargetMode="External" /><Relationship Id="rId5" Type="http://schemas.openxmlformats.org/officeDocument/2006/relationships/hyperlink" Target="https://pbs.twimg.com/profile_banners/226329866/1552357761" TargetMode="External" /><Relationship Id="rId6" Type="http://schemas.openxmlformats.org/officeDocument/2006/relationships/hyperlink" Target="https://pbs.twimg.com/profile_banners/386062695/1558806683" TargetMode="External" /><Relationship Id="rId7" Type="http://schemas.openxmlformats.org/officeDocument/2006/relationships/hyperlink" Target="https://pbs.twimg.com/profile_banners/873887287993663489/1531831079" TargetMode="External" /><Relationship Id="rId8" Type="http://schemas.openxmlformats.org/officeDocument/2006/relationships/hyperlink" Target="https://pbs.twimg.com/profile_banners/59477195/1561465646" TargetMode="External" /><Relationship Id="rId9" Type="http://schemas.openxmlformats.org/officeDocument/2006/relationships/hyperlink" Target="https://pbs.twimg.com/profile_banners/286933510/1563848358" TargetMode="External" /><Relationship Id="rId10" Type="http://schemas.openxmlformats.org/officeDocument/2006/relationships/hyperlink" Target="https://pbs.twimg.com/profile_banners/835358320546426882/1565851574" TargetMode="External" /><Relationship Id="rId11" Type="http://schemas.openxmlformats.org/officeDocument/2006/relationships/hyperlink" Target="http://abs.twimg.com/images/themes/theme1/bg.png" TargetMode="External" /><Relationship Id="rId12" Type="http://schemas.openxmlformats.org/officeDocument/2006/relationships/hyperlink" Target="http://abs.twimg.com/images/themes/theme1/bg.png" TargetMode="External" /><Relationship Id="rId13" Type="http://schemas.openxmlformats.org/officeDocument/2006/relationships/hyperlink" Target="http://abs.twimg.com/images/themes/theme1/bg.png" TargetMode="External" /><Relationship Id="rId14" Type="http://schemas.openxmlformats.org/officeDocument/2006/relationships/hyperlink" Target="http://abs.twimg.com/images/themes/theme1/bg.png" TargetMode="External" /><Relationship Id="rId15" Type="http://schemas.openxmlformats.org/officeDocument/2006/relationships/hyperlink" Target="http://abs.twimg.com/images/themes/theme14/bg.gif" TargetMode="External" /><Relationship Id="rId16" Type="http://schemas.openxmlformats.org/officeDocument/2006/relationships/hyperlink" Target="http://abs.twimg.com/images/themes/theme15/bg.png" TargetMode="External" /><Relationship Id="rId17" Type="http://schemas.openxmlformats.org/officeDocument/2006/relationships/hyperlink" Target="http://pbs.twimg.com/profile_images/378800000195063469/d4b2cf4a2d282fdeb65e909b6f9a83b8_normal.jpeg" TargetMode="External" /><Relationship Id="rId18" Type="http://schemas.openxmlformats.org/officeDocument/2006/relationships/hyperlink" Target="http://pbs.twimg.com/profile_images/1156376415182475265/vHDi0Lsa_normal.jpg" TargetMode="External" /><Relationship Id="rId19" Type="http://schemas.openxmlformats.org/officeDocument/2006/relationships/hyperlink" Target="http://pbs.twimg.com/profile_images/1160756927393128448/anxo1zDW_normal.jpg" TargetMode="External" /><Relationship Id="rId20" Type="http://schemas.openxmlformats.org/officeDocument/2006/relationships/hyperlink" Target="http://pbs.twimg.com/profile_images/1082833093420072961/7GFOCnY0_normal.jpg" TargetMode="External" /><Relationship Id="rId21" Type="http://schemas.openxmlformats.org/officeDocument/2006/relationships/hyperlink" Target="http://pbs.twimg.com/profile_images/1149103406730096641/xqZtdINe_normal.jpg" TargetMode="External" /><Relationship Id="rId22" Type="http://schemas.openxmlformats.org/officeDocument/2006/relationships/hyperlink" Target="http://pbs.twimg.com/profile_images/1137437747151560711/M-dLnkA6_normal.jpg" TargetMode="External" /><Relationship Id="rId23" Type="http://schemas.openxmlformats.org/officeDocument/2006/relationships/hyperlink" Target="http://pbs.twimg.com/profile_images/1143496728043298817/szSJgmQC_normal.jpg" TargetMode="External" /><Relationship Id="rId24" Type="http://schemas.openxmlformats.org/officeDocument/2006/relationships/hyperlink" Target="http://pbs.twimg.com/profile_images/1143307169934249984/DSBnTWY8_normal.jpg" TargetMode="External" /><Relationship Id="rId25" Type="http://schemas.openxmlformats.org/officeDocument/2006/relationships/hyperlink" Target="http://pbs.twimg.com/profile_images/1162309017240317953/pSxmEIWp_normal.jpg" TargetMode="External" /><Relationship Id="rId26" Type="http://schemas.openxmlformats.org/officeDocument/2006/relationships/hyperlink" Target="https://twitter.com/oyoonkgd9111" TargetMode="External" /><Relationship Id="rId27" Type="http://schemas.openxmlformats.org/officeDocument/2006/relationships/hyperlink" Target="https://twitter.com/saudielf99" TargetMode="External" /><Relationship Id="rId28" Type="http://schemas.openxmlformats.org/officeDocument/2006/relationships/hyperlink" Target="https://twitter.com/fayoosh_sj" TargetMode="External" /><Relationship Id="rId29" Type="http://schemas.openxmlformats.org/officeDocument/2006/relationships/hyperlink" Target="https://twitter.com/squttami" TargetMode="External" /><Relationship Id="rId30" Type="http://schemas.openxmlformats.org/officeDocument/2006/relationships/hyperlink" Target="https://twitter.com/lghsosl" TargetMode="External" /><Relationship Id="rId31" Type="http://schemas.openxmlformats.org/officeDocument/2006/relationships/hyperlink" Target="https://twitter.com/rasol07369768" TargetMode="External" /><Relationship Id="rId32" Type="http://schemas.openxmlformats.org/officeDocument/2006/relationships/hyperlink" Target="https://twitter.com/radiosawa" TargetMode="External" /><Relationship Id="rId33" Type="http://schemas.openxmlformats.org/officeDocument/2006/relationships/hyperlink" Target="https://twitter.com/sakura_w92" TargetMode="External" /><Relationship Id="rId34" Type="http://schemas.openxmlformats.org/officeDocument/2006/relationships/hyperlink" Target="https://twitter.com/naseer_deeb1" TargetMode="External" /><Relationship Id="rId35" Type="http://schemas.openxmlformats.org/officeDocument/2006/relationships/comments" Target="../comments2.xml" /><Relationship Id="rId36" Type="http://schemas.openxmlformats.org/officeDocument/2006/relationships/vmlDrawing" Target="../drawings/vmlDrawing2.vml" /><Relationship Id="rId37" Type="http://schemas.openxmlformats.org/officeDocument/2006/relationships/table" Target="../tables/table2.xml" /><Relationship Id="rId3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radiosawa.com/live/audio/15?withmediaplayer=1" TargetMode="External" /><Relationship Id="rId2" Type="http://schemas.openxmlformats.org/officeDocument/2006/relationships/hyperlink" Target="https://twitter.com/i/web/status/1161923384336355328" TargetMode="External" /><Relationship Id="rId3" Type="http://schemas.openxmlformats.org/officeDocument/2006/relationships/hyperlink" Target="https://twitter.com/i/web/status/1159479479800082433" TargetMode="External" /><Relationship Id="rId4" Type="http://schemas.openxmlformats.org/officeDocument/2006/relationships/hyperlink" Target="https://twitter.com/i/web/status/1161070378917203969" TargetMode="External" /><Relationship Id="rId5" Type="http://schemas.openxmlformats.org/officeDocument/2006/relationships/hyperlink" Target="https://twitter.com/i/web/status/1160784984845819909" TargetMode="External" /><Relationship Id="rId6" Type="http://schemas.openxmlformats.org/officeDocument/2006/relationships/hyperlink" Target="https://twitter.com/i/web/status/1160784795477139461" TargetMode="External" /><Relationship Id="rId7" Type="http://schemas.openxmlformats.org/officeDocument/2006/relationships/hyperlink" Target="https://twitter.com/i/web/status/1160784984845819909" TargetMode="External" /><Relationship Id="rId8" Type="http://schemas.openxmlformats.org/officeDocument/2006/relationships/hyperlink" Target="https://twitter.com/i/web/status/1160784795477139461" TargetMode="External" /><Relationship Id="rId9" Type="http://schemas.openxmlformats.org/officeDocument/2006/relationships/hyperlink" Target="https://twitter.com/i/web/status/1161070378917203969" TargetMode="External" /><Relationship Id="rId10" Type="http://schemas.openxmlformats.org/officeDocument/2006/relationships/hyperlink" Target="https://twitter.com/i/web/status/1161923384336355328" TargetMode="External" /><Relationship Id="rId11" Type="http://schemas.openxmlformats.org/officeDocument/2006/relationships/hyperlink" Target="https://www.radiosawa.com/live/audio/15?withmediaplayer=1" TargetMode="External" /><Relationship Id="rId12" Type="http://schemas.openxmlformats.org/officeDocument/2006/relationships/hyperlink" Target="https://twitter.com/i/web/status/1159479479800082433" TargetMode="External" /><Relationship Id="rId13" Type="http://schemas.openxmlformats.org/officeDocument/2006/relationships/table" Target="../tables/table11.xml" /><Relationship Id="rId14" Type="http://schemas.openxmlformats.org/officeDocument/2006/relationships/table" Target="../tables/table12.xml" /><Relationship Id="rId15" Type="http://schemas.openxmlformats.org/officeDocument/2006/relationships/table" Target="../tables/table13.xml" /><Relationship Id="rId16" Type="http://schemas.openxmlformats.org/officeDocument/2006/relationships/table" Target="../tables/table14.xml" /><Relationship Id="rId17" Type="http://schemas.openxmlformats.org/officeDocument/2006/relationships/table" Target="../tables/table15.xml" /><Relationship Id="rId18" Type="http://schemas.openxmlformats.org/officeDocument/2006/relationships/table" Target="../tables/table16.xml" /><Relationship Id="rId19" Type="http://schemas.openxmlformats.org/officeDocument/2006/relationships/table" Target="../tables/table17.xml" /><Relationship Id="rId2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400</v>
      </c>
      <c r="BB2" s="13" t="s">
        <v>408</v>
      </c>
      <c r="BC2" s="13" t="s">
        <v>409</v>
      </c>
      <c r="BD2" s="67" t="s">
        <v>608</v>
      </c>
      <c r="BE2" s="67" t="s">
        <v>609</v>
      </c>
      <c r="BF2" s="67" t="s">
        <v>610</v>
      </c>
      <c r="BG2" s="67" t="s">
        <v>611</v>
      </c>
      <c r="BH2" s="67" t="s">
        <v>612</v>
      </c>
      <c r="BI2" s="67" t="s">
        <v>613</v>
      </c>
      <c r="BJ2" s="67" t="s">
        <v>614</v>
      </c>
      <c r="BK2" s="67" t="s">
        <v>615</v>
      </c>
      <c r="BL2" s="67" t="s">
        <v>616</v>
      </c>
    </row>
    <row r="3" spans="1:64" ht="15" customHeight="1">
      <c r="A3" s="84" t="s">
        <v>212</v>
      </c>
      <c r="B3" s="84" t="s">
        <v>212</v>
      </c>
      <c r="C3" s="53" t="s">
        <v>643</v>
      </c>
      <c r="D3" s="54">
        <v>3</v>
      </c>
      <c r="E3" s="65" t="s">
        <v>132</v>
      </c>
      <c r="F3" s="55">
        <v>35</v>
      </c>
      <c r="G3" s="53"/>
      <c r="H3" s="57"/>
      <c r="I3" s="56"/>
      <c r="J3" s="56"/>
      <c r="K3" s="36" t="s">
        <v>65</v>
      </c>
      <c r="L3" s="62">
        <v>3</v>
      </c>
      <c r="M3" s="62"/>
      <c r="N3" s="63"/>
      <c r="O3" s="85" t="s">
        <v>176</v>
      </c>
      <c r="P3" s="87">
        <v>43688.657789351855</v>
      </c>
      <c r="Q3" s="85" t="s">
        <v>223</v>
      </c>
      <c r="R3" s="85"/>
      <c r="S3" s="85"/>
      <c r="T3" s="85"/>
      <c r="U3" s="90" t="s">
        <v>244</v>
      </c>
      <c r="V3" s="90" t="s">
        <v>244</v>
      </c>
      <c r="W3" s="87">
        <v>43688.657789351855</v>
      </c>
      <c r="X3" s="90" t="s">
        <v>253</v>
      </c>
      <c r="Y3" s="85"/>
      <c r="Z3" s="85"/>
      <c r="AA3" s="91" t="s">
        <v>264</v>
      </c>
      <c r="AB3" s="85"/>
      <c r="AC3" s="85" t="b">
        <v>0</v>
      </c>
      <c r="AD3" s="85">
        <v>0</v>
      </c>
      <c r="AE3" s="91" t="s">
        <v>276</v>
      </c>
      <c r="AF3" s="85" t="b">
        <v>0</v>
      </c>
      <c r="AG3" s="85" t="s">
        <v>278</v>
      </c>
      <c r="AH3" s="85"/>
      <c r="AI3" s="91" t="s">
        <v>276</v>
      </c>
      <c r="AJ3" s="85" t="b">
        <v>0</v>
      </c>
      <c r="AK3" s="85">
        <v>0</v>
      </c>
      <c r="AL3" s="91" t="s">
        <v>276</v>
      </c>
      <c r="AM3" s="85" t="s">
        <v>281</v>
      </c>
      <c r="AN3" s="85" t="b">
        <v>0</v>
      </c>
      <c r="AO3" s="91" t="s">
        <v>264</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0</v>
      </c>
      <c r="BE3" s="52">
        <v>0</v>
      </c>
      <c r="BF3" s="51">
        <v>0</v>
      </c>
      <c r="BG3" s="52">
        <v>0</v>
      </c>
      <c r="BH3" s="51">
        <v>0</v>
      </c>
      <c r="BI3" s="52">
        <v>0</v>
      </c>
      <c r="BJ3" s="51">
        <v>6</v>
      </c>
      <c r="BK3" s="52">
        <v>100</v>
      </c>
      <c r="BL3" s="51">
        <v>6</v>
      </c>
    </row>
    <row r="4" spans="1:64" ht="15" customHeight="1">
      <c r="A4" s="84" t="s">
        <v>213</v>
      </c>
      <c r="B4" s="84" t="s">
        <v>214</v>
      </c>
      <c r="C4" s="53" t="s">
        <v>643</v>
      </c>
      <c r="D4" s="54">
        <v>3</v>
      </c>
      <c r="E4" s="65" t="s">
        <v>132</v>
      </c>
      <c r="F4" s="55">
        <v>35</v>
      </c>
      <c r="G4" s="53"/>
      <c r="H4" s="57"/>
      <c r="I4" s="56"/>
      <c r="J4" s="56"/>
      <c r="K4" s="36" t="s">
        <v>66</v>
      </c>
      <c r="L4" s="83">
        <v>4</v>
      </c>
      <c r="M4" s="83"/>
      <c r="N4" s="63"/>
      <c r="O4" s="86" t="s">
        <v>221</v>
      </c>
      <c r="P4" s="88">
        <v>43688.55136574074</v>
      </c>
      <c r="Q4" s="86" t="s">
        <v>224</v>
      </c>
      <c r="R4" s="86"/>
      <c r="S4" s="86"/>
      <c r="T4" s="86"/>
      <c r="U4" s="86"/>
      <c r="V4" s="89" t="s">
        <v>246</v>
      </c>
      <c r="W4" s="88">
        <v>43688.55136574074</v>
      </c>
      <c r="X4" s="89" t="s">
        <v>254</v>
      </c>
      <c r="Y4" s="86"/>
      <c r="Z4" s="86"/>
      <c r="AA4" s="92" t="s">
        <v>265</v>
      </c>
      <c r="AB4" s="92" t="s">
        <v>275</v>
      </c>
      <c r="AC4" s="86" t="b">
        <v>0</v>
      </c>
      <c r="AD4" s="86">
        <v>0</v>
      </c>
      <c r="AE4" s="92" t="s">
        <v>277</v>
      </c>
      <c r="AF4" s="86" t="b">
        <v>0</v>
      </c>
      <c r="AG4" s="86" t="s">
        <v>278</v>
      </c>
      <c r="AH4" s="86"/>
      <c r="AI4" s="92" t="s">
        <v>276</v>
      </c>
      <c r="AJ4" s="86" t="b">
        <v>0</v>
      </c>
      <c r="AK4" s="86">
        <v>0</v>
      </c>
      <c r="AL4" s="92" t="s">
        <v>276</v>
      </c>
      <c r="AM4" s="86" t="s">
        <v>281</v>
      </c>
      <c r="AN4" s="86" t="b">
        <v>0</v>
      </c>
      <c r="AO4" s="92" t="s">
        <v>275</v>
      </c>
      <c r="AP4" s="86" t="s">
        <v>176</v>
      </c>
      <c r="AQ4" s="86">
        <v>0</v>
      </c>
      <c r="AR4" s="86">
        <v>0</v>
      </c>
      <c r="AS4" s="86"/>
      <c r="AT4" s="86"/>
      <c r="AU4" s="86"/>
      <c r="AV4" s="86"/>
      <c r="AW4" s="86"/>
      <c r="AX4" s="86"/>
      <c r="AY4" s="86"/>
      <c r="AZ4" s="86"/>
      <c r="BA4">
        <v>1</v>
      </c>
      <c r="BB4" s="85" t="str">
        <f>REPLACE(INDEX(GroupVertices[Group],MATCH(Edges[[#This Row],[Vertex 1]],GroupVertices[Vertex],0)),1,1,"")</f>
        <v>3</v>
      </c>
      <c r="BC4" s="85" t="str">
        <f>REPLACE(INDEX(GroupVertices[Group],MATCH(Edges[[#This Row],[Vertex 2]],GroupVertices[Vertex],0)),1,1,"")</f>
        <v>3</v>
      </c>
      <c r="BD4" s="51">
        <v>0</v>
      </c>
      <c r="BE4" s="52">
        <v>0</v>
      </c>
      <c r="BF4" s="51">
        <v>0</v>
      </c>
      <c r="BG4" s="52">
        <v>0</v>
      </c>
      <c r="BH4" s="51">
        <v>0</v>
      </c>
      <c r="BI4" s="52">
        <v>0</v>
      </c>
      <c r="BJ4" s="51">
        <v>15</v>
      </c>
      <c r="BK4" s="52">
        <v>100</v>
      </c>
      <c r="BL4" s="51">
        <v>15</v>
      </c>
    </row>
    <row r="5" spans="1:64" ht="45">
      <c r="A5" s="84" t="s">
        <v>214</v>
      </c>
      <c r="B5" s="84" t="s">
        <v>213</v>
      </c>
      <c r="C5" s="53" t="s">
        <v>643</v>
      </c>
      <c r="D5" s="54">
        <v>3</v>
      </c>
      <c r="E5" s="65" t="s">
        <v>132</v>
      </c>
      <c r="F5" s="55">
        <v>35</v>
      </c>
      <c r="G5" s="53"/>
      <c r="H5" s="57"/>
      <c r="I5" s="56"/>
      <c r="J5" s="56"/>
      <c r="K5" s="36" t="s">
        <v>66</v>
      </c>
      <c r="L5" s="83">
        <v>5</v>
      </c>
      <c r="M5" s="83"/>
      <c r="N5" s="63"/>
      <c r="O5" s="86" t="s">
        <v>222</v>
      </c>
      <c r="P5" s="88">
        <v>43688.67277777778</v>
      </c>
      <c r="Q5" s="86" t="s">
        <v>225</v>
      </c>
      <c r="R5" s="86"/>
      <c r="S5" s="86"/>
      <c r="T5" s="86"/>
      <c r="U5" s="86"/>
      <c r="V5" s="89" t="s">
        <v>247</v>
      </c>
      <c r="W5" s="88">
        <v>43688.67277777778</v>
      </c>
      <c r="X5" s="89" t="s">
        <v>255</v>
      </c>
      <c r="Y5" s="86"/>
      <c r="Z5" s="86"/>
      <c r="AA5" s="92" t="s">
        <v>266</v>
      </c>
      <c r="AB5" s="86"/>
      <c r="AC5" s="86" t="b">
        <v>0</v>
      </c>
      <c r="AD5" s="86">
        <v>0</v>
      </c>
      <c r="AE5" s="92" t="s">
        <v>276</v>
      </c>
      <c r="AF5" s="86" t="b">
        <v>0</v>
      </c>
      <c r="AG5" s="86" t="s">
        <v>278</v>
      </c>
      <c r="AH5" s="86"/>
      <c r="AI5" s="92" t="s">
        <v>276</v>
      </c>
      <c r="AJ5" s="86" t="b">
        <v>0</v>
      </c>
      <c r="AK5" s="86">
        <v>0</v>
      </c>
      <c r="AL5" s="92" t="s">
        <v>265</v>
      </c>
      <c r="AM5" s="86" t="s">
        <v>281</v>
      </c>
      <c r="AN5" s="86" t="b">
        <v>0</v>
      </c>
      <c r="AO5" s="92" t="s">
        <v>265</v>
      </c>
      <c r="AP5" s="86" t="s">
        <v>176</v>
      </c>
      <c r="AQ5" s="86">
        <v>0</v>
      </c>
      <c r="AR5" s="86">
        <v>0</v>
      </c>
      <c r="AS5" s="86"/>
      <c r="AT5" s="86"/>
      <c r="AU5" s="86"/>
      <c r="AV5" s="86"/>
      <c r="AW5" s="86"/>
      <c r="AX5" s="86"/>
      <c r="AY5" s="86"/>
      <c r="AZ5" s="86"/>
      <c r="BA5">
        <v>1</v>
      </c>
      <c r="BB5" s="85" t="str">
        <f>REPLACE(INDEX(GroupVertices[Group],MATCH(Edges[[#This Row],[Vertex 1]],GroupVertices[Vertex],0)),1,1,"")</f>
        <v>3</v>
      </c>
      <c r="BC5" s="85" t="str">
        <f>REPLACE(INDEX(GroupVertices[Group],MATCH(Edges[[#This Row],[Vertex 2]],GroupVertices[Vertex],0)),1,1,"")</f>
        <v>3</v>
      </c>
      <c r="BD5" s="51">
        <v>0</v>
      </c>
      <c r="BE5" s="52">
        <v>0</v>
      </c>
      <c r="BF5" s="51">
        <v>0</v>
      </c>
      <c r="BG5" s="52">
        <v>0</v>
      </c>
      <c r="BH5" s="51">
        <v>0</v>
      </c>
      <c r="BI5" s="52">
        <v>0</v>
      </c>
      <c r="BJ5" s="51">
        <v>17</v>
      </c>
      <c r="BK5" s="52">
        <v>100</v>
      </c>
      <c r="BL5" s="51">
        <v>17</v>
      </c>
    </row>
    <row r="6" spans="1:64" ht="30">
      <c r="A6" s="84" t="s">
        <v>215</v>
      </c>
      <c r="B6" s="84" t="s">
        <v>215</v>
      </c>
      <c r="C6" s="53" t="s">
        <v>644</v>
      </c>
      <c r="D6" s="54">
        <v>3</v>
      </c>
      <c r="E6" s="65" t="s">
        <v>136</v>
      </c>
      <c r="F6" s="55">
        <v>35</v>
      </c>
      <c r="G6" s="53"/>
      <c r="H6" s="57"/>
      <c r="I6" s="56"/>
      <c r="J6" s="56"/>
      <c r="K6" s="36" t="s">
        <v>65</v>
      </c>
      <c r="L6" s="83">
        <v>6</v>
      </c>
      <c r="M6" s="83"/>
      <c r="N6" s="63"/>
      <c r="O6" s="86" t="s">
        <v>176</v>
      </c>
      <c r="P6" s="88">
        <v>43689.227268518516</v>
      </c>
      <c r="Q6" s="86" t="s">
        <v>226</v>
      </c>
      <c r="R6" s="89" t="s">
        <v>234</v>
      </c>
      <c r="S6" s="86" t="s">
        <v>240</v>
      </c>
      <c r="T6" s="86"/>
      <c r="U6" s="86"/>
      <c r="V6" s="89" t="s">
        <v>248</v>
      </c>
      <c r="W6" s="88">
        <v>43689.227268518516</v>
      </c>
      <c r="X6" s="89" t="s">
        <v>256</v>
      </c>
      <c r="Y6" s="86"/>
      <c r="Z6" s="86"/>
      <c r="AA6" s="92" t="s">
        <v>267</v>
      </c>
      <c r="AB6" s="86"/>
      <c r="AC6" s="86" t="b">
        <v>0</v>
      </c>
      <c r="AD6" s="86">
        <v>0</v>
      </c>
      <c r="AE6" s="92" t="s">
        <v>276</v>
      </c>
      <c r="AF6" s="86" t="b">
        <v>0</v>
      </c>
      <c r="AG6" s="86" t="s">
        <v>278</v>
      </c>
      <c r="AH6" s="86"/>
      <c r="AI6" s="92" t="s">
        <v>276</v>
      </c>
      <c r="AJ6" s="86" t="b">
        <v>0</v>
      </c>
      <c r="AK6" s="86">
        <v>0</v>
      </c>
      <c r="AL6" s="92" t="s">
        <v>276</v>
      </c>
      <c r="AM6" s="86" t="s">
        <v>281</v>
      </c>
      <c r="AN6" s="86" t="b">
        <v>1</v>
      </c>
      <c r="AO6" s="92" t="s">
        <v>267</v>
      </c>
      <c r="AP6" s="86" t="s">
        <v>176</v>
      </c>
      <c r="AQ6" s="86">
        <v>0</v>
      </c>
      <c r="AR6" s="86">
        <v>0</v>
      </c>
      <c r="AS6" s="86"/>
      <c r="AT6" s="86"/>
      <c r="AU6" s="86"/>
      <c r="AV6" s="86"/>
      <c r="AW6" s="86"/>
      <c r="AX6" s="86"/>
      <c r="AY6" s="86"/>
      <c r="AZ6" s="86"/>
      <c r="BA6">
        <v>2</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20</v>
      </c>
      <c r="BK6" s="52">
        <v>100</v>
      </c>
      <c r="BL6" s="51">
        <v>20</v>
      </c>
    </row>
    <row r="7" spans="1:64" ht="30">
      <c r="A7" s="84" t="s">
        <v>215</v>
      </c>
      <c r="B7" s="84" t="s">
        <v>215</v>
      </c>
      <c r="C7" s="53" t="s">
        <v>644</v>
      </c>
      <c r="D7" s="54">
        <v>3</v>
      </c>
      <c r="E7" s="65" t="s">
        <v>136</v>
      </c>
      <c r="F7" s="55">
        <v>35</v>
      </c>
      <c r="G7" s="53"/>
      <c r="H7" s="57"/>
      <c r="I7" s="56"/>
      <c r="J7" s="56"/>
      <c r="K7" s="36" t="s">
        <v>65</v>
      </c>
      <c r="L7" s="83">
        <v>7</v>
      </c>
      <c r="M7" s="83"/>
      <c r="N7" s="63"/>
      <c r="O7" s="86" t="s">
        <v>176</v>
      </c>
      <c r="P7" s="88">
        <v>43689.227789351855</v>
      </c>
      <c r="Q7" s="86" t="s">
        <v>227</v>
      </c>
      <c r="R7" s="89" t="s">
        <v>235</v>
      </c>
      <c r="S7" s="86" t="s">
        <v>240</v>
      </c>
      <c r="T7" s="86"/>
      <c r="U7" s="86"/>
      <c r="V7" s="89" t="s">
        <v>248</v>
      </c>
      <c r="W7" s="88">
        <v>43689.227789351855</v>
      </c>
      <c r="X7" s="89" t="s">
        <v>257</v>
      </c>
      <c r="Y7" s="86"/>
      <c r="Z7" s="86"/>
      <c r="AA7" s="92" t="s">
        <v>268</v>
      </c>
      <c r="AB7" s="86"/>
      <c r="AC7" s="86" t="b">
        <v>0</v>
      </c>
      <c r="AD7" s="86">
        <v>0</v>
      </c>
      <c r="AE7" s="92" t="s">
        <v>276</v>
      </c>
      <c r="AF7" s="86" t="b">
        <v>0</v>
      </c>
      <c r="AG7" s="86" t="s">
        <v>278</v>
      </c>
      <c r="AH7" s="86"/>
      <c r="AI7" s="92" t="s">
        <v>276</v>
      </c>
      <c r="AJ7" s="86" t="b">
        <v>0</v>
      </c>
      <c r="AK7" s="86">
        <v>0</v>
      </c>
      <c r="AL7" s="92" t="s">
        <v>276</v>
      </c>
      <c r="AM7" s="86" t="s">
        <v>281</v>
      </c>
      <c r="AN7" s="86" t="b">
        <v>1</v>
      </c>
      <c r="AO7" s="92" t="s">
        <v>268</v>
      </c>
      <c r="AP7" s="86" t="s">
        <v>176</v>
      </c>
      <c r="AQ7" s="86">
        <v>0</v>
      </c>
      <c r="AR7" s="86">
        <v>0</v>
      </c>
      <c r="AS7" s="86"/>
      <c r="AT7" s="86"/>
      <c r="AU7" s="86"/>
      <c r="AV7" s="86"/>
      <c r="AW7" s="86"/>
      <c r="AX7" s="86"/>
      <c r="AY7" s="86"/>
      <c r="AZ7" s="86"/>
      <c r="BA7">
        <v>2</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20</v>
      </c>
      <c r="BK7" s="52">
        <v>100</v>
      </c>
      <c r="BL7" s="51">
        <v>20</v>
      </c>
    </row>
    <row r="8" spans="1:64" ht="45">
      <c r="A8" s="84" t="s">
        <v>216</v>
      </c>
      <c r="B8" s="84" t="s">
        <v>216</v>
      </c>
      <c r="C8" s="53" t="s">
        <v>643</v>
      </c>
      <c r="D8" s="54">
        <v>3</v>
      </c>
      <c r="E8" s="65" t="s">
        <v>132</v>
      </c>
      <c r="F8" s="55">
        <v>35</v>
      </c>
      <c r="G8" s="53"/>
      <c r="H8" s="57"/>
      <c r="I8" s="56"/>
      <c r="J8" s="56"/>
      <c r="K8" s="36" t="s">
        <v>65</v>
      </c>
      <c r="L8" s="83">
        <v>8</v>
      </c>
      <c r="M8" s="83"/>
      <c r="N8" s="63"/>
      <c r="O8" s="86" t="s">
        <v>176</v>
      </c>
      <c r="P8" s="88">
        <v>43690.01532407408</v>
      </c>
      <c r="Q8" s="86" t="s">
        <v>228</v>
      </c>
      <c r="R8" s="89" t="s">
        <v>236</v>
      </c>
      <c r="S8" s="86" t="s">
        <v>240</v>
      </c>
      <c r="T8" s="86" t="s">
        <v>242</v>
      </c>
      <c r="U8" s="86"/>
      <c r="V8" s="89" t="s">
        <v>249</v>
      </c>
      <c r="W8" s="88">
        <v>43690.01532407408</v>
      </c>
      <c r="X8" s="89" t="s">
        <v>258</v>
      </c>
      <c r="Y8" s="86"/>
      <c r="Z8" s="86"/>
      <c r="AA8" s="92" t="s">
        <v>269</v>
      </c>
      <c r="AB8" s="86"/>
      <c r="AC8" s="86" t="b">
        <v>0</v>
      </c>
      <c r="AD8" s="86">
        <v>0</v>
      </c>
      <c r="AE8" s="92" t="s">
        <v>276</v>
      </c>
      <c r="AF8" s="86" t="b">
        <v>1</v>
      </c>
      <c r="AG8" s="86" t="s">
        <v>278</v>
      </c>
      <c r="AH8" s="86"/>
      <c r="AI8" s="92" t="s">
        <v>279</v>
      </c>
      <c r="AJ8" s="86" t="b">
        <v>0</v>
      </c>
      <c r="AK8" s="86">
        <v>0</v>
      </c>
      <c r="AL8" s="92" t="s">
        <v>276</v>
      </c>
      <c r="AM8" s="86" t="s">
        <v>281</v>
      </c>
      <c r="AN8" s="86" t="b">
        <v>1</v>
      </c>
      <c r="AO8" s="92" t="s">
        <v>269</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21</v>
      </c>
      <c r="BK8" s="52">
        <v>100</v>
      </c>
      <c r="BL8" s="51">
        <v>21</v>
      </c>
    </row>
    <row r="9" spans="1:64" ht="45">
      <c r="A9" s="84" t="s">
        <v>217</v>
      </c>
      <c r="B9" s="84" t="s">
        <v>219</v>
      </c>
      <c r="C9" s="53" t="s">
        <v>643</v>
      </c>
      <c r="D9" s="54">
        <v>3</v>
      </c>
      <c r="E9" s="65" t="s">
        <v>132</v>
      </c>
      <c r="F9" s="55">
        <v>35</v>
      </c>
      <c r="G9" s="53"/>
      <c r="H9" s="57"/>
      <c r="I9" s="56"/>
      <c r="J9" s="56"/>
      <c r="K9" s="36" t="s">
        <v>65</v>
      </c>
      <c r="L9" s="83">
        <v>9</v>
      </c>
      <c r="M9" s="83"/>
      <c r="N9" s="63"/>
      <c r="O9" s="86" t="s">
        <v>222</v>
      </c>
      <c r="P9" s="88">
        <v>43690.73954861111</v>
      </c>
      <c r="Q9" s="86" t="s">
        <v>229</v>
      </c>
      <c r="R9" s="89" t="s">
        <v>237</v>
      </c>
      <c r="S9" s="86" t="s">
        <v>241</v>
      </c>
      <c r="T9" s="86" t="s">
        <v>243</v>
      </c>
      <c r="U9" s="89" t="s">
        <v>245</v>
      </c>
      <c r="V9" s="89" t="s">
        <v>245</v>
      </c>
      <c r="W9" s="88">
        <v>43690.73954861111</v>
      </c>
      <c r="X9" s="89" t="s">
        <v>259</v>
      </c>
      <c r="Y9" s="86"/>
      <c r="Z9" s="86"/>
      <c r="AA9" s="92" t="s">
        <v>270</v>
      </c>
      <c r="AB9" s="86"/>
      <c r="AC9" s="86" t="b">
        <v>0</v>
      </c>
      <c r="AD9" s="86">
        <v>0</v>
      </c>
      <c r="AE9" s="92" t="s">
        <v>276</v>
      </c>
      <c r="AF9" s="86" t="b">
        <v>0</v>
      </c>
      <c r="AG9" s="86" t="s">
        <v>278</v>
      </c>
      <c r="AH9" s="86"/>
      <c r="AI9" s="92" t="s">
        <v>276</v>
      </c>
      <c r="AJ9" s="86" t="b">
        <v>0</v>
      </c>
      <c r="AK9" s="86">
        <v>0</v>
      </c>
      <c r="AL9" s="92" t="s">
        <v>272</v>
      </c>
      <c r="AM9" s="86" t="s">
        <v>282</v>
      </c>
      <c r="AN9" s="86" t="b">
        <v>0</v>
      </c>
      <c r="AO9" s="92" t="s">
        <v>272</v>
      </c>
      <c r="AP9" s="86" t="s">
        <v>176</v>
      </c>
      <c r="AQ9" s="86">
        <v>0</v>
      </c>
      <c r="AR9" s="86">
        <v>0</v>
      </c>
      <c r="AS9" s="86"/>
      <c r="AT9" s="86"/>
      <c r="AU9" s="86"/>
      <c r="AV9" s="86"/>
      <c r="AW9" s="86"/>
      <c r="AX9" s="86"/>
      <c r="AY9" s="86"/>
      <c r="AZ9" s="86"/>
      <c r="BA9">
        <v>1</v>
      </c>
      <c r="BB9" s="85" t="str">
        <f>REPLACE(INDEX(GroupVertices[Group],MATCH(Edges[[#This Row],[Vertex 1]],GroupVertices[Vertex],0)),1,1,"")</f>
        <v>2</v>
      </c>
      <c r="BC9" s="85" t="str">
        <f>REPLACE(INDEX(GroupVertices[Group],MATCH(Edges[[#This Row],[Vertex 2]],GroupVertices[Vertex],0)),1,1,"")</f>
        <v>2</v>
      </c>
      <c r="BD9" s="51">
        <v>0</v>
      </c>
      <c r="BE9" s="52">
        <v>0</v>
      </c>
      <c r="BF9" s="51">
        <v>0</v>
      </c>
      <c r="BG9" s="52">
        <v>0</v>
      </c>
      <c r="BH9" s="51">
        <v>0</v>
      </c>
      <c r="BI9" s="52">
        <v>0</v>
      </c>
      <c r="BJ9" s="51">
        <v>12</v>
      </c>
      <c r="BK9" s="52">
        <v>100</v>
      </c>
      <c r="BL9" s="51">
        <v>12</v>
      </c>
    </row>
    <row r="10" spans="1:64" ht="45">
      <c r="A10" s="84" t="s">
        <v>218</v>
      </c>
      <c r="B10" s="84" t="s">
        <v>218</v>
      </c>
      <c r="C10" s="53" t="s">
        <v>643</v>
      </c>
      <c r="D10" s="54">
        <v>3</v>
      </c>
      <c r="E10" s="65" t="s">
        <v>132</v>
      </c>
      <c r="F10" s="55">
        <v>35</v>
      </c>
      <c r="G10" s="53"/>
      <c r="H10" s="57"/>
      <c r="I10" s="56"/>
      <c r="J10" s="56"/>
      <c r="K10" s="36" t="s">
        <v>65</v>
      </c>
      <c r="L10" s="83">
        <v>10</v>
      </c>
      <c r="M10" s="83"/>
      <c r="N10" s="63"/>
      <c r="O10" s="86" t="s">
        <v>176</v>
      </c>
      <c r="P10" s="88">
        <v>43692.369166666664</v>
      </c>
      <c r="Q10" s="86" t="s">
        <v>230</v>
      </c>
      <c r="R10" s="89" t="s">
        <v>238</v>
      </c>
      <c r="S10" s="86" t="s">
        <v>240</v>
      </c>
      <c r="T10" s="86"/>
      <c r="U10" s="86"/>
      <c r="V10" s="89" t="s">
        <v>250</v>
      </c>
      <c r="W10" s="88">
        <v>43692.369166666664</v>
      </c>
      <c r="X10" s="89" t="s">
        <v>260</v>
      </c>
      <c r="Y10" s="86"/>
      <c r="Z10" s="86"/>
      <c r="AA10" s="92" t="s">
        <v>271</v>
      </c>
      <c r="AB10" s="86"/>
      <c r="AC10" s="86" t="b">
        <v>0</v>
      </c>
      <c r="AD10" s="86">
        <v>0</v>
      </c>
      <c r="AE10" s="92" t="s">
        <v>276</v>
      </c>
      <c r="AF10" s="86" t="b">
        <v>1</v>
      </c>
      <c r="AG10" s="86" t="s">
        <v>278</v>
      </c>
      <c r="AH10" s="86"/>
      <c r="AI10" s="92" t="s">
        <v>280</v>
      </c>
      <c r="AJ10" s="86" t="b">
        <v>0</v>
      </c>
      <c r="AK10" s="86">
        <v>0</v>
      </c>
      <c r="AL10" s="92" t="s">
        <v>276</v>
      </c>
      <c r="AM10" s="86" t="s">
        <v>281</v>
      </c>
      <c r="AN10" s="86" t="b">
        <v>1</v>
      </c>
      <c r="AO10" s="92" t="s">
        <v>271</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21</v>
      </c>
      <c r="BK10" s="52">
        <v>100</v>
      </c>
      <c r="BL10" s="51">
        <v>21</v>
      </c>
    </row>
    <row r="11" spans="1:64" ht="30">
      <c r="A11" s="84" t="s">
        <v>219</v>
      </c>
      <c r="B11" s="84" t="s">
        <v>219</v>
      </c>
      <c r="C11" s="53" t="s">
        <v>644</v>
      </c>
      <c r="D11" s="54">
        <v>3</v>
      </c>
      <c r="E11" s="65" t="s">
        <v>136</v>
      </c>
      <c r="F11" s="55">
        <v>35</v>
      </c>
      <c r="G11" s="53"/>
      <c r="H11" s="57"/>
      <c r="I11" s="56"/>
      <c r="J11" s="56"/>
      <c r="K11" s="36" t="s">
        <v>65</v>
      </c>
      <c r="L11" s="83">
        <v>11</v>
      </c>
      <c r="M11" s="83"/>
      <c r="N11" s="63"/>
      <c r="O11" s="86" t="s">
        <v>176</v>
      </c>
      <c r="P11" s="88">
        <v>43646.70778935185</v>
      </c>
      <c r="Q11" s="86" t="s">
        <v>231</v>
      </c>
      <c r="R11" s="89" t="s">
        <v>237</v>
      </c>
      <c r="S11" s="86" t="s">
        <v>241</v>
      </c>
      <c r="T11" s="86" t="s">
        <v>243</v>
      </c>
      <c r="U11" s="89" t="s">
        <v>245</v>
      </c>
      <c r="V11" s="89" t="s">
        <v>245</v>
      </c>
      <c r="W11" s="88">
        <v>43646.70778935185</v>
      </c>
      <c r="X11" s="89" t="s">
        <v>261</v>
      </c>
      <c r="Y11" s="86"/>
      <c r="Z11" s="86"/>
      <c r="AA11" s="92" t="s">
        <v>272</v>
      </c>
      <c r="AB11" s="86"/>
      <c r="AC11" s="86" t="b">
        <v>0</v>
      </c>
      <c r="AD11" s="86">
        <v>29</v>
      </c>
      <c r="AE11" s="92" t="s">
        <v>276</v>
      </c>
      <c r="AF11" s="86" t="b">
        <v>0</v>
      </c>
      <c r="AG11" s="86" t="s">
        <v>278</v>
      </c>
      <c r="AH11" s="86"/>
      <c r="AI11" s="92" t="s">
        <v>276</v>
      </c>
      <c r="AJ11" s="86" t="b">
        <v>0</v>
      </c>
      <c r="AK11" s="86">
        <v>28</v>
      </c>
      <c r="AL11" s="92" t="s">
        <v>276</v>
      </c>
      <c r="AM11" s="86" t="s">
        <v>283</v>
      </c>
      <c r="AN11" s="86" t="b">
        <v>0</v>
      </c>
      <c r="AO11" s="92" t="s">
        <v>272</v>
      </c>
      <c r="AP11" s="86" t="s">
        <v>285</v>
      </c>
      <c r="AQ11" s="86">
        <v>0</v>
      </c>
      <c r="AR11" s="86">
        <v>0</v>
      </c>
      <c r="AS11" s="86"/>
      <c r="AT11" s="86"/>
      <c r="AU11" s="86"/>
      <c r="AV11" s="86"/>
      <c r="AW11" s="86"/>
      <c r="AX11" s="86"/>
      <c r="AY11" s="86"/>
      <c r="AZ11" s="86"/>
      <c r="BA11">
        <v>2</v>
      </c>
      <c r="BB11" s="85" t="str">
        <f>REPLACE(INDEX(GroupVertices[Group],MATCH(Edges[[#This Row],[Vertex 1]],GroupVertices[Vertex],0)),1,1,"")</f>
        <v>2</v>
      </c>
      <c r="BC11" s="85" t="str">
        <f>REPLACE(INDEX(GroupVertices[Group],MATCH(Edges[[#This Row],[Vertex 2]],GroupVertices[Vertex],0)),1,1,"")</f>
        <v>2</v>
      </c>
      <c r="BD11" s="51">
        <v>0</v>
      </c>
      <c r="BE11" s="52">
        <v>0</v>
      </c>
      <c r="BF11" s="51">
        <v>0</v>
      </c>
      <c r="BG11" s="52">
        <v>0</v>
      </c>
      <c r="BH11" s="51">
        <v>0</v>
      </c>
      <c r="BI11" s="52">
        <v>0</v>
      </c>
      <c r="BJ11" s="51">
        <v>10</v>
      </c>
      <c r="BK11" s="52">
        <v>100</v>
      </c>
      <c r="BL11" s="51">
        <v>10</v>
      </c>
    </row>
    <row r="12" spans="1:64" ht="30">
      <c r="A12" s="84" t="s">
        <v>219</v>
      </c>
      <c r="B12" s="84" t="s">
        <v>219</v>
      </c>
      <c r="C12" s="53" t="s">
        <v>644</v>
      </c>
      <c r="D12" s="54">
        <v>3</v>
      </c>
      <c r="E12" s="65" t="s">
        <v>136</v>
      </c>
      <c r="F12" s="55">
        <v>35</v>
      </c>
      <c r="G12" s="53"/>
      <c r="H12" s="57"/>
      <c r="I12" s="56"/>
      <c r="J12" s="56"/>
      <c r="K12" s="36" t="s">
        <v>65</v>
      </c>
      <c r="L12" s="83">
        <v>12</v>
      </c>
      <c r="M12" s="83"/>
      <c r="N12" s="63"/>
      <c r="O12" s="86" t="s">
        <v>176</v>
      </c>
      <c r="P12" s="88">
        <v>43685.62527777778</v>
      </c>
      <c r="Q12" s="86" t="s">
        <v>232</v>
      </c>
      <c r="R12" s="89" t="s">
        <v>239</v>
      </c>
      <c r="S12" s="86" t="s">
        <v>240</v>
      </c>
      <c r="T12" s="86"/>
      <c r="U12" s="86"/>
      <c r="V12" s="89" t="s">
        <v>251</v>
      </c>
      <c r="W12" s="88">
        <v>43685.62527777778</v>
      </c>
      <c r="X12" s="89" t="s">
        <v>262</v>
      </c>
      <c r="Y12" s="86"/>
      <c r="Z12" s="86"/>
      <c r="AA12" s="92" t="s">
        <v>273</v>
      </c>
      <c r="AB12" s="86"/>
      <c r="AC12" s="86" t="b">
        <v>0</v>
      </c>
      <c r="AD12" s="86">
        <v>2</v>
      </c>
      <c r="AE12" s="92" t="s">
        <v>276</v>
      </c>
      <c r="AF12" s="86" t="b">
        <v>0</v>
      </c>
      <c r="AG12" s="86" t="s">
        <v>278</v>
      </c>
      <c r="AH12" s="86"/>
      <c r="AI12" s="92" t="s">
        <v>276</v>
      </c>
      <c r="AJ12" s="86" t="b">
        <v>0</v>
      </c>
      <c r="AK12" s="86">
        <v>1</v>
      </c>
      <c r="AL12" s="92" t="s">
        <v>276</v>
      </c>
      <c r="AM12" s="86" t="s">
        <v>284</v>
      </c>
      <c r="AN12" s="86" t="b">
        <v>1</v>
      </c>
      <c r="AO12" s="92" t="s">
        <v>273</v>
      </c>
      <c r="AP12" s="86" t="s">
        <v>285</v>
      </c>
      <c r="AQ12" s="86">
        <v>0</v>
      </c>
      <c r="AR12" s="86">
        <v>0</v>
      </c>
      <c r="AS12" s="86"/>
      <c r="AT12" s="86"/>
      <c r="AU12" s="86"/>
      <c r="AV12" s="86"/>
      <c r="AW12" s="86"/>
      <c r="AX12" s="86"/>
      <c r="AY12" s="86"/>
      <c r="AZ12" s="86"/>
      <c r="BA12">
        <v>2</v>
      </c>
      <c r="BB12" s="85" t="str">
        <f>REPLACE(INDEX(GroupVertices[Group],MATCH(Edges[[#This Row],[Vertex 1]],GroupVertices[Vertex],0)),1,1,"")</f>
        <v>2</v>
      </c>
      <c r="BC12" s="85" t="str">
        <f>REPLACE(INDEX(GroupVertices[Group],MATCH(Edges[[#This Row],[Vertex 2]],GroupVertices[Vertex],0)),1,1,"")</f>
        <v>2</v>
      </c>
      <c r="BD12" s="51">
        <v>0</v>
      </c>
      <c r="BE12" s="52">
        <v>0</v>
      </c>
      <c r="BF12" s="51">
        <v>0</v>
      </c>
      <c r="BG12" s="52">
        <v>0</v>
      </c>
      <c r="BH12" s="51">
        <v>0</v>
      </c>
      <c r="BI12" s="52">
        <v>0</v>
      </c>
      <c r="BJ12" s="51">
        <v>18</v>
      </c>
      <c r="BK12" s="52">
        <v>100</v>
      </c>
      <c r="BL12" s="51">
        <v>18</v>
      </c>
    </row>
    <row r="13" spans="1:64" ht="45">
      <c r="A13" s="84" t="s">
        <v>220</v>
      </c>
      <c r="B13" s="84" t="s">
        <v>219</v>
      </c>
      <c r="C13" s="53" t="s">
        <v>643</v>
      </c>
      <c r="D13" s="54">
        <v>3</v>
      </c>
      <c r="E13" s="65" t="s">
        <v>132</v>
      </c>
      <c r="F13" s="55">
        <v>35</v>
      </c>
      <c r="G13" s="53"/>
      <c r="H13" s="57"/>
      <c r="I13" s="56"/>
      <c r="J13" s="56"/>
      <c r="K13" s="36" t="s">
        <v>65</v>
      </c>
      <c r="L13" s="83">
        <v>13</v>
      </c>
      <c r="M13" s="83"/>
      <c r="N13" s="63"/>
      <c r="O13" s="86" t="s">
        <v>222</v>
      </c>
      <c r="P13" s="88">
        <v>43692.565300925926</v>
      </c>
      <c r="Q13" s="86" t="s">
        <v>233</v>
      </c>
      <c r="R13" s="86"/>
      <c r="S13" s="86"/>
      <c r="T13" s="86"/>
      <c r="U13" s="86"/>
      <c r="V13" s="89" t="s">
        <v>252</v>
      </c>
      <c r="W13" s="88">
        <v>43692.565300925926</v>
      </c>
      <c r="X13" s="89" t="s">
        <v>263</v>
      </c>
      <c r="Y13" s="86"/>
      <c r="Z13" s="86"/>
      <c r="AA13" s="92" t="s">
        <v>274</v>
      </c>
      <c r="AB13" s="86"/>
      <c r="AC13" s="86" t="b">
        <v>0</v>
      </c>
      <c r="AD13" s="86">
        <v>0</v>
      </c>
      <c r="AE13" s="92" t="s">
        <v>276</v>
      </c>
      <c r="AF13" s="86" t="b">
        <v>0</v>
      </c>
      <c r="AG13" s="86" t="s">
        <v>278</v>
      </c>
      <c r="AH13" s="86"/>
      <c r="AI13" s="92" t="s">
        <v>276</v>
      </c>
      <c r="AJ13" s="86" t="b">
        <v>0</v>
      </c>
      <c r="AK13" s="86">
        <v>0</v>
      </c>
      <c r="AL13" s="92" t="s">
        <v>273</v>
      </c>
      <c r="AM13" s="86" t="s">
        <v>282</v>
      </c>
      <c r="AN13" s="86" t="b">
        <v>0</v>
      </c>
      <c r="AO13" s="92" t="s">
        <v>273</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v>0</v>
      </c>
      <c r="BE13" s="52">
        <v>0</v>
      </c>
      <c r="BF13" s="51">
        <v>0</v>
      </c>
      <c r="BG13" s="52">
        <v>0</v>
      </c>
      <c r="BH13" s="51">
        <v>0</v>
      </c>
      <c r="BI13" s="52">
        <v>0</v>
      </c>
      <c r="BJ13" s="51">
        <v>22</v>
      </c>
      <c r="BK13" s="52">
        <v>100</v>
      </c>
      <c r="BL13" s="51">
        <v>22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ErrorMessage="1" sqref="N2:N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Color" prompt="To select an optional edge color, right-click and select Select Color on the right-click menu." sqref="C3:C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Opacity" prompt="Enter an optional edge opacity between 0 (transparent) and 100 (opaque)." errorTitle="Invalid Edge Opacity" error="The optional edge opacity must be a whole number between 0 and 10." sqref="F3:F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showErrorMessage="1" promptTitle="Vertex 1 Name" prompt="Enter the name of the edge's first vertex." sqref="A3:A13"/>
    <dataValidation allowBlank="1" showInputMessage="1" showErrorMessage="1" promptTitle="Vertex 2 Name" prompt="Enter the name of the edge's second vertex." sqref="B3:B13"/>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
  </dataValidations>
  <hyperlinks>
    <hyperlink ref="R6" r:id="rId1" display="https://twitter.com/i/web/status/1160784795477139461"/>
    <hyperlink ref="R7" r:id="rId2" display="https://twitter.com/i/web/status/1160784984845819909"/>
    <hyperlink ref="R8" r:id="rId3" display="https://twitter.com/i/web/status/1161070378917203969"/>
    <hyperlink ref="R9" r:id="rId4" display="https://www.radiosawa.com/live/audio/15?withmediaplayer=1"/>
    <hyperlink ref="R10" r:id="rId5" display="https://twitter.com/i/web/status/1161923384336355328"/>
    <hyperlink ref="R11" r:id="rId6" display="https://www.radiosawa.com/live/audio/15?withmediaplayer=1"/>
    <hyperlink ref="R12" r:id="rId7" display="https://twitter.com/i/web/status/1159479479800082433"/>
    <hyperlink ref="U3" r:id="rId8" display="https://pbs.twimg.com/media/EBsz64uWwAAA-4b.jpg"/>
    <hyperlink ref="U9" r:id="rId9" display="https://pbs.twimg.com/ext_tw_video_thumb/1145376034960883712/pu/img/FnQpviehRqyxCu3V.jpg"/>
    <hyperlink ref="U11" r:id="rId10" display="https://pbs.twimg.com/ext_tw_video_thumb/1145376034960883712/pu/img/FnQpviehRqyxCu3V.jpg"/>
    <hyperlink ref="V3" r:id="rId11" display="https://pbs.twimg.com/media/EBsz64uWwAAA-4b.jpg"/>
    <hyperlink ref="V4" r:id="rId12" display="http://pbs.twimg.com/profile_images/1156376415182475265/vHDi0Lsa_normal.jpg"/>
    <hyperlink ref="V5" r:id="rId13" display="http://pbs.twimg.com/profile_images/1160756927393128448/anxo1zDW_normal.jpg"/>
    <hyperlink ref="V6" r:id="rId14" display="http://pbs.twimg.com/profile_images/1082833093420072961/7GFOCnY0_normal.jpg"/>
    <hyperlink ref="V7" r:id="rId15" display="http://pbs.twimg.com/profile_images/1082833093420072961/7GFOCnY0_normal.jpg"/>
    <hyperlink ref="V8" r:id="rId16" display="http://pbs.twimg.com/profile_images/1149103406730096641/xqZtdINe_normal.jpg"/>
    <hyperlink ref="V9" r:id="rId17" display="https://pbs.twimg.com/ext_tw_video_thumb/1145376034960883712/pu/img/FnQpviehRqyxCu3V.jpg"/>
    <hyperlink ref="V10" r:id="rId18" display="http://pbs.twimg.com/profile_images/1143307169934249984/DSBnTWY8_normal.jpg"/>
    <hyperlink ref="V11" r:id="rId19" display="https://pbs.twimg.com/ext_tw_video_thumb/1145376034960883712/pu/img/FnQpviehRqyxCu3V.jpg"/>
    <hyperlink ref="V12" r:id="rId20" display="http://pbs.twimg.com/profile_images/1143496728043298817/szSJgmQC_normal.jpg"/>
    <hyperlink ref="V13" r:id="rId21" display="http://pbs.twimg.com/profile_images/1162309017240317953/pSxmEIWp_normal.jpg"/>
    <hyperlink ref="X3" r:id="rId22" display="https://twitter.com/#!/oyoonkgd9111/status/1160578425243017216"/>
    <hyperlink ref="X4" r:id="rId23" display="https://twitter.com/#!/saudielf99/status/1160539856654782464"/>
    <hyperlink ref="X5" r:id="rId24" display="https://twitter.com/#!/fayoosh_sj/status/1160583856111661057"/>
    <hyperlink ref="X6" r:id="rId25" display="https://twitter.com/#!/squttami/status/1160784795477139461"/>
    <hyperlink ref="X7" r:id="rId26" display="https://twitter.com/#!/squttami/status/1160784984845819909"/>
    <hyperlink ref="X8" r:id="rId27" display="https://twitter.com/#!/lghsosl/status/1161070378917203969"/>
    <hyperlink ref="X9" r:id="rId28" display="https://twitter.com/#!/rasol07369768/status/1161332826471587846"/>
    <hyperlink ref="X10" r:id="rId29" display="https://twitter.com/#!/sakura_w92/status/1161923384336355328"/>
    <hyperlink ref="X11" r:id="rId30" display="https://twitter.com/#!/radiosawa/status/1145376252750118912"/>
    <hyperlink ref="X12" r:id="rId31" display="https://twitter.com/#!/radiosawa/status/1159479479800082433"/>
    <hyperlink ref="X13" r:id="rId32" display="https://twitter.com/#!/naseer_deeb1/status/1161994461100068864"/>
  </hyperlinks>
  <printOptions/>
  <pageMargins left="0.7" right="0.7" top="0.75" bottom="0.75" header="0.3" footer="0.3"/>
  <pageSetup horizontalDpi="600" verticalDpi="600" orientation="portrait" r:id="rId36"/>
  <legacyDrawing r:id="rId34"/>
  <tableParts>
    <tablePart r:id="rId3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599</v>
      </c>
      <c r="B1" s="13" t="s">
        <v>600</v>
      </c>
      <c r="C1" s="13" t="s">
        <v>593</v>
      </c>
      <c r="D1" s="13" t="s">
        <v>594</v>
      </c>
      <c r="E1" s="13" t="s">
        <v>601</v>
      </c>
      <c r="F1" s="13" t="s">
        <v>144</v>
      </c>
      <c r="G1" s="13" t="s">
        <v>602</v>
      </c>
      <c r="H1" s="13" t="s">
        <v>603</v>
      </c>
      <c r="I1" s="13" t="s">
        <v>604</v>
      </c>
      <c r="J1" s="13" t="s">
        <v>605</v>
      </c>
      <c r="K1" s="13" t="s">
        <v>606</v>
      </c>
      <c r="L1" s="13" t="s">
        <v>607</v>
      </c>
    </row>
    <row r="2" spans="1:12" ht="15">
      <c r="A2" s="91" t="s">
        <v>441</v>
      </c>
      <c r="B2" s="91" t="s">
        <v>243</v>
      </c>
      <c r="C2" s="91">
        <v>3</v>
      </c>
      <c r="D2" s="130">
        <v>0.00940452384064271</v>
      </c>
      <c r="E2" s="130">
        <v>1.1609399149830604</v>
      </c>
      <c r="F2" s="91" t="s">
        <v>595</v>
      </c>
      <c r="G2" s="91" t="b">
        <v>0</v>
      </c>
      <c r="H2" s="91" t="b">
        <v>0</v>
      </c>
      <c r="I2" s="91" t="b">
        <v>0</v>
      </c>
      <c r="J2" s="91" t="b">
        <v>0</v>
      </c>
      <c r="K2" s="91" t="b">
        <v>0</v>
      </c>
      <c r="L2" s="91" t="b">
        <v>0</v>
      </c>
    </row>
    <row r="3" spans="1:12" ht="15">
      <c r="A3" s="91" t="s">
        <v>455</v>
      </c>
      <c r="B3" s="91" t="s">
        <v>456</v>
      </c>
      <c r="C3" s="91">
        <v>2</v>
      </c>
      <c r="D3" s="130">
        <v>0.0082262521054916</v>
      </c>
      <c r="E3" s="130">
        <v>1.9268567089496924</v>
      </c>
      <c r="F3" s="91" t="s">
        <v>595</v>
      </c>
      <c r="G3" s="91" t="b">
        <v>0</v>
      </c>
      <c r="H3" s="91" t="b">
        <v>0</v>
      </c>
      <c r="I3" s="91" t="b">
        <v>0</v>
      </c>
      <c r="J3" s="91" t="b">
        <v>0</v>
      </c>
      <c r="K3" s="91" t="b">
        <v>0</v>
      </c>
      <c r="L3" s="91" t="b">
        <v>0</v>
      </c>
    </row>
    <row r="4" spans="1:12" ht="15">
      <c r="A4" s="91" t="s">
        <v>456</v>
      </c>
      <c r="B4" s="91" t="s">
        <v>457</v>
      </c>
      <c r="C4" s="91">
        <v>2</v>
      </c>
      <c r="D4" s="130">
        <v>0.0082262521054916</v>
      </c>
      <c r="E4" s="130">
        <v>1.9268567089496924</v>
      </c>
      <c r="F4" s="91" t="s">
        <v>595</v>
      </c>
      <c r="G4" s="91" t="b">
        <v>0</v>
      </c>
      <c r="H4" s="91" t="b">
        <v>0</v>
      </c>
      <c r="I4" s="91" t="b">
        <v>0</v>
      </c>
      <c r="J4" s="91" t="b">
        <v>0</v>
      </c>
      <c r="K4" s="91" t="b">
        <v>0</v>
      </c>
      <c r="L4" s="91" t="b">
        <v>0</v>
      </c>
    </row>
    <row r="5" spans="1:12" ht="15">
      <c r="A5" s="91" t="s">
        <v>457</v>
      </c>
      <c r="B5" s="91" t="s">
        <v>458</v>
      </c>
      <c r="C5" s="91">
        <v>2</v>
      </c>
      <c r="D5" s="130">
        <v>0.0082262521054916</v>
      </c>
      <c r="E5" s="130">
        <v>1.9268567089496924</v>
      </c>
      <c r="F5" s="91" t="s">
        <v>595</v>
      </c>
      <c r="G5" s="91" t="b">
        <v>0</v>
      </c>
      <c r="H5" s="91" t="b">
        <v>0</v>
      </c>
      <c r="I5" s="91" t="b">
        <v>0</v>
      </c>
      <c r="J5" s="91" t="b">
        <v>0</v>
      </c>
      <c r="K5" s="91" t="b">
        <v>0</v>
      </c>
      <c r="L5" s="91" t="b">
        <v>0</v>
      </c>
    </row>
    <row r="6" spans="1:12" ht="15">
      <c r="A6" s="91" t="s">
        <v>458</v>
      </c>
      <c r="B6" s="91" t="s">
        <v>459</v>
      </c>
      <c r="C6" s="91">
        <v>2</v>
      </c>
      <c r="D6" s="130">
        <v>0.0082262521054916</v>
      </c>
      <c r="E6" s="130">
        <v>1.9268567089496924</v>
      </c>
      <c r="F6" s="91" t="s">
        <v>595</v>
      </c>
      <c r="G6" s="91" t="b">
        <v>0</v>
      </c>
      <c r="H6" s="91" t="b">
        <v>0</v>
      </c>
      <c r="I6" s="91" t="b">
        <v>0</v>
      </c>
      <c r="J6" s="91" t="b">
        <v>0</v>
      </c>
      <c r="K6" s="91" t="b">
        <v>0</v>
      </c>
      <c r="L6" s="91" t="b">
        <v>0</v>
      </c>
    </row>
    <row r="7" spans="1:12" ht="15">
      <c r="A7" s="91" t="s">
        <v>459</v>
      </c>
      <c r="B7" s="91" t="s">
        <v>460</v>
      </c>
      <c r="C7" s="91">
        <v>2</v>
      </c>
      <c r="D7" s="130">
        <v>0.0082262521054916</v>
      </c>
      <c r="E7" s="130">
        <v>1.9268567089496924</v>
      </c>
      <c r="F7" s="91" t="s">
        <v>595</v>
      </c>
      <c r="G7" s="91" t="b">
        <v>0</v>
      </c>
      <c r="H7" s="91" t="b">
        <v>0</v>
      </c>
      <c r="I7" s="91" t="b">
        <v>0</v>
      </c>
      <c r="J7" s="91" t="b">
        <v>0</v>
      </c>
      <c r="K7" s="91" t="b">
        <v>0</v>
      </c>
      <c r="L7" s="91" t="b">
        <v>0</v>
      </c>
    </row>
    <row r="8" spans="1:12" ht="15">
      <c r="A8" s="91" t="s">
        <v>460</v>
      </c>
      <c r="B8" s="91" t="s">
        <v>461</v>
      </c>
      <c r="C8" s="91">
        <v>2</v>
      </c>
      <c r="D8" s="130">
        <v>0.0082262521054916</v>
      </c>
      <c r="E8" s="130">
        <v>1.9268567089496924</v>
      </c>
      <c r="F8" s="91" t="s">
        <v>595</v>
      </c>
      <c r="G8" s="91" t="b">
        <v>0</v>
      </c>
      <c r="H8" s="91" t="b">
        <v>0</v>
      </c>
      <c r="I8" s="91" t="b">
        <v>0</v>
      </c>
      <c r="J8" s="91" t="b">
        <v>0</v>
      </c>
      <c r="K8" s="91" t="b">
        <v>0</v>
      </c>
      <c r="L8" s="91" t="b">
        <v>0</v>
      </c>
    </row>
    <row r="9" spans="1:12" ht="15">
      <c r="A9" s="91" t="s">
        <v>461</v>
      </c>
      <c r="B9" s="91" t="s">
        <v>462</v>
      </c>
      <c r="C9" s="91">
        <v>2</v>
      </c>
      <c r="D9" s="130">
        <v>0.0082262521054916</v>
      </c>
      <c r="E9" s="130">
        <v>1.9268567089496924</v>
      </c>
      <c r="F9" s="91" t="s">
        <v>595</v>
      </c>
      <c r="G9" s="91" t="b">
        <v>0</v>
      </c>
      <c r="H9" s="91" t="b">
        <v>0</v>
      </c>
      <c r="I9" s="91" t="b">
        <v>0</v>
      </c>
      <c r="J9" s="91" t="b">
        <v>0</v>
      </c>
      <c r="K9" s="91" t="b">
        <v>0</v>
      </c>
      <c r="L9" s="91" t="b">
        <v>0</v>
      </c>
    </row>
    <row r="10" spans="1:12" ht="15">
      <c r="A10" s="91" t="s">
        <v>462</v>
      </c>
      <c r="B10" s="91" t="s">
        <v>562</v>
      </c>
      <c r="C10" s="91">
        <v>2</v>
      </c>
      <c r="D10" s="130">
        <v>0.0082262521054916</v>
      </c>
      <c r="E10" s="130">
        <v>1.9268567089496924</v>
      </c>
      <c r="F10" s="91" t="s">
        <v>595</v>
      </c>
      <c r="G10" s="91" t="b">
        <v>0</v>
      </c>
      <c r="H10" s="91" t="b">
        <v>0</v>
      </c>
      <c r="I10" s="91" t="b">
        <v>0</v>
      </c>
      <c r="J10" s="91" t="b">
        <v>0</v>
      </c>
      <c r="K10" s="91" t="b">
        <v>0</v>
      </c>
      <c r="L10" s="91" t="b">
        <v>0</v>
      </c>
    </row>
    <row r="11" spans="1:12" ht="15">
      <c r="A11" s="91" t="s">
        <v>562</v>
      </c>
      <c r="B11" s="91" t="s">
        <v>441</v>
      </c>
      <c r="C11" s="91">
        <v>2</v>
      </c>
      <c r="D11" s="130">
        <v>0.0082262521054916</v>
      </c>
      <c r="E11" s="130">
        <v>1.44973545423003</v>
      </c>
      <c r="F11" s="91" t="s">
        <v>595</v>
      </c>
      <c r="G11" s="91" t="b">
        <v>0</v>
      </c>
      <c r="H11" s="91" t="b">
        <v>0</v>
      </c>
      <c r="I11" s="91" t="b">
        <v>0</v>
      </c>
      <c r="J11" s="91" t="b">
        <v>0</v>
      </c>
      <c r="K11" s="91" t="b">
        <v>0</v>
      </c>
      <c r="L11" s="91" t="b">
        <v>0</v>
      </c>
    </row>
    <row r="12" spans="1:12" ht="15">
      <c r="A12" s="91" t="s">
        <v>243</v>
      </c>
      <c r="B12" s="91" t="s">
        <v>563</v>
      </c>
      <c r="C12" s="91">
        <v>2</v>
      </c>
      <c r="D12" s="130">
        <v>0.0082262521054916</v>
      </c>
      <c r="E12" s="130">
        <v>1.5289167002776547</v>
      </c>
      <c r="F12" s="91" t="s">
        <v>595</v>
      </c>
      <c r="G12" s="91" t="b">
        <v>0</v>
      </c>
      <c r="H12" s="91" t="b">
        <v>0</v>
      </c>
      <c r="I12" s="91" t="b">
        <v>0</v>
      </c>
      <c r="J12" s="91" t="b">
        <v>0</v>
      </c>
      <c r="K12" s="91" t="b">
        <v>0</v>
      </c>
      <c r="L12" s="91" t="b">
        <v>0</v>
      </c>
    </row>
    <row r="13" spans="1:12" ht="15">
      <c r="A13" s="91" t="s">
        <v>563</v>
      </c>
      <c r="B13" s="91" t="s">
        <v>564</v>
      </c>
      <c r="C13" s="91">
        <v>2</v>
      </c>
      <c r="D13" s="130">
        <v>0.0082262521054916</v>
      </c>
      <c r="E13" s="130">
        <v>1.9268567089496924</v>
      </c>
      <c r="F13" s="91" t="s">
        <v>595</v>
      </c>
      <c r="G13" s="91" t="b">
        <v>0</v>
      </c>
      <c r="H13" s="91" t="b">
        <v>0</v>
      </c>
      <c r="I13" s="91" t="b">
        <v>0</v>
      </c>
      <c r="J13" s="91" t="b">
        <v>0</v>
      </c>
      <c r="K13" s="91" t="b">
        <v>0</v>
      </c>
      <c r="L13" s="91" t="b">
        <v>0</v>
      </c>
    </row>
    <row r="14" spans="1:12" ht="15">
      <c r="A14" s="91" t="s">
        <v>564</v>
      </c>
      <c r="B14" s="91" t="s">
        <v>565</v>
      </c>
      <c r="C14" s="91">
        <v>2</v>
      </c>
      <c r="D14" s="130">
        <v>0.0082262521054916</v>
      </c>
      <c r="E14" s="130">
        <v>1.9268567089496924</v>
      </c>
      <c r="F14" s="91" t="s">
        <v>595</v>
      </c>
      <c r="G14" s="91" t="b">
        <v>0</v>
      </c>
      <c r="H14" s="91" t="b">
        <v>0</v>
      </c>
      <c r="I14" s="91" t="b">
        <v>0</v>
      </c>
      <c r="J14" s="91" t="b">
        <v>0</v>
      </c>
      <c r="K14" s="91" t="b">
        <v>0</v>
      </c>
      <c r="L14" s="91" t="b">
        <v>0</v>
      </c>
    </row>
    <row r="15" spans="1:12" ht="15">
      <c r="A15" s="91" t="s">
        <v>565</v>
      </c>
      <c r="B15" s="91" t="s">
        <v>566</v>
      </c>
      <c r="C15" s="91">
        <v>2</v>
      </c>
      <c r="D15" s="130">
        <v>0.0082262521054916</v>
      </c>
      <c r="E15" s="130">
        <v>1.9268567089496924</v>
      </c>
      <c r="F15" s="91" t="s">
        <v>595</v>
      </c>
      <c r="G15" s="91" t="b">
        <v>0</v>
      </c>
      <c r="H15" s="91" t="b">
        <v>0</v>
      </c>
      <c r="I15" s="91" t="b">
        <v>0</v>
      </c>
      <c r="J15" s="91" t="b">
        <v>0</v>
      </c>
      <c r="K15" s="91" t="b">
        <v>0</v>
      </c>
      <c r="L15" s="91" t="b">
        <v>0</v>
      </c>
    </row>
    <row r="16" spans="1:12" ht="15">
      <c r="A16" s="91" t="s">
        <v>566</v>
      </c>
      <c r="B16" s="91" t="s">
        <v>567</v>
      </c>
      <c r="C16" s="91">
        <v>2</v>
      </c>
      <c r="D16" s="130">
        <v>0.0082262521054916</v>
      </c>
      <c r="E16" s="130">
        <v>1.9268567089496924</v>
      </c>
      <c r="F16" s="91" t="s">
        <v>595</v>
      </c>
      <c r="G16" s="91" t="b">
        <v>0</v>
      </c>
      <c r="H16" s="91" t="b">
        <v>0</v>
      </c>
      <c r="I16" s="91" t="b">
        <v>0</v>
      </c>
      <c r="J16" s="91" t="b">
        <v>0</v>
      </c>
      <c r="K16" s="91" t="b">
        <v>0</v>
      </c>
      <c r="L16" s="91" t="b">
        <v>0</v>
      </c>
    </row>
    <row r="17" spans="1:12" ht="15">
      <c r="A17" s="91" t="s">
        <v>567</v>
      </c>
      <c r="B17" s="91" t="s">
        <v>568</v>
      </c>
      <c r="C17" s="91">
        <v>2</v>
      </c>
      <c r="D17" s="130">
        <v>0.0082262521054916</v>
      </c>
      <c r="E17" s="130">
        <v>1.9268567089496924</v>
      </c>
      <c r="F17" s="91" t="s">
        <v>595</v>
      </c>
      <c r="G17" s="91" t="b">
        <v>0</v>
      </c>
      <c r="H17" s="91" t="b">
        <v>0</v>
      </c>
      <c r="I17" s="91" t="b">
        <v>0</v>
      </c>
      <c r="J17" s="91" t="b">
        <v>0</v>
      </c>
      <c r="K17" s="91" t="b">
        <v>0</v>
      </c>
      <c r="L17" s="91" t="b">
        <v>0</v>
      </c>
    </row>
    <row r="18" spans="1:12" ht="15">
      <c r="A18" s="91" t="s">
        <v>568</v>
      </c>
      <c r="B18" s="91" t="s">
        <v>569</v>
      </c>
      <c r="C18" s="91">
        <v>2</v>
      </c>
      <c r="D18" s="130">
        <v>0.0082262521054916</v>
      </c>
      <c r="E18" s="130">
        <v>1.9268567089496924</v>
      </c>
      <c r="F18" s="91" t="s">
        <v>595</v>
      </c>
      <c r="G18" s="91" t="b">
        <v>0</v>
      </c>
      <c r="H18" s="91" t="b">
        <v>0</v>
      </c>
      <c r="I18" s="91" t="b">
        <v>0</v>
      </c>
      <c r="J18" s="91" t="b">
        <v>0</v>
      </c>
      <c r="K18" s="91" t="b">
        <v>0</v>
      </c>
      <c r="L18" s="91" t="b">
        <v>0</v>
      </c>
    </row>
    <row r="19" spans="1:12" ht="15">
      <c r="A19" s="91" t="s">
        <v>441</v>
      </c>
      <c r="B19" s="91" t="s">
        <v>572</v>
      </c>
      <c r="C19" s="91">
        <v>2</v>
      </c>
      <c r="D19" s="130">
        <v>0.0082262521054916</v>
      </c>
      <c r="E19" s="130">
        <v>1.3827886645994167</v>
      </c>
      <c r="F19" s="91" t="s">
        <v>595</v>
      </c>
      <c r="G19" s="91" t="b">
        <v>0</v>
      </c>
      <c r="H19" s="91" t="b">
        <v>0</v>
      </c>
      <c r="I19" s="91" t="b">
        <v>0</v>
      </c>
      <c r="J19" s="91" t="b">
        <v>0</v>
      </c>
      <c r="K19" s="91" t="b">
        <v>0</v>
      </c>
      <c r="L19" s="91" t="b">
        <v>0</v>
      </c>
    </row>
    <row r="20" spans="1:12" ht="15">
      <c r="A20" s="91" t="s">
        <v>572</v>
      </c>
      <c r="B20" s="91" t="s">
        <v>573</v>
      </c>
      <c r="C20" s="91">
        <v>2</v>
      </c>
      <c r="D20" s="130">
        <v>0.0082262521054916</v>
      </c>
      <c r="E20" s="130">
        <v>1.9268567089496924</v>
      </c>
      <c r="F20" s="91" t="s">
        <v>595</v>
      </c>
      <c r="G20" s="91" t="b">
        <v>0</v>
      </c>
      <c r="H20" s="91" t="b">
        <v>0</v>
      </c>
      <c r="I20" s="91" t="b">
        <v>0</v>
      </c>
      <c r="J20" s="91" t="b">
        <v>0</v>
      </c>
      <c r="K20" s="91" t="b">
        <v>0</v>
      </c>
      <c r="L20" s="91" t="b">
        <v>0</v>
      </c>
    </row>
    <row r="21" spans="1:12" ht="15">
      <c r="A21" s="91" t="s">
        <v>573</v>
      </c>
      <c r="B21" s="91" t="s">
        <v>574</v>
      </c>
      <c r="C21" s="91">
        <v>2</v>
      </c>
      <c r="D21" s="130">
        <v>0.0082262521054916</v>
      </c>
      <c r="E21" s="130">
        <v>1.9268567089496924</v>
      </c>
      <c r="F21" s="91" t="s">
        <v>595</v>
      </c>
      <c r="G21" s="91" t="b">
        <v>0</v>
      </c>
      <c r="H21" s="91" t="b">
        <v>0</v>
      </c>
      <c r="I21" s="91" t="b">
        <v>0</v>
      </c>
      <c r="J21" s="91" t="b">
        <v>0</v>
      </c>
      <c r="K21" s="91" t="b">
        <v>0</v>
      </c>
      <c r="L21" s="91" t="b">
        <v>0</v>
      </c>
    </row>
    <row r="22" spans="1:12" ht="15">
      <c r="A22" s="91" t="s">
        <v>574</v>
      </c>
      <c r="B22" s="91" t="s">
        <v>575</v>
      </c>
      <c r="C22" s="91">
        <v>2</v>
      </c>
      <c r="D22" s="130">
        <v>0.0082262521054916</v>
      </c>
      <c r="E22" s="130">
        <v>1.9268567089496924</v>
      </c>
      <c r="F22" s="91" t="s">
        <v>595</v>
      </c>
      <c r="G22" s="91" t="b">
        <v>0</v>
      </c>
      <c r="H22" s="91" t="b">
        <v>0</v>
      </c>
      <c r="I22" s="91" t="b">
        <v>0</v>
      </c>
      <c r="J22" s="91" t="b">
        <v>0</v>
      </c>
      <c r="K22" s="91" t="b">
        <v>0</v>
      </c>
      <c r="L22" s="91" t="b">
        <v>0</v>
      </c>
    </row>
    <row r="23" spans="1:12" ht="15">
      <c r="A23" s="91" t="s">
        <v>575</v>
      </c>
      <c r="B23" s="91" t="s">
        <v>576</v>
      </c>
      <c r="C23" s="91">
        <v>2</v>
      </c>
      <c r="D23" s="130">
        <v>0.0082262521054916</v>
      </c>
      <c r="E23" s="130">
        <v>1.9268567089496924</v>
      </c>
      <c r="F23" s="91" t="s">
        <v>595</v>
      </c>
      <c r="G23" s="91" t="b">
        <v>0</v>
      </c>
      <c r="H23" s="91" t="b">
        <v>0</v>
      </c>
      <c r="I23" s="91" t="b">
        <v>0</v>
      </c>
      <c r="J23" s="91" t="b">
        <v>0</v>
      </c>
      <c r="K23" s="91" t="b">
        <v>0</v>
      </c>
      <c r="L23" s="91" t="b">
        <v>0</v>
      </c>
    </row>
    <row r="24" spans="1:12" ht="15">
      <c r="A24" s="91" t="s">
        <v>576</v>
      </c>
      <c r="B24" s="91" t="s">
        <v>577</v>
      </c>
      <c r="C24" s="91">
        <v>2</v>
      </c>
      <c r="D24" s="130">
        <v>0.0082262521054916</v>
      </c>
      <c r="E24" s="130">
        <v>1.9268567089496924</v>
      </c>
      <c r="F24" s="91" t="s">
        <v>595</v>
      </c>
      <c r="G24" s="91" t="b">
        <v>0</v>
      </c>
      <c r="H24" s="91" t="b">
        <v>0</v>
      </c>
      <c r="I24" s="91" t="b">
        <v>0</v>
      </c>
      <c r="J24" s="91" t="b">
        <v>0</v>
      </c>
      <c r="K24" s="91" t="b">
        <v>0</v>
      </c>
      <c r="L24" s="91" t="b">
        <v>0</v>
      </c>
    </row>
    <row r="25" spans="1:12" ht="15">
      <c r="A25" s="91" t="s">
        <v>577</v>
      </c>
      <c r="B25" s="91" t="s">
        <v>578</v>
      </c>
      <c r="C25" s="91">
        <v>2</v>
      </c>
      <c r="D25" s="130">
        <v>0.0082262521054916</v>
      </c>
      <c r="E25" s="130">
        <v>1.9268567089496924</v>
      </c>
      <c r="F25" s="91" t="s">
        <v>595</v>
      </c>
      <c r="G25" s="91" t="b">
        <v>0</v>
      </c>
      <c r="H25" s="91" t="b">
        <v>0</v>
      </c>
      <c r="I25" s="91" t="b">
        <v>0</v>
      </c>
      <c r="J25" s="91" t="b">
        <v>0</v>
      </c>
      <c r="K25" s="91" t="b">
        <v>0</v>
      </c>
      <c r="L25" s="91" t="b">
        <v>0</v>
      </c>
    </row>
    <row r="26" spans="1:12" ht="15">
      <c r="A26" s="91" t="s">
        <v>578</v>
      </c>
      <c r="B26" s="91" t="s">
        <v>579</v>
      </c>
      <c r="C26" s="91">
        <v>2</v>
      </c>
      <c r="D26" s="130">
        <v>0.0082262521054916</v>
      </c>
      <c r="E26" s="130">
        <v>1.9268567089496924</v>
      </c>
      <c r="F26" s="91" t="s">
        <v>595</v>
      </c>
      <c r="G26" s="91" t="b">
        <v>0</v>
      </c>
      <c r="H26" s="91" t="b">
        <v>0</v>
      </c>
      <c r="I26" s="91" t="b">
        <v>0</v>
      </c>
      <c r="J26" s="91" t="b">
        <v>0</v>
      </c>
      <c r="K26" s="91" t="b">
        <v>0</v>
      </c>
      <c r="L26" s="91" t="b">
        <v>0</v>
      </c>
    </row>
    <row r="27" spans="1:12" ht="15">
      <c r="A27" s="91" t="s">
        <v>579</v>
      </c>
      <c r="B27" s="91" t="s">
        <v>580</v>
      </c>
      <c r="C27" s="91">
        <v>2</v>
      </c>
      <c r="D27" s="130">
        <v>0.0082262521054916</v>
      </c>
      <c r="E27" s="130">
        <v>1.9268567089496924</v>
      </c>
      <c r="F27" s="91" t="s">
        <v>595</v>
      </c>
      <c r="G27" s="91" t="b">
        <v>0</v>
      </c>
      <c r="H27" s="91" t="b">
        <v>0</v>
      </c>
      <c r="I27" s="91" t="b">
        <v>0</v>
      </c>
      <c r="J27" s="91" t="b">
        <v>0</v>
      </c>
      <c r="K27" s="91" t="b">
        <v>0</v>
      </c>
      <c r="L27" s="91" t="b">
        <v>0</v>
      </c>
    </row>
    <row r="28" spans="1:12" ht="15">
      <c r="A28" s="91" t="s">
        <v>446</v>
      </c>
      <c r="B28" s="91" t="s">
        <v>447</v>
      </c>
      <c r="C28" s="91">
        <v>2</v>
      </c>
      <c r="D28" s="130">
        <v>0.0082262521054916</v>
      </c>
      <c r="E28" s="130">
        <v>1.9268567089496924</v>
      </c>
      <c r="F28" s="91" t="s">
        <v>595</v>
      </c>
      <c r="G28" s="91" t="b">
        <v>0</v>
      </c>
      <c r="H28" s="91" t="b">
        <v>0</v>
      </c>
      <c r="I28" s="91" t="b">
        <v>0</v>
      </c>
      <c r="J28" s="91" t="b">
        <v>0</v>
      </c>
      <c r="K28" s="91" t="b">
        <v>0</v>
      </c>
      <c r="L28" s="91" t="b">
        <v>0</v>
      </c>
    </row>
    <row r="29" spans="1:12" ht="15">
      <c r="A29" s="91" t="s">
        <v>447</v>
      </c>
      <c r="B29" s="91" t="s">
        <v>448</v>
      </c>
      <c r="C29" s="91">
        <v>2</v>
      </c>
      <c r="D29" s="130">
        <v>0.0082262521054916</v>
      </c>
      <c r="E29" s="130">
        <v>1.9268567089496924</v>
      </c>
      <c r="F29" s="91" t="s">
        <v>595</v>
      </c>
      <c r="G29" s="91" t="b">
        <v>0</v>
      </c>
      <c r="H29" s="91" t="b">
        <v>0</v>
      </c>
      <c r="I29" s="91" t="b">
        <v>0</v>
      </c>
      <c r="J29" s="91" t="b">
        <v>0</v>
      </c>
      <c r="K29" s="91" t="b">
        <v>0</v>
      </c>
      <c r="L29" s="91" t="b">
        <v>0</v>
      </c>
    </row>
    <row r="30" spans="1:12" ht="15">
      <c r="A30" s="91" t="s">
        <v>448</v>
      </c>
      <c r="B30" s="91" t="s">
        <v>449</v>
      </c>
      <c r="C30" s="91">
        <v>2</v>
      </c>
      <c r="D30" s="130">
        <v>0.0082262521054916</v>
      </c>
      <c r="E30" s="130">
        <v>1.9268567089496924</v>
      </c>
      <c r="F30" s="91" t="s">
        <v>595</v>
      </c>
      <c r="G30" s="91" t="b">
        <v>0</v>
      </c>
      <c r="H30" s="91" t="b">
        <v>0</v>
      </c>
      <c r="I30" s="91" t="b">
        <v>0</v>
      </c>
      <c r="J30" s="91" t="b">
        <v>0</v>
      </c>
      <c r="K30" s="91" t="b">
        <v>0</v>
      </c>
      <c r="L30" s="91" t="b">
        <v>0</v>
      </c>
    </row>
    <row r="31" spans="1:12" ht="15">
      <c r="A31" s="91" t="s">
        <v>449</v>
      </c>
      <c r="B31" s="91" t="s">
        <v>450</v>
      </c>
      <c r="C31" s="91">
        <v>2</v>
      </c>
      <c r="D31" s="130">
        <v>0.0082262521054916</v>
      </c>
      <c r="E31" s="130">
        <v>1.9268567089496924</v>
      </c>
      <c r="F31" s="91" t="s">
        <v>595</v>
      </c>
      <c r="G31" s="91" t="b">
        <v>0</v>
      </c>
      <c r="H31" s="91" t="b">
        <v>0</v>
      </c>
      <c r="I31" s="91" t="b">
        <v>0</v>
      </c>
      <c r="J31" s="91" t="b">
        <v>0</v>
      </c>
      <c r="K31" s="91" t="b">
        <v>0</v>
      </c>
      <c r="L31" s="91" t="b">
        <v>0</v>
      </c>
    </row>
    <row r="32" spans="1:12" ht="15">
      <c r="A32" s="91" t="s">
        <v>450</v>
      </c>
      <c r="B32" s="91" t="s">
        <v>451</v>
      </c>
      <c r="C32" s="91">
        <v>2</v>
      </c>
      <c r="D32" s="130">
        <v>0.0082262521054916</v>
      </c>
      <c r="E32" s="130">
        <v>1.9268567089496924</v>
      </c>
      <c r="F32" s="91" t="s">
        <v>595</v>
      </c>
      <c r="G32" s="91" t="b">
        <v>0</v>
      </c>
      <c r="H32" s="91" t="b">
        <v>0</v>
      </c>
      <c r="I32" s="91" t="b">
        <v>0</v>
      </c>
      <c r="J32" s="91" t="b">
        <v>0</v>
      </c>
      <c r="K32" s="91" t="b">
        <v>0</v>
      </c>
      <c r="L32" s="91" t="b">
        <v>0</v>
      </c>
    </row>
    <row r="33" spans="1:12" ht="15">
      <c r="A33" s="91" t="s">
        <v>451</v>
      </c>
      <c r="B33" s="91" t="s">
        <v>452</v>
      </c>
      <c r="C33" s="91">
        <v>2</v>
      </c>
      <c r="D33" s="130">
        <v>0.0082262521054916</v>
      </c>
      <c r="E33" s="130">
        <v>1.9268567089496924</v>
      </c>
      <c r="F33" s="91" t="s">
        <v>595</v>
      </c>
      <c r="G33" s="91" t="b">
        <v>0</v>
      </c>
      <c r="H33" s="91" t="b">
        <v>0</v>
      </c>
      <c r="I33" s="91" t="b">
        <v>0</v>
      </c>
      <c r="J33" s="91" t="b">
        <v>0</v>
      </c>
      <c r="K33" s="91" t="b">
        <v>0</v>
      </c>
      <c r="L33" s="91" t="b">
        <v>0</v>
      </c>
    </row>
    <row r="34" spans="1:12" ht="15">
      <c r="A34" s="91" t="s">
        <v>452</v>
      </c>
      <c r="B34" s="91" t="s">
        <v>453</v>
      </c>
      <c r="C34" s="91">
        <v>2</v>
      </c>
      <c r="D34" s="130">
        <v>0.0082262521054916</v>
      </c>
      <c r="E34" s="130">
        <v>1.9268567089496924</v>
      </c>
      <c r="F34" s="91" t="s">
        <v>595</v>
      </c>
      <c r="G34" s="91" t="b">
        <v>0</v>
      </c>
      <c r="H34" s="91" t="b">
        <v>0</v>
      </c>
      <c r="I34" s="91" t="b">
        <v>0</v>
      </c>
      <c r="J34" s="91" t="b">
        <v>0</v>
      </c>
      <c r="K34" s="91" t="b">
        <v>0</v>
      </c>
      <c r="L34" s="91" t="b">
        <v>0</v>
      </c>
    </row>
    <row r="35" spans="1:12" ht="15">
      <c r="A35" s="91" t="s">
        <v>453</v>
      </c>
      <c r="B35" s="91" t="s">
        <v>581</v>
      </c>
      <c r="C35" s="91">
        <v>2</v>
      </c>
      <c r="D35" s="130">
        <v>0.0082262521054916</v>
      </c>
      <c r="E35" s="130">
        <v>1.9268567089496924</v>
      </c>
      <c r="F35" s="91" t="s">
        <v>595</v>
      </c>
      <c r="G35" s="91" t="b">
        <v>0</v>
      </c>
      <c r="H35" s="91" t="b">
        <v>0</v>
      </c>
      <c r="I35" s="91" t="b">
        <v>0</v>
      </c>
      <c r="J35" s="91" t="b">
        <v>0</v>
      </c>
      <c r="K35" s="91" t="b">
        <v>0</v>
      </c>
      <c r="L35" s="91" t="b">
        <v>0</v>
      </c>
    </row>
    <row r="36" spans="1:12" ht="15">
      <c r="A36" s="91" t="s">
        <v>581</v>
      </c>
      <c r="B36" s="91" t="s">
        <v>582</v>
      </c>
      <c r="C36" s="91">
        <v>2</v>
      </c>
      <c r="D36" s="130">
        <v>0.0082262521054916</v>
      </c>
      <c r="E36" s="130">
        <v>1.9268567089496924</v>
      </c>
      <c r="F36" s="91" t="s">
        <v>595</v>
      </c>
      <c r="G36" s="91" t="b">
        <v>0</v>
      </c>
      <c r="H36" s="91" t="b">
        <v>0</v>
      </c>
      <c r="I36" s="91" t="b">
        <v>0</v>
      </c>
      <c r="J36" s="91" t="b">
        <v>0</v>
      </c>
      <c r="K36" s="91" t="b">
        <v>0</v>
      </c>
      <c r="L36" s="91" t="b">
        <v>0</v>
      </c>
    </row>
    <row r="37" spans="1:12" ht="15">
      <c r="A37" s="91" t="s">
        <v>582</v>
      </c>
      <c r="B37" s="91" t="s">
        <v>443</v>
      </c>
      <c r="C37" s="91">
        <v>2</v>
      </c>
      <c r="D37" s="130">
        <v>0.0082262521054916</v>
      </c>
      <c r="E37" s="130">
        <v>1.750765449894011</v>
      </c>
      <c r="F37" s="91" t="s">
        <v>595</v>
      </c>
      <c r="G37" s="91" t="b">
        <v>0</v>
      </c>
      <c r="H37" s="91" t="b">
        <v>0</v>
      </c>
      <c r="I37" s="91" t="b">
        <v>0</v>
      </c>
      <c r="J37" s="91" t="b">
        <v>0</v>
      </c>
      <c r="K37" s="91" t="b">
        <v>0</v>
      </c>
      <c r="L37" s="91" t="b">
        <v>0</v>
      </c>
    </row>
    <row r="38" spans="1:12" ht="15">
      <c r="A38" s="91" t="s">
        <v>443</v>
      </c>
      <c r="B38" s="91" t="s">
        <v>583</v>
      </c>
      <c r="C38" s="91">
        <v>2</v>
      </c>
      <c r="D38" s="130">
        <v>0.0082262521054916</v>
      </c>
      <c r="E38" s="130">
        <v>1.750765449894011</v>
      </c>
      <c r="F38" s="91" t="s">
        <v>595</v>
      </c>
      <c r="G38" s="91" t="b">
        <v>0</v>
      </c>
      <c r="H38" s="91" t="b">
        <v>0</v>
      </c>
      <c r="I38" s="91" t="b">
        <v>0</v>
      </c>
      <c r="J38" s="91" t="b">
        <v>0</v>
      </c>
      <c r="K38" s="91" t="b">
        <v>0</v>
      </c>
      <c r="L38" s="91" t="b">
        <v>0</v>
      </c>
    </row>
    <row r="39" spans="1:12" ht="15">
      <c r="A39" s="91" t="s">
        <v>583</v>
      </c>
      <c r="B39" s="91" t="s">
        <v>584</v>
      </c>
      <c r="C39" s="91">
        <v>2</v>
      </c>
      <c r="D39" s="130">
        <v>0.0082262521054916</v>
      </c>
      <c r="E39" s="130">
        <v>1.9268567089496924</v>
      </c>
      <c r="F39" s="91" t="s">
        <v>595</v>
      </c>
      <c r="G39" s="91" t="b">
        <v>0</v>
      </c>
      <c r="H39" s="91" t="b">
        <v>0</v>
      </c>
      <c r="I39" s="91" t="b">
        <v>0</v>
      </c>
      <c r="J39" s="91" t="b">
        <v>0</v>
      </c>
      <c r="K39" s="91" t="b">
        <v>0</v>
      </c>
      <c r="L39" s="91" t="b">
        <v>0</v>
      </c>
    </row>
    <row r="40" spans="1:12" ht="15">
      <c r="A40" s="91" t="s">
        <v>584</v>
      </c>
      <c r="B40" s="91" t="s">
        <v>585</v>
      </c>
      <c r="C40" s="91">
        <v>2</v>
      </c>
      <c r="D40" s="130">
        <v>0.0082262521054916</v>
      </c>
      <c r="E40" s="130">
        <v>1.9268567089496924</v>
      </c>
      <c r="F40" s="91" t="s">
        <v>595</v>
      </c>
      <c r="G40" s="91" t="b">
        <v>0</v>
      </c>
      <c r="H40" s="91" t="b">
        <v>0</v>
      </c>
      <c r="I40" s="91" t="b">
        <v>0</v>
      </c>
      <c r="J40" s="91" t="b">
        <v>0</v>
      </c>
      <c r="K40" s="91" t="b">
        <v>0</v>
      </c>
      <c r="L40" s="91" t="b">
        <v>0</v>
      </c>
    </row>
    <row r="41" spans="1:12" ht="15">
      <c r="A41" s="91" t="s">
        <v>585</v>
      </c>
      <c r="B41" s="91" t="s">
        <v>442</v>
      </c>
      <c r="C41" s="91">
        <v>2</v>
      </c>
      <c r="D41" s="130">
        <v>0.0082262521054916</v>
      </c>
      <c r="E41" s="130">
        <v>1.6258267132857112</v>
      </c>
      <c r="F41" s="91" t="s">
        <v>595</v>
      </c>
      <c r="G41" s="91" t="b">
        <v>0</v>
      </c>
      <c r="H41" s="91" t="b">
        <v>0</v>
      </c>
      <c r="I41" s="91" t="b">
        <v>0</v>
      </c>
      <c r="J41" s="91" t="b">
        <v>0</v>
      </c>
      <c r="K41" s="91" t="b">
        <v>0</v>
      </c>
      <c r="L41" s="91" t="b">
        <v>0</v>
      </c>
    </row>
    <row r="42" spans="1:12" ht="15">
      <c r="A42" s="91" t="s">
        <v>442</v>
      </c>
      <c r="B42" s="91" t="s">
        <v>586</v>
      </c>
      <c r="C42" s="91">
        <v>2</v>
      </c>
      <c r="D42" s="130">
        <v>0.0082262521054916</v>
      </c>
      <c r="E42" s="130">
        <v>1.6258267132857112</v>
      </c>
      <c r="F42" s="91" t="s">
        <v>595</v>
      </c>
      <c r="G42" s="91" t="b">
        <v>0</v>
      </c>
      <c r="H42" s="91" t="b">
        <v>0</v>
      </c>
      <c r="I42" s="91" t="b">
        <v>0</v>
      </c>
      <c r="J42" s="91" t="b">
        <v>0</v>
      </c>
      <c r="K42" s="91" t="b">
        <v>0</v>
      </c>
      <c r="L42" s="91" t="b">
        <v>0</v>
      </c>
    </row>
    <row r="43" spans="1:12" ht="15">
      <c r="A43" s="91" t="s">
        <v>586</v>
      </c>
      <c r="B43" s="91" t="s">
        <v>442</v>
      </c>
      <c r="C43" s="91">
        <v>2</v>
      </c>
      <c r="D43" s="130">
        <v>0.0082262521054916</v>
      </c>
      <c r="E43" s="130">
        <v>1.6258267132857112</v>
      </c>
      <c r="F43" s="91" t="s">
        <v>595</v>
      </c>
      <c r="G43" s="91" t="b">
        <v>0</v>
      </c>
      <c r="H43" s="91" t="b">
        <v>0</v>
      </c>
      <c r="I43" s="91" t="b">
        <v>0</v>
      </c>
      <c r="J43" s="91" t="b">
        <v>0</v>
      </c>
      <c r="K43" s="91" t="b">
        <v>0</v>
      </c>
      <c r="L43" s="91" t="b">
        <v>0</v>
      </c>
    </row>
    <row r="44" spans="1:12" ht="15">
      <c r="A44" s="91" t="s">
        <v>214</v>
      </c>
      <c r="B44" s="91" t="s">
        <v>464</v>
      </c>
      <c r="C44" s="91">
        <v>2</v>
      </c>
      <c r="D44" s="130">
        <v>0.0082262521054916</v>
      </c>
      <c r="E44" s="130">
        <v>1.9268567089496924</v>
      </c>
      <c r="F44" s="91" t="s">
        <v>595</v>
      </c>
      <c r="G44" s="91" t="b">
        <v>0</v>
      </c>
      <c r="H44" s="91" t="b">
        <v>0</v>
      </c>
      <c r="I44" s="91" t="b">
        <v>0</v>
      </c>
      <c r="J44" s="91" t="b">
        <v>0</v>
      </c>
      <c r="K44" s="91" t="b">
        <v>0</v>
      </c>
      <c r="L44" s="91" t="b">
        <v>0</v>
      </c>
    </row>
    <row r="45" spans="1:12" ht="15">
      <c r="A45" s="91" t="s">
        <v>464</v>
      </c>
      <c r="B45" s="91" t="s">
        <v>465</v>
      </c>
      <c r="C45" s="91">
        <v>2</v>
      </c>
      <c r="D45" s="130">
        <v>0.0082262521054916</v>
      </c>
      <c r="E45" s="130">
        <v>1.9268567089496924</v>
      </c>
      <c r="F45" s="91" t="s">
        <v>595</v>
      </c>
      <c r="G45" s="91" t="b">
        <v>0</v>
      </c>
      <c r="H45" s="91" t="b">
        <v>0</v>
      </c>
      <c r="I45" s="91" t="b">
        <v>0</v>
      </c>
      <c r="J45" s="91" t="b">
        <v>0</v>
      </c>
      <c r="K45" s="91" t="b">
        <v>0</v>
      </c>
      <c r="L45" s="91" t="b">
        <v>0</v>
      </c>
    </row>
    <row r="46" spans="1:12" ht="15">
      <c r="A46" s="91" t="s">
        <v>465</v>
      </c>
      <c r="B46" s="91" t="s">
        <v>466</v>
      </c>
      <c r="C46" s="91">
        <v>2</v>
      </c>
      <c r="D46" s="130">
        <v>0.0082262521054916</v>
      </c>
      <c r="E46" s="130">
        <v>1.9268567089496924</v>
      </c>
      <c r="F46" s="91" t="s">
        <v>595</v>
      </c>
      <c r="G46" s="91" t="b">
        <v>0</v>
      </c>
      <c r="H46" s="91" t="b">
        <v>0</v>
      </c>
      <c r="I46" s="91" t="b">
        <v>0</v>
      </c>
      <c r="J46" s="91" t="b">
        <v>0</v>
      </c>
      <c r="K46" s="91" t="b">
        <v>0</v>
      </c>
      <c r="L46" s="91" t="b">
        <v>0</v>
      </c>
    </row>
    <row r="47" spans="1:12" ht="15">
      <c r="A47" s="91" t="s">
        <v>466</v>
      </c>
      <c r="B47" s="91" t="s">
        <v>467</v>
      </c>
      <c r="C47" s="91">
        <v>2</v>
      </c>
      <c r="D47" s="130">
        <v>0.0082262521054916</v>
      </c>
      <c r="E47" s="130">
        <v>1.9268567089496924</v>
      </c>
      <c r="F47" s="91" t="s">
        <v>595</v>
      </c>
      <c r="G47" s="91" t="b">
        <v>0</v>
      </c>
      <c r="H47" s="91" t="b">
        <v>0</v>
      </c>
      <c r="I47" s="91" t="b">
        <v>0</v>
      </c>
      <c r="J47" s="91" t="b">
        <v>0</v>
      </c>
      <c r="K47" s="91" t="b">
        <v>0</v>
      </c>
      <c r="L47" s="91" t="b">
        <v>0</v>
      </c>
    </row>
    <row r="48" spans="1:12" ht="15">
      <c r="A48" s="91" t="s">
        <v>467</v>
      </c>
      <c r="B48" s="91" t="s">
        <v>444</v>
      </c>
      <c r="C48" s="91">
        <v>2</v>
      </c>
      <c r="D48" s="130">
        <v>0.0082262521054916</v>
      </c>
      <c r="E48" s="130">
        <v>1.750765449894011</v>
      </c>
      <c r="F48" s="91" t="s">
        <v>595</v>
      </c>
      <c r="G48" s="91" t="b">
        <v>0</v>
      </c>
      <c r="H48" s="91" t="b">
        <v>0</v>
      </c>
      <c r="I48" s="91" t="b">
        <v>0</v>
      </c>
      <c r="J48" s="91" t="b">
        <v>0</v>
      </c>
      <c r="K48" s="91" t="b">
        <v>0</v>
      </c>
      <c r="L48" s="91" t="b">
        <v>0</v>
      </c>
    </row>
    <row r="49" spans="1:12" ht="15">
      <c r="A49" s="91" t="s">
        <v>444</v>
      </c>
      <c r="B49" s="91" t="s">
        <v>441</v>
      </c>
      <c r="C49" s="91">
        <v>2</v>
      </c>
      <c r="D49" s="130">
        <v>0.0082262521054916</v>
      </c>
      <c r="E49" s="130">
        <v>1.2736441951743487</v>
      </c>
      <c r="F49" s="91" t="s">
        <v>595</v>
      </c>
      <c r="G49" s="91" t="b">
        <v>0</v>
      </c>
      <c r="H49" s="91" t="b">
        <v>0</v>
      </c>
      <c r="I49" s="91" t="b">
        <v>0</v>
      </c>
      <c r="J49" s="91" t="b">
        <v>0</v>
      </c>
      <c r="K49" s="91" t="b">
        <v>0</v>
      </c>
      <c r="L49" s="91" t="b">
        <v>0</v>
      </c>
    </row>
    <row r="50" spans="1:12" ht="15">
      <c r="A50" s="91" t="s">
        <v>441</v>
      </c>
      <c r="B50" s="91" t="s">
        <v>468</v>
      </c>
      <c r="C50" s="91">
        <v>2</v>
      </c>
      <c r="D50" s="130">
        <v>0.0082262521054916</v>
      </c>
      <c r="E50" s="130">
        <v>1.3827886645994167</v>
      </c>
      <c r="F50" s="91" t="s">
        <v>595</v>
      </c>
      <c r="G50" s="91" t="b">
        <v>0</v>
      </c>
      <c r="H50" s="91" t="b">
        <v>0</v>
      </c>
      <c r="I50" s="91" t="b">
        <v>0</v>
      </c>
      <c r="J50" s="91" t="b">
        <v>0</v>
      </c>
      <c r="K50" s="91" t="b">
        <v>0</v>
      </c>
      <c r="L50" s="91" t="b">
        <v>0</v>
      </c>
    </row>
    <row r="51" spans="1:12" ht="15">
      <c r="A51" s="91" t="s">
        <v>468</v>
      </c>
      <c r="B51" s="91" t="s">
        <v>469</v>
      </c>
      <c r="C51" s="91">
        <v>2</v>
      </c>
      <c r="D51" s="130">
        <v>0.0082262521054916</v>
      </c>
      <c r="E51" s="130">
        <v>1.9268567089496924</v>
      </c>
      <c r="F51" s="91" t="s">
        <v>595</v>
      </c>
      <c r="G51" s="91" t="b">
        <v>0</v>
      </c>
      <c r="H51" s="91" t="b">
        <v>0</v>
      </c>
      <c r="I51" s="91" t="b">
        <v>0</v>
      </c>
      <c r="J51" s="91" t="b">
        <v>0</v>
      </c>
      <c r="K51" s="91" t="b">
        <v>0</v>
      </c>
      <c r="L51" s="91" t="b">
        <v>0</v>
      </c>
    </row>
    <row r="52" spans="1:12" ht="15">
      <c r="A52" s="91" t="s">
        <v>469</v>
      </c>
      <c r="B52" s="91" t="s">
        <v>243</v>
      </c>
      <c r="C52" s="91">
        <v>2</v>
      </c>
      <c r="D52" s="130">
        <v>0.0082262521054916</v>
      </c>
      <c r="E52" s="130">
        <v>1.5289167002776547</v>
      </c>
      <c r="F52" s="91" t="s">
        <v>595</v>
      </c>
      <c r="G52" s="91" t="b">
        <v>0</v>
      </c>
      <c r="H52" s="91" t="b">
        <v>0</v>
      </c>
      <c r="I52" s="91" t="b">
        <v>0</v>
      </c>
      <c r="J52" s="91" t="b">
        <v>0</v>
      </c>
      <c r="K52" s="91" t="b">
        <v>0</v>
      </c>
      <c r="L52" s="91" t="b">
        <v>0</v>
      </c>
    </row>
    <row r="53" spans="1:12" ht="15">
      <c r="A53" s="91" t="s">
        <v>243</v>
      </c>
      <c r="B53" s="91" t="s">
        <v>588</v>
      </c>
      <c r="C53" s="91">
        <v>2</v>
      </c>
      <c r="D53" s="130">
        <v>0.0082262521054916</v>
      </c>
      <c r="E53" s="130">
        <v>1.5289167002776547</v>
      </c>
      <c r="F53" s="91" t="s">
        <v>595</v>
      </c>
      <c r="G53" s="91" t="b">
        <v>0</v>
      </c>
      <c r="H53" s="91" t="b">
        <v>0</v>
      </c>
      <c r="I53" s="91" t="b">
        <v>0</v>
      </c>
      <c r="J53" s="91" t="b">
        <v>0</v>
      </c>
      <c r="K53" s="91" t="b">
        <v>0</v>
      </c>
      <c r="L53" s="91" t="b">
        <v>0</v>
      </c>
    </row>
    <row r="54" spans="1:12" ht="15">
      <c r="A54" s="91" t="s">
        <v>588</v>
      </c>
      <c r="B54" s="91" t="s">
        <v>589</v>
      </c>
      <c r="C54" s="91">
        <v>2</v>
      </c>
      <c r="D54" s="130">
        <v>0.0082262521054916</v>
      </c>
      <c r="E54" s="130">
        <v>1.9268567089496924</v>
      </c>
      <c r="F54" s="91" t="s">
        <v>595</v>
      </c>
      <c r="G54" s="91" t="b">
        <v>0</v>
      </c>
      <c r="H54" s="91" t="b">
        <v>0</v>
      </c>
      <c r="I54" s="91" t="b">
        <v>0</v>
      </c>
      <c r="J54" s="91" t="b">
        <v>0</v>
      </c>
      <c r="K54" s="91" t="b">
        <v>0</v>
      </c>
      <c r="L54" s="91" t="b">
        <v>0</v>
      </c>
    </row>
    <row r="55" spans="1:12" ht="15">
      <c r="A55" s="91" t="s">
        <v>589</v>
      </c>
      <c r="B55" s="91" t="s">
        <v>590</v>
      </c>
      <c r="C55" s="91">
        <v>2</v>
      </c>
      <c r="D55" s="130">
        <v>0.0082262521054916</v>
      </c>
      <c r="E55" s="130">
        <v>1.9268567089496924</v>
      </c>
      <c r="F55" s="91" t="s">
        <v>595</v>
      </c>
      <c r="G55" s="91" t="b">
        <v>0</v>
      </c>
      <c r="H55" s="91" t="b">
        <v>0</v>
      </c>
      <c r="I55" s="91" t="b">
        <v>0</v>
      </c>
      <c r="J55" s="91" t="b">
        <v>0</v>
      </c>
      <c r="K55" s="91" t="b">
        <v>0</v>
      </c>
      <c r="L55" s="91" t="b">
        <v>0</v>
      </c>
    </row>
    <row r="56" spans="1:12" ht="15">
      <c r="A56" s="91" t="s">
        <v>590</v>
      </c>
      <c r="B56" s="91" t="s">
        <v>591</v>
      </c>
      <c r="C56" s="91">
        <v>2</v>
      </c>
      <c r="D56" s="130">
        <v>0.0082262521054916</v>
      </c>
      <c r="E56" s="130">
        <v>1.9268567089496924</v>
      </c>
      <c r="F56" s="91" t="s">
        <v>595</v>
      </c>
      <c r="G56" s="91" t="b">
        <v>0</v>
      </c>
      <c r="H56" s="91" t="b">
        <v>0</v>
      </c>
      <c r="I56" s="91" t="b">
        <v>0</v>
      </c>
      <c r="J56" s="91" t="b">
        <v>0</v>
      </c>
      <c r="K56" s="91" t="b">
        <v>0</v>
      </c>
      <c r="L56" s="91" t="b">
        <v>0</v>
      </c>
    </row>
    <row r="57" spans="1:12" ht="15">
      <c r="A57" s="91" t="s">
        <v>591</v>
      </c>
      <c r="B57" s="91" t="s">
        <v>592</v>
      </c>
      <c r="C57" s="91">
        <v>2</v>
      </c>
      <c r="D57" s="130">
        <v>0.0082262521054916</v>
      </c>
      <c r="E57" s="130">
        <v>1.9268567089496924</v>
      </c>
      <c r="F57" s="91" t="s">
        <v>595</v>
      </c>
      <c r="G57" s="91" t="b">
        <v>0</v>
      </c>
      <c r="H57" s="91" t="b">
        <v>0</v>
      </c>
      <c r="I57" s="91" t="b">
        <v>0</v>
      </c>
      <c r="J57" s="91" t="b">
        <v>0</v>
      </c>
      <c r="K57" s="91" t="b">
        <v>0</v>
      </c>
      <c r="L57" s="91" t="b">
        <v>0</v>
      </c>
    </row>
    <row r="58" spans="1:12" ht="15">
      <c r="A58" s="91" t="s">
        <v>446</v>
      </c>
      <c r="B58" s="91" t="s">
        <v>447</v>
      </c>
      <c r="C58" s="91">
        <v>2</v>
      </c>
      <c r="D58" s="130">
        <v>0.008942472104989609</v>
      </c>
      <c r="E58" s="130">
        <v>1.6232492903979006</v>
      </c>
      <c r="F58" s="91" t="s">
        <v>401</v>
      </c>
      <c r="G58" s="91" t="b">
        <v>0</v>
      </c>
      <c r="H58" s="91" t="b">
        <v>0</v>
      </c>
      <c r="I58" s="91" t="b">
        <v>0</v>
      </c>
      <c r="J58" s="91" t="b">
        <v>0</v>
      </c>
      <c r="K58" s="91" t="b">
        <v>0</v>
      </c>
      <c r="L58" s="91" t="b">
        <v>0</v>
      </c>
    </row>
    <row r="59" spans="1:12" ht="15">
      <c r="A59" s="91" t="s">
        <v>447</v>
      </c>
      <c r="B59" s="91" t="s">
        <v>448</v>
      </c>
      <c r="C59" s="91">
        <v>2</v>
      </c>
      <c r="D59" s="130">
        <v>0.008942472104989609</v>
      </c>
      <c r="E59" s="130">
        <v>1.6232492903979006</v>
      </c>
      <c r="F59" s="91" t="s">
        <v>401</v>
      </c>
      <c r="G59" s="91" t="b">
        <v>0</v>
      </c>
      <c r="H59" s="91" t="b">
        <v>0</v>
      </c>
      <c r="I59" s="91" t="b">
        <v>0</v>
      </c>
      <c r="J59" s="91" t="b">
        <v>0</v>
      </c>
      <c r="K59" s="91" t="b">
        <v>0</v>
      </c>
      <c r="L59" s="91" t="b">
        <v>0</v>
      </c>
    </row>
    <row r="60" spans="1:12" ht="15">
      <c r="A60" s="91" t="s">
        <v>448</v>
      </c>
      <c r="B60" s="91" t="s">
        <v>449</v>
      </c>
      <c r="C60" s="91">
        <v>2</v>
      </c>
      <c r="D60" s="130">
        <v>0.008942472104989609</v>
      </c>
      <c r="E60" s="130">
        <v>1.6232492903979006</v>
      </c>
      <c r="F60" s="91" t="s">
        <v>401</v>
      </c>
      <c r="G60" s="91" t="b">
        <v>0</v>
      </c>
      <c r="H60" s="91" t="b">
        <v>0</v>
      </c>
      <c r="I60" s="91" t="b">
        <v>0</v>
      </c>
      <c r="J60" s="91" t="b">
        <v>0</v>
      </c>
      <c r="K60" s="91" t="b">
        <v>0</v>
      </c>
      <c r="L60" s="91" t="b">
        <v>0</v>
      </c>
    </row>
    <row r="61" spans="1:12" ht="15">
      <c r="A61" s="91" t="s">
        <v>449</v>
      </c>
      <c r="B61" s="91" t="s">
        <v>450</v>
      </c>
      <c r="C61" s="91">
        <v>2</v>
      </c>
      <c r="D61" s="130">
        <v>0.008942472104989609</v>
      </c>
      <c r="E61" s="130">
        <v>1.6232492903979006</v>
      </c>
      <c r="F61" s="91" t="s">
        <v>401</v>
      </c>
      <c r="G61" s="91" t="b">
        <v>0</v>
      </c>
      <c r="H61" s="91" t="b">
        <v>0</v>
      </c>
      <c r="I61" s="91" t="b">
        <v>0</v>
      </c>
      <c r="J61" s="91" t="b">
        <v>0</v>
      </c>
      <c r="K61" s="91" t="b">
        <v>0</v>
      </c>
      <c r="L61" s="91" t="b">
        <v>0</v>
      </c>
    </row>
    <row r="62" spans="1:12" ht="15">
      <c r="A62" s="91" t="s">
        <v>450</v>
      </c>
      <c r="B62" s="91" t="s">
        <v>451</v>
      </c>
      <c r="C62" s="91">
        <v>2</v>
      </c>
      <c r="D62" s="130">
        <v>0.008942472104989609</v>
      </c>
      <c r="E62" s="130">
        <v>1.6232492903979006</v>
      </c>
      <c r="F62" s="91" t="s">
        <v>401</v>
      </c>
      <c r="G62" s="91" t="b">
        <v>0</v>
      </c>
      <c r="H62" s="91" t="b">
        <v>0</v>
      </c>
      <c r="I62" s="91" t="b">
        <v>0</v>
      </c>
      <c r="J62" s="91" t="b">
        <v>0</v>
      </c>
      <c r="K62" s="91" t="b">
        <v>0</v>
      </c>
      <c r="L62" s="91" t="b">
        <v>0</v>
      </c>
    </row>
    <row r="63" spans="1:12" ht="15">
      <c r="A63" s="91" t="s">
        <v>451</v>
      </c>
      <c r="B63" s="91" t="s">
        <v>452</v>
      </c>
      <c r="C63" s="91">
        <v>2</v>
      </c>
      <c r="D63" s="130">
        <v>0.008942472104989609</v>
      </c>
      <c r="E63" s="130">
        <v>1.6232492903979006</v>
      </c>
      <c r="F63" s="91" t="s">
        <v>401</v>
      </c>
      <c r="G63" s="91" t="b">
        <v>0</v>
      </c>
      <c r="H63" s="91" t="b">
        <v>0</v>
      </c>
      <c r="I63" s="91" t="b">
        <v>0</v>
      </c>
      <c r="J63" s="91" t="b">
        <v>0</v>
      </c>
      <c r="K63" s="91" t="b">
        <v>0</v>
      </c>
      <c r="L63" s="91" t="b">
        <v>0</v>
      </c>
    </row>
    <row r="64" spans="1:12" ht="15">
      <c r="A64" s="91" t="s">
        <v>452</v>
      </c>
      <c r="B64" s="91" t="s">
        <v>453</v>
      </c>
      <c r="C64" s="91">
        <v>2</v>
      </c>
      <c r="D64" s="130">
        <v>0.008942472104989609</v>
      </c>
      <c r="E64" s="130">
        <v>1.6232492903979006</v>
      </c>
      <c r="F64" s="91" t="s">
        <v>401</v>
      </c>
      <c r="G64" s="91" t="b">
        <v>0</v>
      </c>
      <c r="H64" s="91" t="b">
        <v>0</v>
      </c>
      <c r="I64" s="91" t="b">
        <v>0</v>
      </c>
      <c r="J64" s="91" t="b">
        <v>0</v>
      </c>
      <c r="K64" s="91" t="b">
        <v>0</v>
      </c>
      <c r="L64" s="91" t="b">
        <v>0</v>
      </c>
    </row>
    <row r="65" spans="1:12" ht="15">
      <c r="A65" s="91" t="s">
        <v>453</v>
      </c>
      <c r="B65" s="91" t="s">
        <v>581</v>
      </c>
      <c r="C65" s="91">
        <v>2</v>
      </c>
      <c r="D65" s="130">
        <v>0.008942472104989609</v>
      </c>
      <c r="E65" s="130">
        <v>1.6232492903979006</v>
      </c>
      <c r="F65" s="91" t="s">
        <v>401</v>
      </c>
      <c r="G65" s="91" t="b">
        <v>0</v>
      </c>
      <c r="H65" s="91" t="b">
        <v>0</v>
      </c>
      <c r="I65" s="91" t="b">
        <v>0</v>
      </c>
      <c r="J65" s="91" t="b">
        <v>0</v>
      </c>
      <c r="K65" s="91" t="b">
        <v>0</v>
      </c>
      <c r="L65" s="91" t="b">
        <v>0</v>
      </c>
    </row>
    <row r="66" spans="1:12" ht="15">
      <c r="A66" s="91" t="s">
        <v>581</v>
      </c>
      <c r="B66" s="91" t="s">
        <v>582</v>
      </c>
      <c r="C66" s="91">
        <v>2</v>
      </c>
      <c r="D66" s="130">
        <v>0.008942472104989609</v>
      </c>
      <c r="E66" s="130">
        <v>1.6232492903979006</v>
      </c>
      <c r="F66" s="91" t="s">
        <v>401</v>
      </c>
      <c r="G66" s="91" t="b">
        <v>0</v>
      </c>
      <c r="H66" s="91" t="b">
        <v>0</v>
      </c>
      <c r="I66" s="91" t="b">
        <v>0</v>
      </c>
      <c r="J66" s="91" t="b">
        <v>0</v>
      </c>
      <c r="K66" s="91" t="b">
        <v>0</v>
      </c>
      <c r="L66" s="91" t="b">
        <v>0</v>
      </c>
    </row>
    <row r="67" spans="1:12" ht="15">
      <c r="A67" s="91" t="s">
        <v>582</v>
      </c>
      <c r="B67" s="91" t="s">
        <v>443</v>
      </c>
      <c r="C67" s="91">
        <v>2</v>
      </c>
      <c r="D67" s="130">
        <v>0.008942472104989609</v>
      </c>
      <c r="E67" s="130">
        <v>1.4471580313422192</v>
      </c>
      <c r="F67" s="91" t="s">
        <v>401</v>
      </c>
      <c r="G67" s="91" t="b">
        <v>0</v>
      </c>
      <c r="H67" s="91" t="b">
        <v>0</v>
      </c>
      <c r="I67" s="91" t="b">
        <v>0</v>
      </c>
      <c r="J67" s="91" t="b">
        <v>0</v>
      </c>
      <c r="K67" s="91" t="b">
        <v>0</v>
      </c>
      <c r="L67" s="91" t="b">
        <v>0</v>
      </c>
    </row>
    <row r="68" spans="1:12" ht="15">
      <c r="A68" s="91" t="s">
        <v>443</v>
      </c>
      <c r="B68" s="91" t="s">
        <v>583</v>
      </c>
      <c r="C68" s="91">
        <v>2</v>
      </c>
      <c r="D68" s="130">
        <v>0.008942472104989609</v>
      </c>
      <c r="E68" s="130">
        <v>1.4471580313422192</v>
      </c>
      <c r="F68" s="91" t="s">
        <v>401</v>
      </c>
      <c r="G68" s="91" t="b">
        <v>0</v>
      </c>
      <c r="H68" s="91" t="b">
        <v>0</v>
      </c>
      <c r="I68" s="91" t="b">
        <v>0</v>
      </c>
      <c r="J68" s="91" t="b">
        <v>0</v>
      </c>
      <c r="K68" s="91" t="b">
        <v>0</v>
      </c>
      <c r="L68" s="91" t="b">
        <v>0</v>
      </c>
    </row>
    <row r="69" spans="1:12" ht="15">
      <c r="A69" s="91" t="s">
        <v>583</v>
      </c>
      <c r="B69" s="91" t="s">
        <v>584</v>
      </c>
      <c r="C69" s="91">
        <v>2</v>
      </c>
      <c r="D69" s="130">
        <v>0.008942472104989609</v>
      </c>
      <c r="E69" s="130">
        <v>1.6232492903979006</v>
      </c>
      <c r="F69" s="91" t="s">
        <v>401</v>
      </c>
      <c r="G69" s="91" t="b">
        <v>0</v>
      </c>
      <c r="H69" s="91" t="b">
        <v>0</v>
      </c>
      <c r="I69" s="91" t="b">
        <v>0</v>
      </c>
      <c r="J69" s="91" t="b">
        <v>0</v>
      </c>
      <c r="K69" s="91" t="b">
        <v>0</v>
      </c>
      <c r="L69" s="91" t="b">
        <v>0</v>
      </c>
    </row>
    <row r="70" spans="1:12" ht="15">
      <c r="A70" s="91" t="s">
        <v>584</v>
      </c>
      <c r="B70" s="91" t="s">
        <v>585</v>
      </c>
      <c r="C70" s="91">
        <v>2</v>
      </c>
      <c r="D70" s="130">
        <v>0.008942472104989609</v>
      </c>
      <c r="E70" s="130">
        <v>1.6232492903979006</v>
      </c>
      <c r="F70" s="91" t="s">
        <v>401</v>
      </c>
      <c r="G70" s="91" t="b">
        <v>0</v>
      </c>
      <c r="H70" s="91" t="b">
        <v>0</v>
      </c>
      <c r="I70" s="91" t="b">
        <v>0</v>
      </c>
      <c r="J70" s="91" t="b">
        <v>0</v>
      </c>
      <c r="K70" s="91" t="b">
        <v>0</v>
      </c>
      <c r="L70" s="91" t="b">
        <v>0</v>
      </c>
    </row>
    <row r="71" spans="1:12" ht="15">
      <c r="A71" s="91" t="s">
        <v>585</v>
      </c>
      <c r="B71" s="91" t="s">
        <v>442</v>
      </c>
      <c r="C71" s="91">
        <v>2</v>
      </c>
      <c r="D71" s="130">
        <v>0.008942472104989609</v>
      </c>
      <c r="E71" s="130">
        <v>1.3222192947339193</v>
      </c>
      <c r="F71" s="91" t="s">
        <v>401</v>
      </c>
      <c r="G71" s="91" t="b">
        <v>0</v>
      </c>
      <c r="H71" s="91" t="b">
        <v>0</v>
      </c>
      <c r="I71" s="91" t="b">
        <v>0</v>
      </c>
      <c r="J71" s="91" t="b">
        <v>0</v>
      </c>
      <c r="K71" s="91" t="b">
        <v>0</v>
      </c>
      <c r="L71" s="91" t="b">
        <v>0</v>
      </c>
    </row>
    <row r="72" spans="1:12" ht="15">
      <c r="A72" s="91" t="s">
        <v>442</v>
      </c>
      <c r="B72" s="91" t="s">
        <v>586</v>
      </c>
      <c r="C72" s="91">
        <v>2</v>
      </c>
      <c r="D72" s="130">
        <v>0.008942472104989609</v>
      </c>
      <c r="E72" s="130">
        <v>1.3222192947339193</v>
      </c>
      <c r="F72" s="91" t="s">
        <v>401</v>
      </c>
      <c r="G72" s="91" t="b">
        <v>0</v>
      </c>
      <c r="H72" s="91" t="b">
        <v>0</v>
      </c>
      <c r="I72" s="91" t="b">
        <v>0</v>
      </c>
      <c r="J72" s="91" t="b">
        <v>0</v>
      </c>
      <c r="K72" s="91" t="b">
        <v>0</v>
      </c>
      <c r="L72" s="91" t="b">
        <v>0</v>
      </c>
    </row>
    <row r="73" spans="1:12" ht="15">
      <c r="A73" s="91" t="s">
        <v>586</v>
      </c>
      <c r="B73" s="91" t="s">
        <v>442</v>
      </c>
      <c r="C73" s="91">
        <v>2</v>
      </c>
      <c r="D73" s="130">
        <v>0.008942472104989609</v>
      </c>
      <c r="E73" s="130">
        <v>1.3222192947339193</v>
      </c>
      <c r="F73" s="91" t="s">
        <v>401</v>
      </c>
      <c r="G73" s="91" t="b">
        <v>0</v>
      </c>
      <c r="H73" s="91" t="b">
        <v>0</v>
      </c>
      <c r="I73" s="91" t="b">
        <v>0</v>
      </c>
      <c r="J73" s="91" t="b">
        <v>0</v>
      </c>
      <c r="K73" s="91" t="b">
        <v>0</v>
      </c>
      <c r="L73" s="91" t="b">
        <v>0</v>
      </c>
    </row>
    <row r="74" spans="1:12" ht="15">
      <c r="A74" s="91" t="s">
        <v>455</v>
      </c>
      <c r="B74" s="91" t="s">
        <v>456</v>
      </c>
      <c r="C74" s="91">
        <v>2</v>
      </c>
      <c r="D74" s="130">
        <v>0.010034333188799373</v>
      </c>
      <c r="E74" s="130">
        <v>1.4471580313422192</v>
      </c>
      <c r="F74" s="91" t="s">
        <v>402</v>
      </c>
      <c r="G74" s="91" t="b">
        <v>0</v>
      </c>
      <c r="H74" s="91" t="b">
        <v>0</v>
      </c>
      <c r="I74" s="91" t="b">
        <v>0</v>
      </c>
      <c r="J74" s="91" t="b">
        <v>0</v>
      </c>
      <c r="K74" s="91" t="b">
        <v>0</v>
      </c>
      <c r="L74" s="91" t="b">
        <v>0</v>
      </c>
    </row>
    <row r="75" spans="1:12" ht="15">
      <c r="A75" s="91" t="s">
        <v>456</v>
      </c>
      <c r="B75" s="91" t="s">
        <v>457</v>
      </c>
      <c r="C75" s="91">
        <v>2</v>
      </c>
      <c r="D75" s="130">
        <v>0.010034333188799373</v>
      </c>
      <c r="E75" s="130">
        <v>1.4471580313422192</v>
      </c>
      <c r="F75" s="91" t="s">
        <v>402</v>
      </c>
      <c r="G75" s="91" t="b">
        <v>0</v>
      </c>
      <c r="H75" s="91" t="b">
        <v>0</v>
      </c>
      <c r="I75" s="91" t="b">
        <v>0</v>
      </c>
      <c r="J75" s="91" t="b">
        <v>0</v>
      </c>
      <c r="K75" s="91" t="b">
        <v>0</v>
      </c>
      <c r="L75" s="91" t="b">
        <v>0</v>
      </c>
    </row>
    <row r="76" spans="1:12" ht="15">
      <c r="A76" s="91" t="s">
        <v>457</v>
      </c>
      <c r="B76" s="91" t="s">
        <v>458</v>
      </c>
      <c r="C76" s="91">
        <v>2</v>
      </c>
      <c r="D76" s="130">
        <v>0.010034333188799373</v>
      </c>
      <c r="E76" s="130">
        <v>1.4471580313422192</v>
      </c>
      <c r="F76" s="91" t="s">
        <v>402</v>
      </c>
      <c r="G76" s="91" t="b">
        <v>0</v>
      </c>
      <c r="H76" s="91" t="b">
        <v>0</v>
      </c>
      <c r="I76" s="91" t="b">
        <v>0</v>
      </c>
      <c r="J76" s="91" t="b">
        <v>0</v>
      </c>
      <c r="K76" s="91" t="b">
        <v>0</v>
      </c>
      <c r="L76" s="91" t="b">
        <v>0</v>
      </c>
    </row>
    <row r="77" spans="1:12" ht="15">
      <c r="A77" s="91" t="s">
        <v>458</v>
      </c>
      <c r="B77" s="91" t="s">
        <v>459</v>
      </c>
      <c r="C77" s="91">
        <v>2</v>
      </c>
      <c r="D77" s="130">
        <v>0.010034333188799373</v>
      </c>
      <c r="E77" s="130">
        <v>1.4471580313422192</v>
      </c>
      <c r="F77" s="91" t="s">
        <v>402</v>
      </c>
      <c r="G77" s="91" t="b">
        <v>0</v>
      </c>
      <c r="H77" s="91" t="b">
        <v>0</v>
      </c>
      <c r="I77" s="91" t="b">
        <v>0</v>
      </c>
      <c r="J77" s="91" t="b">
        <v>0</v>
      </c>
      <c r="K77" s="91" t="b">
        <v>0</v>
      </c>
      <c r="L77" s="91" t="b">
        <v>0</v>
      </c>
    </row>
    <row r="78" spans="1:12" ht="15">
      <c r="A78" s="91" t="s">
        <v>459</v>
      </c>
      <c r="B78" s="91" t="s">
        <v>460</v>
      </c>
      <c r="C78" s="91">
        <v>2</v>
      </c>
      <c r="D78" s="130">
        <v>0.010034333188799373</v>
      </c>
      <c r="E78" s="130">
        <v>1.4471580313422192</v>
      </c>
      <c r="F78" s="91" t="s">
        <v>402</v>
      </c>
      <c r="G78" s="91" t="b">
        <v>0</v>
      </c>
      <c r="H78" s="91" t="b">
        <v>0</v>
      </c>
      <c r="I78" s="91" t="b">
        <v>0</v>
      </c>
      <c r="J78" s="91" t="b">
        <v>0</v>
      </c>
      <c r="K78" s="91" t="b">
        <v>0</v>
      </c>
      <c r="L78" s="91" t="b">
        <v>0</v>
      </c>
    </row>
    <row r="79" spans="1:12" ht="15">
      <c r="A79" s="91" t="s">
        <v>460</v>
      </c>
      <c r="B79" s="91" t="s">
        <v>461</v>
      </c>
      <c r="C79" s="91">
        <v>2</v>
      </c>
      <c r="D79" s="130">
        <v>0.010034333188799373</v>
      </c>
      <c r="E79" s="130">
        <v>1.4471580313422192</v>
      </c>
      <c r="F79" s="91" t="s">
        <v>402</v>
      </c>
      <c r="G79" s="91" t="b">
        <v>0</v>
      </c>
      <c r="H79" s="91" t="b">
        <v>0</v>
      </c>
      <c r="I79" s="91" t="b">
        <v>0</v>
      </c>
      <c r="J79" s="91" t="b">
        <v>0</v>
      </c>
      <c r="K79" s="91" t="b">
        <v>0</v>
      </c>
      <c r="L79" s="91" t="b">
        <v>0</v>
      </c>
    </row>
    <row r="80" spans="1:12" ht="15">
      <c r="A80" s="91" t="s">
        <v>461</v>
      </c>
      <c r="B80" s="91" t="s">
        <v>462</v>
      </c>
      <c r="C80" s="91">
        <v>2</v>
      </c>
      <c r="D80" s="130">
        <v>0.010034333188799373</v>
      </c>
      <c r="E80" s="130">
        <v>1.4471580313422192</v>
      </c>
      <c r="F80" s="91" t="s">
        <v>402</v>
      </c>
      <c r="G80" s="91" t="b">
        <v>0</v>
      </c>
      <c r="H80" s="91" t="b">
        <v>0</v>
      </c>
      <c r="I80" s="91" t="b">
        <v>0</v>
      </c>
      <c r="J80" s="91" t="b">
        <v>0</v>
      </c>
      <c r="K80" s="91" t="b">
        <v>0</v>
      </c>
      <c r="L80" s="91" t="b">
        <v>0</v>
      </c>
    </row>
    <row r="81" spans="1:12" ht="15">
      <c r="A81" s="91" t="s">
        <v>462</v>
      </c>
      <c r="B81" s="91" t="s">
        <v>562</v>
      </c>
      <c r="C81" s="91">
        <v>2</v>
      </c>
      <c r="D81" s="130">
        <v>0.010034333188799373</v>
      </c>
      <c r="E81" s="130">
        <v>1.4471580313422192</v>
      </c>
      <c r="F81" s="91" t="s">
        <v>402</v>
      </c>
      <c r="G81" s="91" t="b">
        <v>0</v>
      </c>
      <c r="H81" s="91" t="b">
        <v>0</v>
      </c>
      <c r="I81" s="91" t="b">
        <v>0</v>
      </c>
      <c r="J81" s="91" t="b">
        <v>0</v>
      </c>
      <c r="K81" s="91" t="b">
        <v>0</v>
      </c>
      <c r="L81" s="91" t="b">
        <v>0</v>
      </c>
    </row>
    <row r="82" spans="1:12" ht="15">
      <c r="A82" s="91" t="s">
        <v>562</v>
      </c>
      <c r="B82" s="91" t="s">
        <v>441</v>
      </c>
      <c r="C82" s="91">
        <v>2</v>
      </c>
      <c r="D82" s="130">
        <v>0.010034333188799373</v>
      </c>
      <c r="E82" s="130">
        <v>1.271066772286538</v>
      </c>
      <c r="F82" s="91" t="s">
        <v>402</v>
      </c>
      <c r="G82" s="91" t="b">
        <v>0</v>
      </c>
      <c r="H82" s="91" t="b">
        <v>0</v>
      </c>
      <c r="I82" s="91" t="b">
        <v>0</v>
      </c>
      <c r="J82" s="91" t="b">
        <v>0</v>
      </c>
      <c r="K82" s="91" t="b">
        <v>0</v>
      </c>
      <c r="L82" s="91" t="b">
        <v>0</v>
      </c>
    </row>
    <row r="83" spans="1:12" ht="15">
      <c r="A83" s="91" t="s">
        <v>441</v>
      </c>
      <c r="B83" s="91" t="s">
        <v>243</v>
      </c>
      <c r="C83" s="91">
        <v>2</v>
      </c>
      <c r="D83" s="130">
        <v>0.010034333188799373</v>
      </c>
      <c r="E83" s="130">
        <v>1.146128035678238</v>
      </c>
      <c r="F83" s="91" t="s">
        <v>402</v>
      </c>
      <c r="G83" s="91" t="b">
        <v>0</v>
      </c>
      <c r="H83" s="91" t="b">
        <v>0</v>
      </c>
      <c r="I83" s="91" t="b">
        <v>0</v>
      </c>
      <c r="J83" s="91" t="b">
        <v>0</v>
      </c>
      <c r="K83" s="91" t="b">
        <v>0</v>
      </c>
      <c r="L83" s="91" t="b">
        <v>0</v>
      </c>
    </row>
    <row r="84" spans="1:12" ht="15">
      <c r="A84" s="91" t="s">
        <v>243</v>
      </c>
      <c r="B84" s="91" t="s">
        <v>563</v>
      </c>
      <c r="C84" s="91">
        <v>2</v>
      </c>
      <c r="D84" s="130">
        <v>0.010034333188799373</v>
      </c>
      <c r="E84" s="130">
        <v>1.4471580313422192</v>
      </c>
      <c r="F84" s="91" t="s">
        <v>402</v>
      </c>
      <c r="G84" s="91" t="b">
        <v>0</v>
      </c>
      <c r="H84" s="91" t="b">
        <v>0</v>
      </c>
      <c r="I84" s="91" t="b">
        <v>0</v>
      </c>
      <c r="J84" s="91" t="b">
        <v>0</v>
      </c>
      <c r="K84" s="91" t="b">
        <v>0</v>
      </c>
      <c r="L84" s="91" t="b">
        <v>0</v>
      </c>
    </row>
    <row r="85" spans="1:12" ht="15">
      <c r="A85" s="91" t="s">
        <v>563</v>
      </c>
      <c r="B85" s="91" t="s">
        <v>564</v>
      </c>
      <c r="C85" s="91">
        <v>2</v>
      </c>
      <c r="D85" s="130">
        <v>0.010034333188799373</v>
      </c>
      <c r="E85" s="130">
        <v>1.4471580313422192</v>
      </c>
      <c r="F85" s="91" t="s">
        <v>402</v>
      </c>
      <c r="G85" s="91" t="b">
        <v>0</v>
      </c>
      <c r="H85" s="91" t="b">
        <v>0</v>
      </c>
      <c r="I85" s="91" t="b">
        <v>0</v>
      </c>
      <c r="J85" s="91" t="b">
        <v>0</v>
      </c>
      <c r="K85" s="91" t="b">
        <v>0</v>
      </c>
      <c r="L85" s="91" t="b">
        <v>0</v>
      </c>
    </row>
    <row r="86" spans="1:12" ht="15">
      <c r="A86" s="91" t="s">
        <v>564</v>
      </c>
      <c r="B86" s="91" t="s">
        <v>565</v>
      </c>
      <c r="C86" s="91">
        <v>2</v>
      </c>
      <c r="D86" s="130">
        <v>0.010034333188799373</v>
      </c>
      <c r="E86" s="130">
        <v>1.4471580313422192</v>
      </c>
      <c r="F86" s="91" t="s">
        <v>402</v>
      </c>
      <c r="G86" s="91" t="b">
        <v>0</v>
      </c>
      <c r="H86" s="91" t="b">
        <v>0</v>
      </c>
      <c r="I86" s="91" t="b">
        <v>0</v>
      </c>
      <c r="J86" s="91" t="b">
        <v>0</v>
      </c>
      <c r="K86" s="91" t="b">
        <v>0</v>
      </c>
      <c r="L86" s="91" t="b">
        <v>0</v>
      </c>
    </row>
    <row r="87" spans="1:12" ht="15">
      <c r="A87" s="91" t="s">
        <v>565</v>
      </c>
      <c r="B87" s="91" t="s">
        <v>566</v>
      </c>
      <c r="C87" s="91">
        <v>2</v>
      </c>
      <c r="D87" s="130">
        <v>0.010034333188799373</v>
      </c>
      <c r="E87" s="130">
        <v>1.4471580313422192</v>
      </c>
      <c r="F87" s="91" t="s">
        <v>402</v>
      </c>
      <c r="G87" s="91" t="b">
        <v>0</v>
      </c>
      <c r="H87" s="91" t="b">
        <v>0</v>
      </c>
      <c r="I87" s="91" t="b">
        <v>0</v>
      </c>
      <c r="J87" s="91" t="b">
        <v>0</v>
      </c>
      <c r="K87" s="91" t="b">
        <v>0</v>
      </c>
      <c r="L87" s="91" t="b">
        <v>0</v>
      </c>
    </row>
    <row r="88" spans="1:12" ht="15">
      <c r="A88" s="91" t="s">
        <v>566</v>
      </c>
      <c r="B88" s="91" t="s">
        <v>567</v>
      </c>
      <c r="C88" s="91">
        <v>2</v>
      </c>
      <c r="D88" s="130">
        <v>0.010034333188799373</v>
      </c>
      <c r="E88" s="130">
        <v>1.4471580313422192</v>
      </c>
      <c r="F88" s="91" t="s">
        <v>402</v>
      </c>
      <c r="G88" s="91" t="b">
        <v>0</v>
      </c>
      <c r="H88" s="91" t="b">
        <v>0</v>
      </c>
      <c r="I88" s="91" t="b">
        <v>0</v>
      </c>
      <c r="J88" s="91" t="b">
        <v>0</v>
      </c>
      <c r="K88" s="91" t="b">
        <v>0</v>
      </c>
      <c r="L88" s="91" t="b">
        <v>0</v>
      </c>
    </row>
    <row r="89" spans="1:12" ht="15">
      <c r="A89" s="91" t="s">
        <v>567</v>
      </c>
      <c r="B89" s="91" t="s">
        <v>568</v>
      </c>
      <c r="C89" s="91">
        <v>2</v>
      </c>
      <c r="D89" s="130">
        <v>0.010034333188799373</v>
      </c>
      <c r="E89" s="130">
        <v>1.4471580313422192</v>
      </c>
      <c r="F89" s="91" t="s">
        <v>402</v>
      </c>
      <c r="G89" s="91" t="b">
        <v>0</v>
      </c>
      <c r="H89" s="91" t="b">
        <v>0</v>
      </c>
      <c r="I89" s="91" t="b">
        <v>0</v>
      </c>
      <c r="J89" s="91" t="b">
        <v>0</v>
      </c>
      <c r="K89" s="91" t="b">
        <v>0</v>
      </c>
      <c r="L89" s="91" t="b">
        <v>0</v>
      </c>
    </row>
    <row r="90" spans="1:12" ht="15">
      <c r="A90" s="91" t="s">
        <v>568</v>
      </c>
      <c r="B90" s="91" t="s">
        <v>569</v>
      </c>
      <c r="C90" s="91">
        <v>2</v>
      </c>
      <c r="D90" s="130">
        <v>0.010034333188799373</v>
      </c>
      <c r="E90" s="130">
        <v>1.4471580313422192</v>
      </c>
      <c r="F90" s="91" t="s">
        <v>402</v>
      </c>
      <c r="G90" s="91" t="b">
        <v>0</v>
      </c>
      <c r="H90" s="91" t="b">
        <v>0</v>
      </c>
      <c r="I90" s="91" t="b">
        <v>0</v>
      </c>
      <c r="J90" s="91" t="b">
        <v>0</v>
      </c>
      <c r="K90" s="91" t="b">
        <v>0</v>
      </c>
      <c r="L90" s="91" t="b">
        <v>0</v>
      </c>
    </row>
    <row r="91" spans="1:12" ht="15">
      <c r="A91" s="91" t="s">
        <v>441</v>
      </c>
      <c r="B91" s="91" t="s">
        <v>572</v>
      </c>
      <c r="C91" s="91">
        <v>2</v>
      </c>
      <c r="D91" s="130">
        <v>0.010034333188799373</v>
      </c>
      <c r="E91" s="130">
        <v>1.146128035678238</v>
      </c>
      <c r="F91" s="91" t="s">
        <v>402</v>
      </c>
      <c r="G91" s="91" t="b">
        <v>0</v>
      </c>
      <c r="H91" s="91" t="b">
        <v>0</v>
      </c>
      <c r="I91" s="91" t="b">
        <v>0</v>
      </c>
      <c r="J91" s="91" t="b">
        <v>0</v>
      </c>
      <c r="K91" s="91" t="b">
        <v>0</v>
      </c>
      <c r="L91" s="91" t="b">
        <v>0</v>
      </c>
    </row>
    <row r="92" spans="1:12" ht="15">
      <c r="A92" s="91" t="s">
        <v>572</v>
      </c>
      <c r="B92" s="91" t="s">
        <v>573</v>
      </c>
      <c r="C92" s="91">
        <v>2</v>
      </c>
      <c r="D92" s="130">
        <v>0.010034333188799373</v>
      </c>
      <c r="E92" s="130">
        <v>1.4471580313422192</v>
      </c>
      <c r="F92" s="91" t="s">
        <v>402</v>
      </c>
      <c r="G92" s="91" t="b">
        <v>0</v>
      </c>
      <c r="H92" s="91" t="b">
        <v>0</v>
      </c>
      <c r="I92" s="91" t="b">
        <v>0</v>
      </c>
      <c r="J92" s="91" t="b">
        <v>0</v>
      </c>
      <c r="K92" s="91" t="b">
        <v>0</v>
      </c>
      <c r="L92" s="91" t="b">
        <v>0</v>
      </c>
    </row>
    <row r="93" spans="1:12" ht="15">
      <c r="A93" s="91" t="s">
        <v>573</v>
      </c>
      <c r="B93" s="91" t="s">
        <v>574</v>
      </c>
      <c r="C93" s="91">
        <v>2</v>
      </c>
      <c r="D93" s="130">
        <v>0.010034333188799373</v>
      </c>
      <c r="E93" s="130">
        <v>1.4471580313422192</v>
      </c>
      <c r="F93" s="91" t="s">
        <v>402</v>
      </c>
      <c r="G93" s="91" t="b">
        <v>0</v>
      </c>
      <c r="H93" s="91" t="b">
        <v>0</v>
      </c>
      <c r="I93" s="91" t="b">
        <v>0</v>
      </c>
      <c r="J93" s="91" t="b">
        <v>0</v>
      </c>
      <c r="K93" s="91" t="b">
        <v>0</v>
      </c>
      <c r="L93" s="91" t="b">
        <v>0</v>
      </c>
    </row>
    <row r="94" spans="1:12" ht="15">
      <c r="A94" s="91" t="s">
        <v>574</v>
      </c>
      <c r="B94" s="91" t="s">
        <v>575</v>
      </c>
      <c r="C94" s="91">
        <v>2</v>
      </c>
      <c r="D94" s="130">
        <v>0.010034333188799373</v>
      </c>
      <c r="E94" s="130">
        <v>1.4471580313422192</v>
      </c>
      <c r="F94" s="91" t="s">
        <v>402</v>
      </c>
      <c r="G94" s="91" t="b">
        <v>0</v>
      </c>
      <c r="H94" s="91" t="b">
        <v>0</v>
      </c>
      <c r="I94" s="91" t="b">
        <v>0</v>
      </c>
      <c r="J94" s="91" t="b">
        <v>0</v>
      </c>
      <c r="K94" s="91" t="b">
        <v>0</v>
      </c>
      <c r="L94" s="91" t="b">
        <v>0</v>
      </c>
    </row>
    <row r="95" spans="1:12" ht="15">
      <c r="A95" s="91" t="s">
        <v>575</v>
      </c>
      <c r="B95" s="91" t="s">
        <v>576</v>
      </c>
      <c r="C95" s="91">
        <v>2</v>
      </c>
      <c r="D95" s="130">
        <v>0.010034333188799373</v>
      </c>
      <c r="E95" s="130">
        <v>1.4471580313422192</v>
      </c>
      <c r="F95" s="91" t="s">
        <v>402</v>
      </c>
      <c r="G95" s="91" t="b">
        <v>0</v>
      </c>
      <c r="H95" s="91" t="b">
        <v>0</v>
      </c>
      <c r="I95" s="91" t="b">
        <v>0</v>
      </c>
      <c r="J95" s="91" t="b">
        <v>0</v>
      </c>
      <c r="K95" s="91" t="b">
        <v>0</v>
      </c>
      <c r="L95" s="91" t="b">
        <v>0</v>
      </c>
    </row>
    <row r="96" spans="1:12" ht="15">
      <c r="A96" s="91" t="s">
        <v>576</v>
      </c>
      <c r="B96" s="91" t="s">
        <v>577</v>
      </c>
      <c r="C96" s="91">
        <v>2</v>
      </c>
      <c r="D96" s="130">
        <v>0.010034333188799373</v>
      </c>
      <c r="E96" s="130">
        <v>1.4471580313422192</v>
      </c>
      <c r="F96" s="91" t="s">
        <v>402</v>
      </c>
      <c r="G96" s="91" t="b">
        <v>0</v>
      </c>
      <c r="H96" s="91" t="b">
        <v>0</v>
      </c>
      <c r="I96" s="91" t="b">
        <v>0</v>
      </c>
      <c r="J96" s="91" t="b">
        <v>0</v>
      </c>
      <c r="K96" s="91" t="b">
        <v>0</v>
      </c>
      <c r="L96" s="91" t="b">
        <v>0</v>
      </c>
    </row>
    <row r="97" spans="1:12" ht="15">
      <c r="A97" s="91" t="s">
        <v>577</v>
      </c>
      <c r="B97" s="91" t="s">
        <v>578</v>
      </c>
      <c r="C97" s="91">
        <v>2</v>
      </c>
      <c r="D97" s="130">
        <v>0.010034333188799373</v>
      </c>
      <c r="E97" s="130">
        <v>1.4471580313422192</v>
      </c>
      <c r="F97" s="91" t="s">
        <v>402</v>
      </c>
      <c r="G97" s="91" t="b">
        <v>0</v>
      </c>
      <c r="H97" s="91" t="b">
        <v>0</v>
      </c>
      <c r="I97" s="91" t="b">
        <v>0</v>
      </c>
      <c r="J97" s="91" t="b">
        <v>0</v>
      </c>
      <c r="K97" s="91" t="b">
        <v>0</v>
      </c>
      <c r="L97" s="91" t="b">
        <v>0</v>
      </c>
    </row>
    <row r="98" spans="1:12" ht="15">
      <c r="A98" s="91" t="s">
        <v>578</v>
      </c>
      <c r="B98" s="91" t="s">
        <v>579</v>
      </c>
      <c r="C98" s="91">
        <v>2</v>
      </c>
      <c r="D98" s="130">
        <v>0.010034333188799373</v>
      </c>
      <c r="E98" s="130">
        <v>1.4471580313422192</v>
      </c>
      <c r="F98" s="91" t="s">
        <v>402</v>
      </c>
      <c r="G98" s="91" t="b">
        <v>0</v>
      </c>
      <c r="H98" s="91" t="b">
        <v>0</v>
      </c>
      <c r="I98" s="91" t="b">
        <v>0</v>
      </c>
      <c r="J98" s="91" t="b">
        <v>0</v>
      </c>
      <c r="K98" s="91" t="b">
        <v>0</v>
      </c>
      <c r="L98" s="91" t="b">
        <v>0</v>
      </c>
    </row>
    <row r="99" spans="1:12" ht="15">
      <c r="A99" s="91" t="s">
        <v>579</v>
      </c>
      <c r="B99" s="91" t="s">
        <v>580</v>
      </c>
      <c r="C99" s="91">
        <v>2</v>
      </c>
      <c r="D99" s="130">
        <v>0.010034333188799373</v>
      </c>
      <c r="E99" s="130">
        <v>1.4471580313422192</v>
      </c>
      <c r="F99" s="91" t="s">
        <v>402</v>
      </c>
      <c r="G99" s="91" t="b">
        <v>0</v>
      </c>
      <c r="H99" s="91" t="b">
        <v>0</v>
      </c>
      <c r="I99" s="91" t="b">
        <v>0</v>
      </c>
      <c r="J99" s="91" t="b">
        <v>0</v>
      </c>
      <c r="K99" s="91" t="b">
        <v>0</v>
      </c>
      <c r="L99" s="91" t="b">
        <v>0</v>
      </c>
    </row>
    <row r="100" spans="1:12" ht="15">
      <c r="A100" s="91" t="s">
        <v>214</v>
      </c>
      <c r="B100" s="91" t="s">
        <v>464</v>
      </c>
      <c r="C100" s="91">
        <v>2</v>
      </c>
      <c r="D100" s="130">
        <v>0</v>
      </c>
      <c r="E100" s="130">
        <v>1.161368002234975</v>
      </c>
      <c r="F100" s="91" t="s">
        <v>403</v>
      </c>
      <c r="G100" s="91" t="b">
        <v>0</v>
      </c>
      <c r="H100" s="91" t="b">
        <v>0</v>
      </c>
      <c r="I100" s="91" t="b">
        <v>0</v>
      </c>
      <c r="J100" s="91" t="b">
        <v>0</v>
      </c>
      <c r="K100" s="91" t="b">
        <v>0</v>
      </c>
      <c r="L100" s="91" t="b">
        <v>0</v>
      </c>
    </row>
    <row r="101" spans="1:12" ht="15">
      <c r="A101" s="91" t="s">
        <v>464</v>
      </c>
      <c r="B101" s="91" t="s">
        <v>465</v>
      </c>
      <c r="C101" s="91">
        <v>2</v>
      </c>
      <c r="D101" s="130">
        <v>0</v>
      </c>
      <c r="E101" s="130">
        <v>1.161368002234975</v>
      </c>
      <c r="F101" s="91" t="s">
        <v>403</v>
      </c>
      <c r="G101" s="91" t="b">
        <v>0</v>
      </c>
      <c r="H101" s="91" t="b">
        <v>0</v>
      </c>
      <c r="I101" s="91" t="b">
        <v>0</v>
      </c>
      <c r="J101" s="91" t="b">
        <v>0</v>
      </c>
      <c r="K101" s="91" t="b">
        <v>0</v>
      </c>
      <c r="L101" s="91" t="b">
        <v>0</v>
      </c>
    </row>
    <row r="102" spans="1:12" ht="15">
      <c r="A102" s="91" t="s">
        <v>465</v>
      </c>
      <c r="B102" s="91" t="s">
        <v>466</v>
      </c>
      <c r="C102" s="91">
        <v>2</v>
      </c>
      <c r="D102" s="130">
        <v>0</v>
      </c>
      <c r="E102" s="130">
        <v>1.161368002234975</v>
      </c>
      <c r="F102" s="91" t="s">
        <v>403</v>
      </c>
      <c r="G102" s="91" t="b">
        <v>0</v>
      </c>
      <c r="H102" s="91" t="b">
        <v>0</v>
      </c>
      <c r="I102" s="91" t="b">
        <v>0</v>
      </c>
      <c r="J102" s="91" t="b">
        <v>0</v>
      </c>
      <c r="K102" s="91" t="b">
        <v>0</v>
      </c>
      <c r="L102" s="91" t="b">
        <v>0</v>
      </c>
    </row>
    <row r="103" spans="1:12" ht="15">
      <c r="A103" s="91" t="s">
        <v>466</v>
      </c>
      <c r="B103" s="91" t="s">
        <v>467</v>
      </c>
      <c r="C103" s="91">
        <v>2</v>
      </c>
      <c r="D103" s="130">
        <v>0</v>
      </c>
      <c r="E103" s="130">
        <v>1.161368002234975</v>
      </c>
      <c r="F103" s="91" t="s">
        <v>403</v>
      </c>
      <c r="G103" s="91" t="b">
        <v>0</v>
      </c>
      <c r="H103" s="91" t="b">
        <v>0</v>
      </c>
      <c r="I103" s="91" t="b">
        <v>0</v>
      </c>
      <c r="J103" s="91" t="b">
        <v>0</v>
      </c>
      <c r="K103" s="91" t="b">
        <v>0</v>
      </c>
      <c r="L103" s="91" t="b">
        <v>0</v>
      </c>
    </row>
    <row r="104" spans="1:12" ht="15">
      <c r="A104" s="91" t="s">
        <v>467</v>
      </c>
      <c r="B104" s="91" t="s">
        <v>444</v>
      </c>
      <c r="C104" s="91">
        <v>2</v>
      </c>
      <c r="D104" s="130">
        <v>0</v>
      </c>
      <c r="E104" s="130">
        <v>1.161368002234975</v>
      </c>
      <c r="F104" s="91" t="s">
        <v>403</v>
      </c>
      <c r="G104" s="91" t="b">
        <v>0</v>
      </c>
      <c r="H104" s="91" t="b">
        <v>0</v>
      </c>
      <c r="I104" s="91" t="b">
        <v>0</v>
      </c>
      <c r="J104" s="91" t="b">
        <v>0</v>
      </c>
      <c r="K104" s="91" t="b">
        <v>0</v>
      </c>
      <c r="L104" s="91" t="b">
        <v>0</v>
      </c>
    </row>
    <row r="105" spans="1:12" ht="15">
      <c r="A105" s="91" t="s">
        <v>444</v>
      </c>
      <c r="B105" s="91" t="s">
        <v>441</v>
      </c>
      <c r="C105" s="91">
        <v>2</v>
      </c>
      <c r="D105" s="130">
        <v>0</v>
      </c>
      <c r="E105" s="130">
        <v>1.161368002234975</v>
      </c>
      <c r="F105" s="91" t="s">
        <v>403</v>
      </c>
      <c r="G105" s="91" t="b">
        <v>0</v>
      </c>
      <c r="H105" s="91" t="b">
        <v>0</v>
      </c>
      <c r="I105" s="91" t="b">
        <v>0</v>
      </c>
      <c r="J105" s="91" t="b">
        <v>0</v>
      </c>
      <c r="K105" s="91" t="b">
        <v>0</v>
      </c>
      <c r="L105" s="91" t="b">
        <v>0</v>
      </c>
    </row>
    <row r="106" spans="1:12" ht="15">
      <c r="A106" s="91" t="s">
        <v>441</v>
      </c>
      <c r="B106" s="91" t="s">
        <v>468</v>
      </c>
      <c r="C106" s="91">
        <v>2</v>
      </c>
      <c r="D106" s="130">
        <v>0</v>
      </c>
      <c r="E106" s="130">
        <v>1.161368002234975</v>
      </c>
      <c r="F106" s="91" t="s">
        <v>403</v>
      </c>
      <c r="G106" s="91" t="b">
        <v>0</v>
      </c>
      <c r="H106" s="91" t="b">
        <v>0</v>
      </c>
      <c r="I106" s="91" t="b">
        <v>0</v>
      </c>
      <c r="J106" s="91" t="b">
        <v>0</v>
      </c>
      <c r="K106" s="91" t="b">
        <v>0</v>
      </c>
      <c r="L106" s="91" t="b">
        <v>0</v>
      </c>
    </row>
    <row r="107" spans="1:12" ht="15">
      <c r="A107" s="91" t="s">
        <v>468</v>
      </c>
      <c r="B107" s="91" t="s">
        <v>469</v>
      </c>
      <c r="C107" s="91">
        <v>2</v>
      </c>
      <c r="D107" s="130">
        <v>0</v>
      </c>
      <c r="E107" s="130">
        <v>1.161368002234975</v>
      </c>
      <c r="F107" s="91" t="s">
        <v>403</v>
      </c>
      <c r="G107" s="91" t="b">
        <v>0</v>
      </c>
      <c r="H107" s="91" t="b">
        <v>0</v>
      </c>
      <c r="I107" s="91" t="b">
        <v>0</v>
      </c>
      <c r="J107" s="91" t="b">
        <v>0</v>
      </c>
      <c r="K107" s="91" t="b">
        <v>0</v>
      </c>
      <c r="L107" s="91" t="b">
        <v>0</v>
      </c>
    </row>
    <row r="108" spans="1:12" ht="15">
      <c r="A108" s="91" t="s">
        <v>469</v>
      </c>
      <c r="B108" s="91" t="s">
        <v>243</v>
      </c>
      <c r="C108" s="91">
        <v>2</v>
      </c>
      <c r="D108" s="130">
        <v>0</v>
      </c>
      <c r="E108" s="130">
        <v>1.161368002234975</v>
      </c>
      <c r="F108" s="91" t="s">
        <v>403</v>
      </c>
      <c r="G108" s="91" t="b">
        <v>0</v>
      </c>
      <c r="H108" s="91" t="b">
        <v>0</v>
      </c>
      <c r="I108" s="91" t="b">
        <v>0</v>
      </c>
      <c r="J108" s="91" t="b">
        <v>0</v>
      </c>
      <c r="K108" s="91" t="b">
        <v>0</v>
      </c>
      <c r="L108" s="91" t="b">
        <v>0</v>
      </c>
    </row>
    <row r="109" spans="1:12" ht="15">
      <c r="A109" s="91" t="s">
        <v>243</v>
      </c>
      <c r="B109" s="91" t="s">
        <v>588</v>
      </c>
      <c r="C109" s="91">
        <v>2</v>
      </c>
      <c r="D109" s="130">
        <v>0</v>
      </c>
      <c r="E109" s="130">
        <v>1.161368002234975</v>
      </c>
      <c r="F109" s="91" t="s">
        <v>403</v>
      </c>
      <c r="G109" s="91" t="b">
        <v>0</v>
      </c>
      <c r="H109" s="91" t="b">
        <v>0</v>
      </c>
      <c r="I109" s="91" t="b">
        <v>0</v>
      </c>
      <c r="J109" s="91" t="b">
        <v>0</v>
      </c>
      <c r="K109" s="91" t="b">
        <v>0</v>
      </c>
      <c r="L109" s="91" t="b">
        <v>0</v>
      </c>
    </row>
    <row r="110" spans="1:12" ht="15">
      <c r="A110" s="91" t="s">
        <v>588</v>
      </c>
      <c r="B110" s="91" t="s">
        <v>589</v>
      </c>
      <c r="C110" s="91">
        <v>2</v>
      </c>
      <c r="D110" s="130">
        <v>0</v>
      </c>
      <c r="E110" s="130">
        <v>1.161368002234975</v>
      </c>
      <c r="F110" s="91" t="s">
        <v>403</v>
      </c>
      <c r="G110" s="91" t="b">
        <v>0</v>
      </c>
      <c r="H110" s="91" t="b">
        <v>0</v>
      </c>
      <c r="I110" s="91" t="b">
        <v>0</v>
      </c>
      <c r="J110" s="91" t="b">
        <v>0</v>
      </c>
      <c r="K110" s="91" t="b">
        <v>0</v>
      </c>
      <c r="L110" s="91" t="b">
        <v>0</v>
      </c>
    </row>
    <row r="111" spans="1:12" ht="15">
      <c r="A111" s="91" t="s">
        <v>589</v>
      </c>
      <c r="B111" s="91" t="s">
        <v>590</v>
      </c>
      <c r="C111" s="91">
        <v>2</v>
      </c>
      <c r="D111" s="130">
        <v>0</v>
      </c>
      <c r="E111" s="130">
        <v>1.161368002234975</v>
      </c>
      <c r="F111" s="91" t="s">
        <v>403</v>
      </c>
      <c r="G111" s="91" t="b">
        <v>0</v>
      </c>
      <c r="H111" s="91" t="b">
        <v>0</v>
      </c>
      <c r="I111" s="91" t="b">
        <v>0</v>
      </c>
      <c r="J111" s="91" t="b">
        <v>0</v>
      </c>
      <c r="K111" s="91" t="b">
        <v>0</v>
      </c>
      <c r="L111" s="91" t="b">
        <v>0</v>
      </c>
    </row>
    <row r="112" spans="1:12" ht="15">
      <c r="A112" s="91" t="s">
        <v>590</v>
      </c>
      <c r="B112" s="91" t="s">
        <v>591</v>
      </c>
      <c r="C112" s="91">
        <v>2</v>
      </c>
      <c r="D112" s="130">
        <v>0</v>
      </c>
      <c r="E112" s="130">
        <v>1.161368002234975</v>
      </c>
      <c r="F112" s="91" t="s">
        <v>403</v>
      </c>
      <c r="G112" s="91" t="b">
        <v>0</v>
      </c>
      <c r="H112" s="91" t="b">
        <v>0</v>
      </c>
      <c r="I112" s="91" t="b">
        <v>0</v>
      </c>
      <c r="J112" s="91" t="b">
        <v>0</v>
      </c>
      <c r="K112" s="91" t="b">
        <v>0</v>
      </c>
      <c r="L112" s="91" t="b">
        <v>0</v>
      </c>
    </row>
    <row r="113" spans="1:12" ht="15">
      <c r="A113" s="91" t="s">
        <v>591</v>
      </c>
      <c r="B113" s="91" t="s">
        <v>592</v>
      </c>
      <c r="C113" s="91">
        <v>2</v>
      </c>
      <c r="D113" s="130">
        <v>0</v>
      </c>
      <c r="E113" s="130">
        <v>1.161368002234975</v>
      </c>
      <c r="F113" s="91" t="s">
        <v>403</v>
      </c>
      <c r="G113" s="91" t="b">
        <v>0</v>
      </c>
      <c r="H113" s="91" t="b">
        <v>0</v>
      </c>
      <c r="I113" s="91" t="b">
        <v>0</v>
      </c>
      <c r="J113" s="91" t="b">
        <v>0</v>
      </c>
      <c r="K113" s="91" t="b">
        <v>0</v>
      </c>
      <c r="L113"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619</v>
      </c>
      <c r="B2" s="133" t="s">
        <v>620</v>
      </c>
      <c r="C2" s="67" t="s">
        <v>621</v>
      </c>
    </row>
    <row r="3" spans="1:3" ht="15">
      <c r="A3" s="132" t="s">
        <v>401</v>
      </c>
      <c r="B3" s="132" t="s">
        <v>401</v>
      </c>
      <c r="C3" s="36">
        <v>5</v>
      </c>
    </row>
    <row r="4" spans="1:3" ht="15">
      <c r="A4" s="132" t="s">
        <v>402</v>
      </c>
      <c r="B4" s="132" t="s">
        <v>402</v>
      </c>
      <c r="C4" s="36">
        <v>4</v>
      </c>
    </row>
    <row r="5" spans="1:3" ht="15">
      <c r="A5" s="132" t="s">
        <v>403</v>
      </c>
      <c r="B5" s="132" t="s">
        <v>403</v>
      </c>
      <c r="C5"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627</v>
      </c>
      <c r="B1" s="13" t="s">
        <v>17</v>
      </c>
    </row>
    <row r="2" spans="1:2" ht="15">
      <c r="A2" s="85" t="s">
        <v>628</v>
      </c>
      <c r="B2" s="85" t="s">
        <v>634</v>
      </c>
    </row>
    <row r="3" spans="1:2" ht="15">
      <c r="A3" s="85" t="s">
        <v>629</v>
      </c>
      <c r="B3" s="85" t="s">
        <v>635</v>
      </c>
    </row>
    <row r="4" spans="1:2" ht="15">
      <c r="A4" s="85" t="s">
        <v>630</v>
      </c>
      <c r="B4" s="85" t="s">
        <v>636</v>
      </c>
    </row>
    <row r="5" spans="1:2" ht="15">
      <c r="A5" s="85" t="s">
        <v>631</v>
      </c>
      <c r="B5" s="85" t="s">
        <v>637</v>
      </c>
    </row>
    <row r="6" spans="1:2" ht="15">
      <c r="A6" s="85" t="s">
        <v>632</v>
      </c>
      <c r="B6" s="85" t="s">
        <v>638</v>
      </c>
    </row>
    <row r="7" spans="1:2" ht="15">
      <c r="A7" s="85" t="s">
        <v>633</v>
      </c>
      <c r="B7" s="85" t="s">
        <v>635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400</v>
      </c>
      <c r="BB2" s="13" t="s">
        <v>408</v>
      </c>
      <c r="BC2" s="13" t="s">
        <v>409</v>
      </c>
      <c r="BD2" s="67" t="s">
        <v>608</v>
      </c>
      <c r="BE2" s="67" t="s">
        <v>609</v>
      </c>
      <c r="BF2" s="67" t="s">
        <v>610</v>
      </c>
      <c r="BG2" s="67" t="s">
        <v>611</v>
      </c>
      <c r="BH2" s="67" t="s">
        <v>612</v>
      </c>
      <c r="BI2" s="67" t="s">
        <v>613</v>
      </c>
      <c r="BJ2" s="67" t="s">
        <v>614</v>
      </c>
      <c r="BK2" s="67" t="s">
        <v>615</v>
      </c>
      <c r="BL2" s="67" t="s">
        <v>616</v>
      </c>
    </row>
    <row r="3" spans="1:64" ht="15" customHeight="1">
      <c r="A3" s="84" t="s">
        <v>212</v>
      </c>
      <c r="B3" s="84" t="s">
        <v>212</v>
      </c>
      <c r="C3" s="53"/>
      <c r="D3" s="54"/>
      <c r="E3" s="65"/>
      <c r="F3" s="55"/>
      <c r="G3" s="53"/>
      <c r="H3" s="57"/>
      <c r="I3" s="56"/>
      <c r="J3" s="56"/>
      <c r="K3" s="36" t="s">
        <v>65</v>
      </c>
      <c r="L3" s="62">
        <v>3</v>
      </c>
      <c r="M3" s="62"/>
      <c r="N3" s="63"/>
      <c r="O3" s="85" t="s">
        <v>176</v>
      </c>
      <c r="P3" s="87">
        <v>43688.657789351855</v>
      </c>
      <c r="Q3" s="85" t="s">
        <v>223</v>
      </c>
      <c r="R3" s="85"/>
      <c r="S3" s="85"/>
      <c r="T3" s="85"/>
      <c r="U3" s="90" t="s">
        <v>244</v>
      </c>
      <c r="V3" s="90" t="s">
        <v>244</v>
      </c>
      <c r="W3" s="87">
        <v>43688.657789351855</v>
      </c>
      <c r="X3" s="90" t="s">
        <v>253</v>
      </c>
      <c r="Y3" s="85"/>
      <c r="Z3" s="85"/>
      <c r="AA3" s="91" t="s">
        <v>264</v>
      </c>
      <c r="AB3" s="85"/>
      <c r="AC3" s="85" t="b">
        <v>0</v>
      </c>
      <c r="AD3" s="85">
        <v>0</v>
      </c>
      <c r="AE3" s="91" t="s">
        <v>276</v>
      </c>
      <c r="AF3" s="85" t="b">
        <v>0</v>
      </c>
      <c r="AG3" s="85" t="s">
        <v>278</v>
      </c>
      <c r="AH3" s="85"/>
      <c r="AI3" s="91" t="s">
        <v>276</v>
      </c>
      <c r="AJ3" s="85" t="b">
        <v>0</v>
      </c>
      <c r="AK3" s="85">
        <v>0</v>
      </c>
      <c r="AL3" s="91" t="s">
        <v>276</v>
      </c>
      <c r="AM3" s="85" t="s">
        <v>281</v>
      </c>
      <c r="AN3" s="85" t="b">
        <v>0</v>
      </c>
      <c r="AO3" s="91" t="s">
        <v>264</v>
      </c>
      <c r="AP3" s="85" t="s">
        <v>176</v>
      </c>
      <c r="AQ3" s="85">
        <v>0</v>
      </c>
      <c r="AR3" s="85">
        <v>0</v>
      </c>
      <c r="AS3" s="85"/>
      <c r="AT3" s="85"/>
      <c r="AU3" s="85"/>
      <c r="AV3" s="85"/>
      <c r="AW3" s="85"/>
      <c r="AX3" s="85"/>
      <c r="AY3" s="85"/>
      <c r="AZ3" s="85"/>
      <c r="BA3">
        <v>1</v>
      </c>
      <c r="BB3" s="85" t="str">
        <f>REPLACE(INDEX(GroupVertices[Group],MATCH(Edges25[[#This Row],[Vertex 1]],GroupVertices[Vertex],0)),1,1,"")</f>
        <v>1</v>
      </c>
      <c r="BC3" s="85" t="str">
        <f>REPLACE(INDEX(GroupVertices[Group],MATCH(Edges25[[#This Row],[Vertex 2]],GroupVertices[Vertex],0)),1,1,"")</f>
        <v>1</v>
      </c>
      <c r="BD3" s="51">
        <v>0</v>
      </c>
      <c r="BE3" s="52">
        <v>0</v>
      </c>
      <c r="BF3" s="51">
        <v>0</v>
      </c>
      <c r="BG3" s="52">
        <v>0</v>
      </c>
      <c r="BH3" s="51">
        <v>0</v>
      </c>
      <c r="BI3" s="52">
        <v>0</v>
      </c>
      <c r="BJ3" s="51">
        <v>6</v>
      </c>
      <c r="BK3" s="52">
        <v>100</v>
      </c>
      <c r="BL3" s="51">
        <v>6</v>
      </c>
    </row>
    <row r="4" spans="1:64" ht="15" customHeight="1">
      <c r="A4" s="84" t="s">
        <v>213</v>
      </c>
      <c r="B4" s="84" t="s">
        <v>214</v>
      </c>
      <c r="C4" s="53"/>
      <c r="D4" s="54"/>
      <c r="E4" s="65"/>
      <c r="F4" s="55"/>
      <c r="G4" s="53"/>
      <c r="H4" s="57"/>
      <c r="I4" s="56"/>
      <c r="J4" s="56"/>
      <c r="K4" s="36" t="s">
        <v>66</v>
      </c>
      <c r="L4" s="83">
        <v>4</v>
      </c>
      <c r="M4" s="83"/>
      <c r="N4" s="63"/>
      <c r="O4" s="86" t="s">
        <v>221</v>
      </c>
      <c r="P4" s="88">
        <v>43688.55136574074</v>
      </c>
      <c r="Q4" s="86" t="s">
        <v>224</v>
      </c>
      <c r="R4" s="86"/>
      <c r="S4" s="86"/>
      <c r="T4" s="86"/>
      <c r="U4" s="86"/>
      <c r="V4" s="89" t="s">
        <v>246</v>
      </c>
      <c r="W4" s="88">
        <v>43688.55136574074</v>
      </c>
      <c r="X4" s="89" t="s">
        <v>254</v>
      </c>
      <c r="Y4" s="86"/>
      <c r="Z4" s="86"/>
      <c r="AA4" s="92" t="s">
        <v>265</v>
      </c>
      <c r="AB4" s="92" t="s">
        <v>275</v>
      </c>
      <c r="AC4" s="86" t="b">
        <v>0</v>
      </c>
      <c r="AD4" s="86">
        <v>0</v>
      </c>
      <c r="AE4" s="92" t="s">
        <v>277</v>
      </c>
      <c r="AF4" s="86" t="b">
        <v>0</v>
      </c>
      <c r="AG4" s="86" t="s">
        <v>278</v>
      </c>
      <c r="AH4" s="86"/>
      <c r="AI4" s="92" t="s">
        <v>276</v>
      </c>
      <c r="AJ4" s="86" t="b">
        <v>0</v>
      </c>
      <c r="AK4" s="86">
        <v>0</v>
      </c>
      <c r="AL4" s="92" t="s">
        <v>276</v>
      </c>
      <c r="AM4" s="86" t="s">
        <v>281</v>
      </c>
      <c r="AN4" s="86" t="b">
        <v>0</v>
      </c>
      <c r="AO4" s="92" t="s">
        <v>275</v>
      </c>
      <c r="AP4" s="86" t="s">
        <v>176</v>
      </c>
      <c r="AQ4" s="86">
        <v>0</v>
      </c>
      <c r="AR4" s="86">
        <v>0</v>
      </c>
      <c r="AS4" s="86"/>
      <c r="AT4" s="86"/>
      <c r="AU4" s="86"/>
      <c r="AV4" s="86"/>
      <c r="AW4" s="86"/>
      <c r="AX4" s="86"/>
      <c r="AY4" s="86"/>
      <c r="AZ4" s="86"/>
      <c r="BA4">
        <v>1</v>
      </c>
      <c r="BB4" s="85" t="str">
        <f>REPLACE(INDEX(GroupVertices[Group],MATCH(Edges25[[#This Row],[Vertex 1]],GroupVertices[Vertex],0)),1,1,"")</f>
        <v>3</v>
      </c>
      <c r="BC4" s="85" t="str">
        <f>REPLACE(INDEX(GroupVertices[Group],MATCH(Edges25[[#This Row],[Vertex 2]],GroupVertices[Vertex],0)),1,1,"")</f>
        <v>3</v>
      </c>
      <c r="BD4" s="51">
        <v>0</v>
      </c>
      <c r="BE4" s="52">
        <v>0</v>
      </c>
      <c r="BF4" s="51">
        <v>0</v>
      </c>
      <c r="BG4" s="52">
        <v>0</v>
      </c>
      <c r="BH4" s="51">
        <v>0</v>
      </c>
      <c r="BI4" s="52">
        <v>0</v>
      </c>
      <c r="BJ4" s="51">
        <v>15</v>
      </c>
      <c r="BK4" s="52">
        <v>100</v>
      </c>
      <c r="BL4" s="51">
        <v>15</v>
      </c>
    </row>
    <row r="5" spans="1:64" ht="15">
      <c r="A5" s="84" t="s">
        <v>214</v>
      </c>
      <c r="B5" s="84" t="s">
        <v>213</v>
      </c>
      <c r="C5" s="53"/>
      <c r="D5" s="54"/>
      <c r="E5" s="65"/>
      <c r="F5" s="55"/>
      <c r="G5" s="53"/>
      <c r="H5" s="57"/>
      <c r="I5" s="56"/>
      <c r="J5" s="56"/>
      <c r="K5" s="36" t="s">
        <v>66</v>
      </c>
      <c r="L5" s="83">
        <v>5</v>
      </c>
      <c r="M5" s="83"/>
      <c r="N5" s="63"/>
      <c r="O5" s="86" t="s">
        <v>222</v>
      </c>
      <c r="P5" s="88">
        <v>43688.67277777778</v>
      </c>
      <c r="Q5" s="86" t="s">
        <v>225</v>
      </c>
      <c r="R5" s="86"/>
      <c r="S5" s="86"/>
      <c r="T5" s="86"/>
      <c r="U5" s="86"/>
      <c r="V5" s="89" t="s">
        <v>247</v>
      </c>
      <c r="W5" s="88">
        <v>43688.67277777778</v>
      </c>
      <c r="X5" s="89" t="s">
        <v>255</v>
      </c>
      <c r="Y5" s="86"/>
      <c r="Z5" s="86"/>
      <c r="AA5" s="92" t="s">
        <v>266</v>
      </c>
      <c r="AB5" s="86"/>
      <c r="AC5" s="86" t="b">
        <v>0</v>
      </c>
      <c r="AD5" s="86">
        <v>0</v>
      </c>
      <c r="AE5" s="92" t="s">
        <v>276</v>
      </c>
      <c r="AF5" s="86" t="b">
        <v>0</v>
      </c>
      <c r="AG5" s="86" t="s">
        <v>278</v>
      </c>
      <c r="AH5" s="86"/>
      <c r="AI5" s="92" t="s">
        <v>276</v>
      </c>
      <c r="AJ5" s="86" t="b">
        <v>0</v>
      </c>
      <c r="AK5" s="86">
        <v>0</v>
      </c>
      <c r="AL5" s="92" t="s">
        <v>265</v>
      </c>
      <c r="AM5" s="86" t="s">
        <v>281</v>
      </c>
      <c r="AN5" s="86" t="b">
        <v>0</v>
      </c>
      <c r="AO5" s="92" t="s">
        <v>265</v>
      </c>
      <c r="AP5" s="86" t="s">
        <v>176</v>
      </c>
      <c r="AQ5" s="86">
        <v>0</v>
      </c>
      <c r="AR5" s="86">
        <v>0</v>
      </c>
      <c r="AS5" s="86"/>
      <c r="AT5" s="86"/>
      <c r="AU5" s="86"/>
      <c r="AV5" s="86"/>
      <c r="AW5" s="86"/>
      <c r="AX5" s="86"/>
      <c r="AY5" s="86"/>
      <c r="AZ5" s="86"/>
      <c r="BA5">
        <v>1</v>
      </c>
      <c r="BB5" s="85" t="str">
        <f>REPLACE(INDEX(GroupVertices[Group],MATCH(Edges25[[#This Row],[Vertex 1]],GroupVertices[Vertex],0)),1,1,"")</f>
        <v>3</v>
      </c>
      <c r="BC5" s="85" t="str">
        <f>REPLACE(INDEX(GroupVertices[Group],MATCH(Edges25[[#This Row],[Vertex 2]],GroupVertices[Vertex],0)),1,1,"")</f>
        <v>3</v>
      </c>
      <c r="BD5" s="51">
        <v>0</v>
      </c>
      <c r="BE5" s="52">
        <v>0</v>
      </c>
      <c r="BF5" s="51">
        <v>0</v>
      </c>
      <c r="BG5" s="52">
        <v>0</v>
      </c>
      <c r="BH5" s="51">
        <v>0</v>
      </c>
      <c r="BI5" s="52">
        <v>0</v>
      </c>
      <c r="BJ5" s="51">
        <v>17</v>
      </c>
      <c r="BK5" s="52">
        <v>100</v>
      </c>
      <c r="BL5" s="51">
        <v>17</v>
      </c>
    </row>
    <row r="6" spans="1:64" ht="15">
      <c r="A6" s="84" t="s">
        <v>215</v>
      </c>
      <c r="B6" s="84" t="s">
        <v>215</v>
      </c>
      <c r="C6" s="53"/>
      <c r="D6" s="54"/>
      <c r="E6" s="65"/>
      <c r="F6" s="55"/>
      <c r="G6" s="53"/>
      <c r="H6" s="57"/>
      <c r="I6" s="56"/>
      <c r="J6" s="56"/>
      <c r="K6" s="36" t="s">
        <v>65</v>
      </c>
      <c r="L6" s="83">
        <v>6</v>
      </c>
      <c r="M6" s="83"/>
      <c r="N6" s="63"/>
      <c r="O6" s="86" t="s">
        <v>176</v>
      </c>
      <c r="P6" s="88">
        <v>43689.227268518516</v>
      </c>
      <c r="Q6" s="86" t="s">
        <v>226</v>
      </c>
      <c r="R6" s="89" t="s">
        <v>234</v>
      </c>
      <c r="S6" s="86" t="s">
        <v>240</v>
      </c>
      <c r="T6" s="86"/>
      <c r="U6" s="86"/>
      <c r="V6" s="89" t="s">
        <v>248</v>
      </c>
      <c r="W6" s="88">
        <v>43689.227268518516</v>
      </c>
      <c r="X6" s="89" t="s">
        <v>256</v>
      </c>
      <c r="Y6" s="86"/>
      <c r="Z6" s="86"/>
      <c r="AA6" s="92" t="s">
        <v>267</v>
      </c>
      <c r="AB6" s="86"/>
      <c r="AC6" s="86" t="b">
        <v>0</v>
      </c>
      <c r="AD6" s="86">
        <v>0</v>
      </c>
      <c r="AE6" s="92" t="s">
        <v>276</v>
      </c>
      <c r="AF6" s="86" t="b">
        <v>0</v>
      </c>
      <c r="AG6" s="86" t="s">
        <v>278</v>
      </c>
      <c r="AH6" s="86"/>
      <c r="AI6" s="92" t="s">
        <v>276</v>
      </c>
      <c r="AJ6" s="86" t="b">
        <v>0</v>
      </c>
      <c r="AK6" s="86">
        <v>0</v>
      </c>
      <c r="AL6" s="92" t="s">
        <v>276</v>
      </c>
      <c r="AM6" s="86" t="s">
        <v>281</v>
      </c>
      <c r="AN6" s="86" t="b">
        <v>1</v>
      </c>
      <c r="AO6" s="92" t="s">
        <v>267</v>
      </c>
      <c r="AP6" s="86" t="s">
        <v>176</v>
      </c>
      <c r="AQ6" s="86">
        <v>0</v>
      </c>
      <c r="AR6" s="86">
        <v>0</v>
      </c>
      <c r="AS6" s="86"/>
      <c r="AT6" s="86"/>
      <c r="AU6" s="86"/>
      <c r="AV6" s="86"/>
      <c r="AW6" s="86"/>
      <c r="AX6" s="86"/>
      <c r="AY6" s="86"/>
      <c r="AZ6" s="86"/>
      <c r="BA6">
        <v>2</v>
      </c>
      <c r="BB6" s="85" t="str">
        <f>REPLACE(INDEX(GroupVertices[Group],MATCH(Edges25[[#This Row],[Vertex 1]],GroupVertices[Vertex],0)),1,1,"")</f>
        <v>1</v>
      </c>
      <c r="BC6" s="85" t="str">
        <f>REPLACE(INDEX(GroupVertices[Group],MATCH(Edges25[[#This Row],[Vertex 2]],GroupVertices[Vertex],0)),1,1,"")</f>
        <v>1</v>
      </c>
      <c r="BD6" s="51">
        <v>0</v>
      </c>
      <c r="BE6" s="52">
        <v>0</v>
      </c>
      <c r="BF6" s="51">
        <v>0</v>
      </c>
      <c r="BG6" s="52">
        <v>0</v>
      </c>
      <c r="BH6" s="51">
        <v>0</v>
      </c>
      <c r="BI6" s="52">
        <v>0</v>
      </c>
      <c r="BJ6" s="51">
        <v>20</v>
      </c>
      <c r="BK6" s="52">
        <v>100</v>
      </c>
      <c r="BL6" s="51">
        <v>20</v>
      </c>
    </row>
    <row r="7" spans="1:64" ht="15">
      <c r="A7" s="84" t="s">
        <v>215</v>
      </c>
      <c r="B7" s="84" t="s">
        <v>215</v>
      </c>
      <c r="C7" s="53"/>
      <c r="D7" s="54"/>
      <c r="E7" s="65"/>
      <c r="F7" s="55"/>
      <c r="G7" s="53"/>
      <c r="H7" s="57"/>
      <c r="I7" s="56"/>
      <c r="J7" s="56"/>
      <c r="K7" s="36" t="s">
        <v>65</v>
      </c>
      <c r="L7" s="83">
        <v>7</v>
      </c>
      <c r="M7" s="83"/>
      <c r="N7" s="63"/>
      <c r="O7" s="86" t="s">
        <v>176</v>
      </c>
      <c r="P7" s="88">
        <v>43689.227789351855</v>
      </c>
      <c r="Q7" s="86" t="s">
        <v>227</v>
      </c>
      <c r="R7" s="89" t="s">
        <v>235</v>
      </c>
      <c r="S7" s="86" t="s">
        <v>240</v>
      </c>
      <c r="T7" s="86"/>
      <c r="U7" s="86"/>
      <c r="V7" s="89" t="s">
        <v>248</v>
      </c>
      <c r="W7" s="88">
        <v>43689.227789351855</v>
      </c>
      <c r="X7" s="89" t="s">
        <v>257</v>
      </c>
      <c r="Y7" s="86"/>
      <c r="Z7" s="86"/>
      <c r="AA7" s="92" t="s">
        <v>268</v>
      </c>
      <c r="AB7" s="86"/>
      <c r="AC7" s="86" t="b">
        <v>0</v>
      </c>
      <c r="AD7" s="86">
        <v>0</v>
      </c>
      <c r="AE7" s="92" t="s">
        <v>276</v>
      </c>
      <c r="AF7" s="86" t="b">
        <v>0</v>
      </c>
      <c r="AG7" s="86" t="s">
        <v>278</v>
      </c>
      <c r="AH7" s="86"/>
      <c r="AI7" s="92" t="s">
        <v>276</v>
      </c>
      <c r="AJ7" s="86" t="b">
        <v>0</v>
      </c>
      <c r="AK7" s="86">
        <v>0</v>
      </c>
      <c r="AL7" s="92" t="s">
        <v>276</v>
      </c>
      <c r="AM7" s="86" t="s">
        <v>281</v>
      </c>
      <c r="AN7" s="86" t="b">
        <v>1</v>
      </c>
      <c r="AO7" s="92" t="s">
        <v>268</v>
      </c>
      <c r="AP7" s="86" t="s">
        <v>176</v>
      </c>
      <c r="AQ7" s="86">
        <v>0</v>
      </c>
      <c r="AR7" s="86">
        <v>0</v>
      </c>
      <c r="AS7" s="86"/>
      <c r="AT7" s="86"/>
      <c r="AU7" s="86"/>
      <c r="AV7" s="86"/>
      <c r="AW7" s="86"/>
      <c r="AX7" s="86"/>
      <c r="AY7" s="86"/>
      <c r="AZ7" s="86"/>
      <c r="BA7">
        <v>2</v>
      </c>
      <c r="BB7" s="85" t="str">
        <f>REPLACE(INDEX(GroupVertices[Group],MATCH(Edges25[[#This Row],[Vertex 1]],GroupVertices[Vertex],0)),1,1,"")</f>
        <v>1</v>
      </c>
      <c r="BC7" s="85" t="str">
        <f>REPLACE(INDEX(GroupVertices[Group],MATCH(Edges25[[#This Row],[Vertex 2]],GroupVertices[Vertex],0)),1,1,"")</f>
        <v>1</v>
      </c>
      <c r="BD7" s="51">
        <v>0</v>
      </c>
      <c r="BE7" s="52">
        <v>0</v>
      </c>
      <c r="BF7" s="51">
        <v>0</v>
      </c>
      <c r="BG7" s="52">
        <v>0</v>
      </c>
      <c r="BH7" s="51">
        <v>0</v>
      </c>
      <c r="BI7" s="52">
        <v>0</v>
      </c>
      <c r="BJ7" s="51">
        <v>20</v>
      </c>
      <c r="BK7" s="52">
        <v>100</v>
      </c>
      <c r="BL7" s="51">
        <v>20</v>
      </c>
    </row>
    <row r="8" spans="1:64" ht="15">
      <c r="A8" s="84" t="s">
        <v>216</v>
      </c>
      <c r="B8" s="84" t="s">
        <v>216</v>
      </c>
      <c r="C8" s="53"/>
      <c r="D8" s="54"/>
      <c r="E8" s="65"/>
      <c r="F8" s="55"/>
      <c r="G8" s="53"/>
      <c r="H8" s="57"/>
      <c r="I8" s="56"/>
      <c r="J8" s="56"/>
      <c r="K8" s="36" t="s">
        <v>65</v>
      </c>
      <c r="L8" s="83">
        <v>8</v>
      </c>
      <c r="M8" s="83"/>
      <c r="N8" s="63"/>
      <c r="O8" s="86" t="s">
        <v>176</v>
      </c>
      <c r="P8" s="88">
        <v>43690.01532407408</v>
      </c>
      <c r="Q8" s="86" t="s">
        <v>228</v>
      </c>
      <c r="R8" s="89" t="s">
        <v>236</v>
      </c>
      <c r="S8" s="86" t="s">
        <v>240</v>
      </c>
      <c r="T8" s="86" t="s">
        <v>242</v>
      </c>
      <c r="U8" s="86"/>
      <c r="V8" s="89" t="s">
        <v>249</v>
      </c>
      <c r="W8" s="88">
        <v>43690.01532407408</v>
      </c>
      <c r="X8" s="89" t="s">
        <v>258</v>
      </c>
      <c r="Y8" s="86"/>
      <c r="Z8" s="86"/>
      <c r="AA8" s="92" t="s">
        <v>269</v>
      </c>
      <c r="AB8" s="86"/>
      <c r="AC8" s="86" t="b">
        <v>0</v>
      </c>
      <c r="AD8" s="86">
        <v>0</v>
      </c>
      <c r="AE8" s="92" t="s">
        <v>276</v>
      </c>
      <c r="AF8" s="86" t="b">
        <v>1</v>
      </c>
      <c r="AG8" s="86" t="s">
        <v>278</v>
      </c>
      <c r="AH8" s="86"/>
      <c r="AI8" s="92" t="s">
        <v>279</v>
      </c>
      <c r="AJ8" s="86" t="b">
        <v>0</v>
      </c>
      <c r="AK8" s="86">
        <v>0</v>
      </c>
      <c r="AL8" s="92" t="s">
        <v>276</v>
      </c>
      <c r="AM8" s="86" t="s">
        <v>281</v>
      </c>
      <c r="AN8" s="86" t="b">
        <v>1</v>
      </c>
      <c r="AO8" s="92" t="s">
        <v>269</v>
      </c>
      <c r="AP8" s="86" t="s">
        <v>176</v>
      </c>
      <c r="AQ8" s="86">
        <v>0</v>
      </c>
      <c r="AR8" s="86">
        <v>0</v>
      </c>
      <c r="AS8" s="86"/>
      <c r="AT8" s="86"/>
      <c r="AU8" s="86"/>
      <c r="AV8" s="86"/>
      <c r="AW8" s="86"/>
      <c r="AX8" s="86"/>
      <c r="AY8" s="86"/>
      <c r="AZ8" s="86"/>
      <c r="BA8">
        <v>1</v>
      </c>
      <c r="BB8" s="85" t="str">
        <f>REPLACE(INDEX(GroupVertices[Group],MATCH(Edges25[[#This Row],[Vertex 1]],GroupVertices[Vertex],0)),1,1,"")</f>
        <v>1</v>
      </c>
      <c r="BC8" s="85" t="str">
        <f>REPLACE(INDEX(GroupVertices[Group],MATCH(Edges25[[#This Row],[Vertex 2]],GroupVertices[Vertex],0)),1,1,"")</f>
        <v>1</v>
      </c>
      <c r="BD8" s="51">
        <v>0</v>
      </c>
      <c r="BE8" s="52">
        <v>0</v>
      </c>
      <c r="BF8" s="51">
        <v>0</v>
      </c>
      <c r="BG8" s="52">
        <v>0</v>
      </c>
      <c r="BH8" s="51">
        <v>0</v>
      </c>
      <c r="BI8" s="52">
        <v>0</v>
      </c>
      <c r="BJ8" s="51">
        <v>21</v>
      </c>
      <c r="BK8" s="52">
        <v>100</v>
      </c>
      <c r="BL8" s="51">
        <v>21</v>
      </c>
    </row>
    <row r="9" spans="1:64" ht="15">
      <c r="A9" s="84" t="s">
        <v>217</v>
      </c>
      <c r="B9" s="84" t="s">
        <v>219</v>
      </c>
      <c r="C9" s="53"/>
      <c r="D9" s="54"/>
      <c r="E9" s="65"/>
      <c r="F9" s="55"/>
      <c r="G9" s="53"/>
      <c r="H9" s="57"/>
      <c r="I9" s="56"/>
      <c r="J9" s="56"/>
      <c r="K9" s="36" t="s">
        <v>65</v>
      </c>
      <c r="L9" s="83">
        <v>9</v>
      </c>
      <c r="M9" s="83"/>
      <c r="N9" s="63"/>
      <c r="O9" s="86" t="s">
        <v>222</v>
      </c>
      <c r="P9" s="88">
        <v>43690.73954861111</v>
      </c>
      <c r="Q9" s="86" t="s">
        <v>229</v>
      </c>
      <c r="R9" s="89" t="s">
        <v>237</v>
      </c>
      <c r="S9" s="86" t="s">
        <v>241</v>
      </c>
      <c r="T9" s="86" t="s">
        <v>243</v>
      </c>
      <c r="U9" s="89" t="s">
        <v>245</v>
      </c>
      <c r="V9" s="89" t="s">
        <v>245</v>
      </c>
      <c r="W9" s="88">
        <v>43690.73954861111</v>
      </c>
      <c r="X9" s="89" t="s">
        <v>259</v>
      </c>
      <c r="Y9" s="86"/>
      <c r="Z9" s="86"/>
      <c r="AA9" s="92" t="s">
        <v>270</v>
      </c>
      <c r="AB9" s="86"/>
      <c r="AC9" s="86" t="b">
        <v>0</v>
      </c>
      <c r="AD9" s="86">
        <v>0</v>
      </c>
      <c r="AE9" s="92" t="s">
        <v>276</v>
      </c>
      <c r="AF9" s="86" t="b">
        <v>0</v>
      </c>
      <c r="AG9" s="86" t="s">
        <v>278</v>
      </c>
      <c r="AH9" s="86"/>
      <c r="AI9" s="92" t="s">
        <v>276</v>
      </c>
      <c r="AJ9" s="86" t="b">
        <v>0</v>
      </c>
      <c r="AK9" s="86">
        <v>0</v>
      </c>
      <c r="AL9" s="92" t="s">
        <v>272</v>
      </c>
      <c r="AM9" s="86" t="s">
        <v>282</v>
      </c>
      <c r="AN9" s="86" t="b">
        <v>0</v>
      </c>
      <c r="AO9" s="92" t="s">
        <v>272</v>
      </c>
      <c r="AP9" s="86" t="s">
        <v>176</v>
      </c>
      <c r="AQ9" s="86">
        <v>0</v>
      </c>
      <c r="AR9" s="86">
        <v>0</v>
      </c>
      <c r="AS9" s="86"/>
      <c r="AT9" s="86"/>
      <c r="AU9" s="86"/>
      <c r="AV9" s="86"/>
      <c r="AW9" s="86"/>
      <c r="AX9" s="86"/>
      <c r="AY9" s="86"/>
      <c r="AZ9" s="86"/>
      <c r="BA9">
        <v>1</v>
      </c>
      <c r="BB9" s="85" t="str">
        <f>REPLACE(INDEX(GroupVertices[Group],MATCH(Edges25[[#This Row],[Vertex 1]],GroupVertices[Vertex],0)),1,1,"")</f>
        <v>2</v>
      </c>
      <c r="BC9" s="85" t="str">
        <f>REPLACE(INDEX(GroupVertices[Group],MATCH(Edges25[[#This Row],[Vertex 2]],GroupVertices[Vertex],0)),1,1,"")</f>
        <v>2</v>
      </c>
      <c r="BD9" s="51">
        <v>0</v>
      </c>
      <c r="BE9" s="52">
        <v>0</v>
      </c>
      <c r="BF9" s="51">
        <v>0</v>
      </c>
      <c r="BG9" s="52">
        <v>0</v>
      </c>
      <c r="BH9" s="51">
        <v>0</v>
      </c>
      <c r="BI9" s="52">
        <v>0</v>
      </c>
      <c r="BJ9" s="51">
        <v>12</v>
      </c>
      <c r="BK9" s="52">
        <v>100</v>
      </c>
      <c r="BL9" s="51">
        <v>12</v>
      </c>
    </row>
    <row r="10" spans="1:64" ht="15">
      <c r="A10" s="84" t="s">
        <v>218</v>
      </c>
      <c r="B10" s="84" t="s">
        <v>218</v>
      </c>
      <c r="C10" s="53"/>
      <c r="D10" s="54"/>
      <c r="E10" s="65"/>
      <c r="F10" s="55"/>
      <c r="G10" s="53"/>
      <c r="H10" s="57"/>
      <c r="I10" s="56"/>
      <c r="J10" s="56"/>
      <c r="K10" s="36" t="s">
        <v>65</v>
      </c>
      <c r="L10" s="83">
        <v>10</v>
      </c>
      <c r="M10" s="83"/>
      <c r="N10" s="63"/>
      <c r="O10" s="86" t="s">
        <v>176</v>
      </c>
      <c r="P10" s="88">
        <v>43692.369166666664</v>
      </c>
      <c r="Q10" s="86" t="s">
        <v>230</v>
      </c>
      <c r="R10" s="89" t="s">
        <v>238</v>
      </c>
      <c r="S10" s="86" t="s">
        <v>240</v>
      </c>
      <c r="T10" s="86"/>
      <c r="U10" s="86"/>
      <c r="V10" s="89" t="s">
        <v>250</v>
      </c>
      <c r="W10" s="88">
        <v>43692.369166666664</v>
      </c>
      <c r="X10" s="89" t="s">
        <v>260</v>
      </c>
      <c r="Y10" s="86"/>
      <c r="Z10" s="86"/>
      <c r="AA10" s="92" t="s">
        <v>271</v>
      </c>
      <c r="AB10" s="86"/>
      <c r="AC10" s="86" t="b">
        <v>0</v>
      </c>
      <c r="AD10" s="86">
        <v>0</v>
      </c>
      <c r="AE10" s="92" t="s">
        <v>276</v>
      </c>
      <c r="AF10" s="86" t="b">
        <v>1</v>
      </c>
      <c r="AG10" s="86" t="s">
        <v>278</v>
      </c>
      <c r="AH10" s="86"/>
      <c r="AI10" s="92" t="s">
        <v>280</v>
      </c>
      <c r="AJ10" s="86" t="b">
        <v>0</v>
      </c>
      <c r="AK10" s="86">
        <v>0</v>
      </c>
      <c r="AL10" s="92" t="s">
        <v>276</v>
      </c>
      <c r="AM10" s="86" t="s">
        <v>281</v>
      </c>
      <c r="AN10" s="86" t="b">
        <v>1</v>
      </c>
      <c r="AO10" s="92" t="s">
        <v>271</v>
      </c>
      <c r="AP10" s="86" t="s">
        <v>176</v>
      </c>
      <c r="AQ10" s="86">
        <v>0</v>
      </c>
      <c r="AR10" s="86">
        <v>0</v>
      </c>
      <c r="AS10" s="86"/>
      <c r="AT10" s="86"/>
      <c r="AU10" s="86"/>
      <c r="AV10" s="86"/>
      <c r="AW10" s="86"/>
      <c r="AX10" s="86"/>
      <c r="AY10" s="86"/>
      <c r="AZ10" s="86"/>
      <c r="BA10">
        <v>1</v>
      </c>
      <c r="BB10" s="85" t="str">
        <f>REPLACE(INDEX(GroupVertices[Group],MATCH(Edges25[[#This Row],[Vertex 1]],GroupVertices[Vertex],0)),1,1,"")</f>
        <v>1</v>
      </c>
      <c r="BC10" s="85" t="str">
        <f>REPLACE(INDEX(GroupVertices[Group],MATCH(Edges25[[#This Row],[Vertex 2]],GroupVertices[Vertex],0)),1,1,"")</f>
        <v>1</v>
      </c>
      <c r="BD10" s="51">
        <v>0</v>
      </c>
      <c r="BE10" s="52">
        <v>0</v>
      </c>
      <c r="BF10" s="51">
        <v>0</v>
      </c>
      <c r="BG10" s="52">
        <v>0</v>
      </c>
      <c r="BH10" s="51">
        <v>0</v>
      </c>
      <c r="BI10" s="52">
        <v>0</v>
      </c>
      <c r="BJ10" s="51">
        <v>21</v>
      </c>
      <c r="BK10" s="52">
        <v>100</v>
      </c>
      <c r="BL10" s="51">
        <v>21</v>
      </c>
    </row>
    <row r="11" spans="1:64" ht="15">
      <c r="A11" s="84" t="s">
        <v>219</v>
      </c>
      <c r="B11" s="84" t="s">
        <v>219</v>
      </c>
      <c r="C11" s="53"/>
      <c r="D11" s="54"/>
      <c r="E11" s="65"/>
      <c r="F11" s="55"/>
      <c r="G11" s="53"/>
      <c r="H11" s="57"/>
      <c r="I11" s="56"/>
      <c r="J11" s="56"/>
      <c r="K11" s="36" t="s">
        <v>65</v>
      </c>
      <c r="L11" s="83">
        <v>11</v>
      </c>
      <c r="M11" s="83"/>
      <c r="N11" s="63"/>
      <c r="O11" s="86" t="s">
        <v>176</v>
      </c>
      <c r="P11" s="88">
        <v>43646.70778935185</v>
      </c>
      <c r="Q11" s="86" t="s">
        <v>231</v>
      </c>
      <c r="R11" s="89" t="s">
        <v>237</v>
      </c>
      <c r="S11" s="86" t="s">
        <v>241</v>
      </c>
      <c r="T11" s="86" t="s">
        <v>243</v>
      </c>
      <c r="U11" s="89" t="s">
        <v>245</v>
      </c>
      <c r="V11" s="89" t="s">
        <v>245</v>
      </c>
      <c r="W11" s="88">
        <v>43646.70778935185</v>
      </c>
      <c r="X11" s="89" t="s">
        <v>261</v>
      </c>
      <c r="Y11" s="86"/>
      <c r="Z11" s="86"/>
      <c r="AA11" s="92" t="s">
        <v>272</v>
      </c>
      <c r="AB11" s="86"/>
      <c r="AC11" s="86" t="b">
        <v>0</v>
      </c>
      <c r="AD11" s="86">
        <v>29</v>
      </c>
      <c r="AE11" s="92" t="s">
        <v>276</v>
      </c>
      <c r="AF11" s="86" t="b">
        <v>0</v>
      </c>
      <c r="AG11" s="86" t="s">
        <v>278</v>
      </c>
      <c r="AH11" s="86"/>
      <c r="AI11" s="92" t="s">
        <v>276</v>
      </c>
      <c r="AJ11" s="86" t="b">
        <v>0</v>
      </c>
      <c r="AK11" s="86">
        <v>28</v>
      </c>
      <c r="AL11" s="92" t="s">
        <v>276</v>
      </c>
      <c r="AM11" s="86" t="s">
        <v>283</v>
      </c>
      <c r="AN11" s="86" t="b">
        <v>0</v>
      </c>
      <c r="AO11" s="92" t="s">
        <v>272</v>
      </c>
      <c r="AP11" s="86" t="s">
        <v>285</v>
      </c>
      <c r="AQ11" s="86">
        <v>0</v>
      </c>
      <c r="AR11" s="86">
        <v>0</v>
      </c>
      <c r="AS11" s="86"/>
      <c r="AT11" s="86"/>
      <c r="AU11" s="86"/>
      <c r="AV11" s="86"/>
      <c r="AW11" s="86"/>
      <c r="AX11" s="86"/>
      <c r="AY11" s="86"/>
      <c r="AZ11" s="86"/>
      <c r="BA11">
        <v>2</v>
      </c>
      <c r="BB11" s="85" t="str">
        <f>REPLACE(INDEX(GroupVertices[Group],MATCH(Edges25[[#This Row],[Vertex 1]],GroupVertices[Vertex],0)),1,1,"")</f>
        <v>2</v>
      </c>
      <c r="BC11" s="85" t="str">
        <f>REPLACE(INDEX(GroupVertices[Group],MATCH(Edges25[[#This Row],[Vertex 2]],GroupVertices[Vertex],0)),1,1,"")</f>
        <v>2</v>
      </c>
      <c r="BD11" s="51">
        <v>0</v>
      </c>
      <c r="BE11" s="52">
        <v>0</v>
      </c>
      <c r="BF11" s="51">
        <v>0</v>
      </c>
      <c r="BG11" s="52">
        <v>0</v>
      </c>
      <c r="BH11" s="51">
        <v>0</v>
      </c>
      <c r="BI11" s="52">
        <v>0</v>
      </c>
      <c r="BJ11" s="51">
        <v>10</v>
      </c>
      <c r="BK11" s="52">
        <v>100</v>
      </c>
      <c r="BL11" s="51">
        <v>10</v>
      </c>
    </row>
    <row r="12" spans="1:64" ht="15">
      <c r="A12" s="84" t="s">
        <v>219</v>
      </c>
      <c r="B12" s="84" t="s">
        <v>219</v>
      </c>
      <c r="C12" s="53"/>
      <c r="D12" s="54"/>
      <c r="E12" s="65"/>
      <c r="F12" s="55"/>
      <c r="G12" s="53"/>
      <c r="H12" s="57"/>
      <c r="I12" s="56"/>
      <c r="J12" s="56"/>
      <c r="K12" s="36" t="s">
        <v>65</v>
      </c>
      <c r="L12" s="83">
        <v>12</v>
      </c>
      <c r="M12" s="83"/>
      <c r="N12" s="63"/>
      <c r="O12" s="86" t="s">
        <v>176</v>
      </c>
      <c r="P12" s="88">
        <v>43685.62527777778</v>
      </c>
      <c r="Q12" s="86" t="s">
        <v>232</v>
      </c>
      <c r="R12" s="89" t="s">
        <v>239</v>
      </c>
      <c r="S12" s="86" t="s">
        <v>240</v>
      </c>
      <c r="T12" s="86"/>
      <c r="U12" s="86"/>
      <c r="V12" s="89" t="s">
        <v>251</v>
      </c>
      <c r="W12" s="88">
        <v>43685.62527777778</v>
      </c>
      <c r="X12" s="89" t="s">
        <v>262</v>
      </c>
      <c r="Y12" s="86"/>
      <c r="Z12" s="86"/>
      <c r="AA12" s="92" t="s">
        <v>273</v>
      </c>
      <c r="AB12" s="86"/>
      <c r="AC12" s="86" t="b">
        <v>0</v>
      </c>
      <c r="AD12" s="86">
        <v>2</v>
      </c>
      <c r="AE12" s="92" t="s">
        <v>276</v>
      </c>
      <c r="AF12" s="86" t="b">
        <v>0</v>
      </c>
      <c r="AG12" s="86" t="s">
        <v>278</v>
      </c>
      <c r="AH12" s="86"/>
      <c r="AI12" s="92" t="s">
        <v>276</v>
      </c>
      <c r="AJ12" s="86" t="b">
        <v>0</v>
      </c>
      <c r="AK12" s="86">
        <v>1</v>
      </c>
      <c r="AL12" s="92" t="s">
        <v>276</v>
      </c>
      <c r="AM12" s="86" t="s">
        <v>284</v>
      </c>
      <c r="AN12" s="86" t="b">
        <v>1</v>
      </c>
      <c r="AO12" s="92" t="s">
        <v>273</v>
      </c>
      <c r="AP12" s="86" t="s">
        <v>285</v>
      </c>
      <c r="AQ12" s="86">
        <v>0</v>
      </c>
      <c r="AR12" s="86">
        <v>0</v>
      </c>
      <c r="AS12" s="86"/>
      <c r="AT12" s="86"/>
      <c r="AU12" s="86"/>
      <c r="AV12" s="86"/>
      <c r="AW12" s="86"/>
      <c r="AX12" s="86"/>
      <c r="AY12" s="86"/>
      <c r="AZ12" s="86"/>
      <c r="BA12">
        <v>2</v>
      </c>
      <c r="BB12" s="85" t="str">
        <f>REPLACE(INDEX(GroupVertices[Group],MATCH(Edges25[[#This Row],[Vertex 1]],GroupVertices[Vertex],0)),1,1,"")</f>
        <v>2</v>
      </c>
      <c r="BC12" s="85" t="str">
        <f>REPLACE(INDEX(GroupVertices[Group],MATCH(Edges25[[#This Row],[Vertex 2]],GroupVertices[Vertex],0)),1,1,"")</f>
        <v>2</v>
      </c>
      <c r="BD12" s="51">
        <v>0</v>
      </c>
      <c r="BE12" s="52">
        <v>0</v>
      </c>
      <c r="BF12" s="51">
        <v>0</v>
      </c>
      <c r="BG12" s="52">
        <v>0</v>
      </c>
      <c r="BH12" s="51">
        <v>0</v>
      </c>
      <c r="BI12" s="52">
        <v>0</v>
      </c>
      <c r="BJ12" s="51">
        <v>18</v>
      </c>
      <c r="BK12" s="52">
        <v>100</v>
      </c>
      <c r="BL12" s="51">
        <v>18</v>
      </c>
    </row>
    <row r="13" spans="1:64" ht="15">
      <c r="A13" s="84" t="s">
        <v>220</v>
      </c>
      <c r="B13" s="84" t="s">
        <v>219</v>
      </c>
      <c r="C13" s="53"/>
      <c r="D13" s="54"/>
      <c r="E13" s="65"/>
      <c r="F13" s="55"/>
      <c r="G13" s="53"/>
      <c r="H13" s="57"/>
      <c r="I13" s="56"/>
      <c r="J13" s="56"/>
      <c r="K13" s="36" t="s">
        <v>65</v>
      </c>
      <c r="L13" s="83">
        <v>13</v>
      </c>
      <c r="M13" s="83"/>
      <c r="N13" s="63"/>
      <c r="O13" s="86" t="s">
        <v>222</v>
      </c>
      <c r="P13" s="88">
        <v>43692.565300925926</v>
      </c>
      <c r="Q13" s="86" t="s">
        <v>233</v>
      </c>
      <c r="R13" s="86"/>
      <c r="S13" s="86"/>
      <c r="T13" s="86"/>
      <c r="U13" s="86"/>
      <c r="V13" s="89" t="s">
        <v>252</v>
      </c>
      <c r="W13" s="88">
        <v>43692.565300925926</v>
      </c>
      <c r="X13" s="89" t="s">
        <v>263</v>
      </c>
      <c r="Y13" s="86"/>
      <c r="Z13" s="86"/>
      <c r="AA13" s="92" t="s">
        <v>274</v>
      </c>
      <c r="AB13" s="86"/>
      <c r="AC13" s="86" t="b">
        <v>0</v>
      </c>
      <c r="AD13" s="86">
        <v>0</v>
      </c>
      <c r="AE13" s="92" t="s">
        <v>276</v>
      </c>
      <c r="AF13" s="86" t="b">
        <v>0</v>
      </c>
      <c r="AG13" s="86" t="s">
        <v>278</v>
      </c>
      <c r="AH13" s="86"/>
      <c r="AI13" s="92" t="s">
        <v>276</v>
      </c>
      <c r="AJ13" s="86" t="b">
        <v>0</v>
      </c>
      <c r="AK13" s="86">
        <v>0</v>
      </c>
      <c r="AL13" s="92" t="s">
        <v>273</v>
      </c>
      <c r="AM13" s="86" t="s">
        <v>282</v>
      </c>
      <c r="AN13" s="86" t="b">
        <v>0</v>
      </c>
      <c r="AO13" s="92" t="s">
        <v>273</v>
      </c>
      <c r="AP13" s="86" t="s">
        <v>176</v>
      </c>
      <c r="AQ13" s="86">
        <v>0</v>
      </c>
      <c r="AR13" s="86">
        <v>0</v>
      </c>
      <c r="AS13" s="86"/>
      <c r="AT13" s="86"/>
      <c r="AU13" s="86"/>
      <c r="AV13" s="86"/>
      <c r="AW13" s="86"/>
      <c r="AX13" s="86"/>
      <c r="AY13" s="86"/>
      <c r="AZ13" s="86"/>
      <c r="BA13">
        <v>1</v>
      </c>
      <c r="BB13" s="85" t="str">
        <f>REPLACE(INDEX(GroupVertices[Group],MATCH(Edges25[[#This Row],[Vertex 1]],GroupVertices[Vertex],0)),1,1,"")</f>
        <v>2</v>
      </c>
      <c r="BC13" s="85" t="str">
        <f>REPLACE(INDEX(GroupVertices[Group],MATCH(Edges25[[#This Row],[Vertex 2]],GroupVertices[Vertex],0)),1,1,"")</f>
        <v>2</v>
      </c>
      <c r="BD13" s="51">
        <v>0</v>
      </c>
      <c r="BE13" s="52">
        <v>0</v>
      </c>
      <c r="BF13" s="51">
        <v>0</v>
      </c>
      <c r="BG13" s="52">
        <v>0</v>
      </c>
      <c r="BH13" s="51">
        <v>0</v>
      </c>
      <c r="BI13" s="52">
        <v>0</v>
      </c>
      <c r="BJ13" s="51">
        <v>22</v>
      </c>
      <c r="BK13" s="52">
        <v>100</v>
      </c>
      <c r="BL13" s="51">
        <v>22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hyperlinks>
    <hyperlink ref="R6" r:id="rId1" display="https://twitter.com/i/web/status/1160784795477139461"/>
    <hyperlink ref="R7" r:id="rId2" display="https://twitter.com/i/web/status/1160784984845819909"/>
    <hyperlink ref="R8" r:id="rId3" display="https://twitter.com/i/web/status/1161070378917203969"/>
    <hyperlink ref="R9" r:id="rId4" display="https://www.radiosawa.com/live/audio/15?withmediaplayer=1"/>
    <hyperlink ref="R10" r:id="rId5" display="https://twitter.com/i/web/status/1161923384336355328"/>
    <hyperlink ref="R11" r:id="rId6" display="https://www.radiosawa.com/live/audio/15?withmediaplayer=1"/>
    <hyperlink ref="R12" r:id="rId7" display="https://twitter.com/i/web/status/1159479479800082433"/>
    <hyperlink ref="U3" r:id="rId8" display="https://pbs.twimg.com/media/EBsz64uWwAAA-4b.jpg"/>
    <hyperlink ref="U9" r:id="rId9" display="https://pbs.twimg.com/ext_tw_video_thumb/1145376034960883712/pu/img/FnQpviehRqyxCu3V.jpg"/>
    <hyperlink ref="U11" r:id="rId10" display="https://pbs.twimg.com/ext_tw_video_thumb/1145376034960883712/pu/img/FnQpviehRqyxCu3V.jpg"/>
    <hyperlink ref="V3" r:id="rId11" display="https://pbs.twimg.com/media/EBsz64uWwAAA-4b.jpg"/>
    <hyperlink ref="V4" r:id="rId12" display="http://pbs.twimg.com/profile_images/1156376415182475265/vHDi0Lsa_normal.jpg"/>
    <hyperlink ref="V5" r:id="rId13" display="http://pbs.twimg.com/profile_images/1160756927393128448/anxo1zDW_normal.jpg"/>
    <hyperlink ref="V6" r:id="rId14" display="http://pbs.twimg.com/profile_images/1082833093420072961/7GFOCnY0_normal.jpg"/>
    <hyperlink ref="V7" r:id="rId15" display="http://pbs.twimg.com/profile_images/1082833093420072961/7GFOCnY0_normal.jpg"/>
    <hyperlink ref="V8" r:id="rId16" display="http://pbs.twimg.com/profile_images/1149103406730096641/xqZtdINe_normal.jpg"/>
    <hyperlink ref="V9" r:id="rId17" display="https://pbs.twimg.com/ext_tw_video_thumb/1145376034960883712/pu/img/FnQpviehRqyxCu3V.jpg"/>
    <hyperlink ref="V10" r:id="rId18" display="http://pbs.twimg.com/profile_images/1143307169934249984/DSBnTWY8_normal.jpg"/>
    <hyperlink ref="V11" r:id="rId19" display="https://pbs.twimg.com/ext_tw_video_thumb/1145376034960883712/pu/img/FnQpviehRqyxCu3V.jpg"/>
    <hyperlink ref="V12" r:id="rId20" display="http://pbs.twimg.com/profile_images/1143496728043298817/szSJgmQC_normal.jpg"/>
    <hyperlink ref="V13" r:id="rId21" display="http://pbs.twimg.com/profile_images/1162309017240317953/pSxmEIWp_normal.jpg"/>
    <hyperlink ref="X3" r:id="rId22" display="https://twitter.com/#!/oyoonkgd9111/status/1160578425243017216"/>
    <hyperlink ref="X4" r:id="rId23" display="https://twitter.com/#!/saudielf99/status/1160539856654782464"/>
    <hyperlink ref="X5" r:id="rId24" display="https://twitter.com/#!/fayoosh_sj/status/1160583856111661057"/>
    <hyperlink ref="X6" r:id="rId25" display="https://twitter.com/#!/squttami/status/1160784795477139461"/>
    <hyperlink ref="X7" r:id="rId26" display="https://twitter.com/#!/squttami/status/1160784984845819909"/>
    <hyperlink ref="X8" r:id="rId27" display="https://twitter.com/#!/lghsosl/status/1161070378917203969"/>
    <hyperlink ref="X9" r:id="rId28" display="https://twitter.com/#!/rasol07369768/status/1161332826471587846"/>
    <hyperlink ref="X10" r:id="rId29" display="https://twitter.com/#!/sakura_w92/status/1161923384336355328"/>
    <hyperlink ref="X11" r:id="rId30" display="https://twitter.com/#!/radiosawa/status/1145376252750118912"/>
    <hyperlink ref="X12" r:id="rId31" display="https://twitter.com/#!/radiosawa/status/1159479479800082433"/>
    <hyperlink ref="X13" r:id="rId32" display="https://twitter.com/#!/naseer_deeb1/status/1161994461100068864"/>
  </hyperlinks>
  <printOptions/>
  <pageMargins left="0.7" right="0.7" top="0.75" bottom="0.75" header="0.3" footer="0.3"/>
  <pageSetup horizontalDpi="600" verticalDpi="600" orientation="portrait" r:id="rId36"/>
  <legacyDrawing r:id="rId34"/>
  <tableParts>
    <tablePart r:id="rId3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639</v>
      </c>
      <c r="B1" s="13" t="s">
        <v>34</v>
      </c>
    </row>
    <row r="2" spans="1:2" ht="15">
      <c r="A2" s="124" t="s">
        <v>219</v>
      </c>
      <c r="B2" s="85">
        <v>2</v>
      </c>
    </row>
    <row r="3" spans="1:2" ht="15">
      <c r="A3" s="124" t="s">
        <v>217</v>
      </c>
      <c r="B3" s="85">
        <v>0</v>
      </c>
    </row>
    <row r="4" spans="1:2" ht="15">
      <c r="A4" s="124" t="s">
        <v>220</v>
      </c>
      <c r="B4" s="85">
        <v>0</v>
      </c>
    </row>
    <row r="5" spans="1:2" ht="15">
      <c r="A5" s="124" t="s">
        <v>218</v>
      </c>
      <c r="B5" s="85">
        <v>0</v>
      </c>
    </row>
    <row r="6" spans="1:2" ht="15">
      <c r="A6" s="124" t="s">
        <v>216</v>
      </c>
      <c r="B6" s="85">
        <v>0</v>
      </c>
    </row>
    <row r="7" spans="1:2" ht="15">
      <c r="A7" s="124" t="s">
        <v>213</v>
      </c>
      <c r="B7" s="85">
        <v>0</v>
      </c>
    </row>
    <row r="8" spans="1:2" ht="15">
      <c r="A8" s="124" t="s">
        <v>212</v>
      </c>
      <c r="B8" s="85">
        <v>0</v>
      </c>
    </row>
    <row r="9" spans="1:2" ht="15">
      <c r="A9" s="124" t="s">
        <v>215</v>
      </c>
      <c r="B9" s="85">
        <v>0</v>
      </c>
    </row>
    <row r="10" spans="1:2" ht="15">
      <c r="A10" s="124" t="s">
        <v>214</v>
      </c>
      <c r="B10"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641</v>
      </c>
      <c r="B25" t="s">
        <v>640</v>
      </c>
    </row>
    <row r="26" spans="1:2" ht="15">
      <c r="A26" s="136">
        <v>43646.70778935185</v>
      </c>
      <c r="B26" s="3">
        <v>1</v>
      </c>
    </row>
    <row r="27" spans="1:2" ht="15">
      <c r="A27" s="136">
        <v>43685.62527777778</v>
      </c>
      <c r="B27" s="3">
        <v>1</v>
      </c>
    </row>
    <row r="28" spans="1:2" ht="15">
      <c r="A28" s="136">
        <v>43688.55136574074</v>
      </c>
      <c r="B28" s="3">
        <v>1</v>
      </c>
    </row>
    <row r="29" spans="1:2" ht="15">
      <c r="A29" s="136">
        <v>43688.657789351855</v>
      </c>
      <c r="B29" s="3">
        <v>1</v>
      </c>
    </row>
    <row r="30" spans="1:2" ht="15">
      <c r="A30" s="136">
        <v>43688.67277777778</v>
      </c>
      <c r="B30" s="3">
        <v>1</v>
      </c>
    </row>
    <row r="31" spans="1:2" ht="15">
      <c r="A31" s="136">
        <v>43689.227268518516</v>
      </c>
      <c r="B31" s="3">
        <v>1</v>
      </c>
    </row>
    <row r="32" spans="1:2" ht="15">
      <c r="A32" s="136">
        <v>43689.227789351855</v>
      </c>
      <c r="B32" s="3">
        <v>1</v>
      </c>
    </row>
    <row r="33" spans="1:2" ht="15">
      <c r="A33" s="136">
        <v>43690.01532407408</v>
      </c>
      <c r="B33" s="3">
        <v>1</v>
      </c>
    </row>
    <row r="34" spans="1:2" ht="15">
      <c r="A34" s="136">
        <v>43690.73954861111</v>
      </c>
      <c r="B34" s="3">
        <v>1</v>
      </c>
    </row>
    <row r="35" spans="1:2" ht="15">
      <c r="A35" s="136">
        <v>43692.369166666664</v>
      </c>
      <c r="B35" s="3">
        <v>1</v>
      </c>
    </row>
    <row r="36" spans="1:2" ht="15">
      <c r="A36" s="136">
        <v>43692.565300925926</v>
      </c>
      <c r="B36" s="3">
        <v>1</v>
      </c>
    </row>
    <row r="37" spans="1:2" ht="15">
      <c r="A37" s="136" t="s">
        <v>642</v>
      </c>
      <c r="B37"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286</v>
      </c>
      <c r="AE2" s="13" t="s">
        <v>287</v>
      </c>
      <c r="AF2" s="13" t="s">
        <v>288</v>
      </c>
      <c r="AG2" s="13" t="s">
        <v>289</v>
      </c>
      <c r="AH2" s="13" t="s">
        <v>290</v>
      </c>
      <c r="AI2" s="13" t="s">
        <v>291</v>
      </c>
      <c r="AJ2" s="13" t="s">
        <v>292</v>
      </c>
      <c r="AK2" s="13" t="s">
        <v>293</v>
      </c>
      <c r="AL2" s="13" t="s">
        <v>294</v>
      </c>
      <c r="AM2" s="13" t="s">
        <v>295</v>
      </c>
      <c r="AN2" s="13" t="s">
        <v>296</v>
      </c>
      <c r="AO2" s="13" t="s">
        <v>297</v>
      </c>
      <c r="AP2" s="13" t="s">
        <v>298</v>
      </c>
      <c r="AQ2" s="13" t="s">
        <v>299</v>
      </c>
      <c r="AR2" s="13" t="s">
        <v>300</v>
      </c>
      <c r="AS2" s="13" t="s">
        <v>192</v>
      </c>
      <c r="AT2" s="13" t="s">
        <v>301</v>
      </c>
      <c r="AU2" s="13" t="s">
        <v>302</v>
      </c>
      <c r="AV2" s="13" t="s">
        <v>303</v>
      </c>
      <c r="AW2" s="13" t="s">
        <v>304</v>
      </c>
      <c r="AX2" s="13" t="s">
        <v>305</v>
      </c>
      <c r="AY2" s="13" t="s">
        <v>306</v>
      </c>
      <c r="AZ2" s="13" t="s">
        <v>407</v>
      </c>
      <c r="BA2" s="127" t="s">
        <v>531</v>
      </c>
      <c r="BB2" s="127" t="s">
        <v>534</v>
      </c>
      <c r="BC2" s="127" t="s">
        <v>535</v>
      </c>
      <c r="BD2" s="127" t="s">
        <v>537</v>
      </c>
      <c r="BE2" s="127" t="s">
        <v>538</v>
      </c>
      <c r="BF2" s="127" t="s">
        <v>539</v>
      </c>
      <c r="BG2" s="127" t="s">
        <v>540</v>
      </c>
      <c r="BH2" s="127" t="s">
        <v>550</v>
      </c>
      <c r="BI2" s="127" t="s">
        <v>552</v>
      </c>
      <c r="BJ2" s="127" t="s">
        <v>559</v>
      </c>
      <c r="BK2" s="127" t="s">
        <v>608</v>
      </c>
      <c r="BL2" s="127" t="s">
        <v>609</v>
      </c>
      <c r="BM2" s="127" t="s">
        <v>610</v>
      </c>
      <c r="BN2" s="127" t="s">
        <v>611</v>
      </c>
      <c r="BO2" s="127" t="s">
        <v>612</v>
      </c>
      <c r="BP2" s="127" t="s">
        <v>613</v>
      </c>
      <c r="BQ2" s="127" t="s">
        <v>614</v>
      </c>
      <c r="BR2" s="127" t="s">
        <v>615</v>
      </c>
      <c r="BS2" s="127" t="s">
        <v>617</v>
      </c>
      <c r="BT2" s="3"/>
      <c r="BU2" s="3"/>
    </row>
    <row r="3" spans="1:73" ht="15" customHeight="1">
      <c r="A3" s="50" t="s">
        <v>212</v>
      </c>
      <c r="B3" s="53"/>
      <c r="C3" s="53" t="s">
        <v>64</v>
      </c>
      <c r="D3" s="54">
        <v>162</v>
      </c>
      <c r="E3" s="55"/>
      <c r="F3" s="112" t="s">
        <v>341</v>
      </c>
      <c r="G3" s="53"/>
      <c r="H3" s="57" t="s">
        <v>212</v>
      </c>
      <c r="I3" s="56"/>
      <c r="J3" s="56"/>
      <c r="K3" s="114" t="s">
        <v>353</v>
      </c>
      <c r="L3" s="59">
        <v>1</v>
      </c>
      <c r="M3" s="60">
        <v>1236.0687255859375</v>
      </c>
      <c r="N3" s="60">
        <v>2676.202880859375</v>
      </c>
      <c r="O3" s="58"/>
      <c r="P3" s="61"/>
      <c r="Q3" s="61"/>
      <c r="R3" s="51"/>
      <c r="S3" s="51">
        <v>1</v>
      </c>
      <c r="T3" s="51">
        <v>1</v>
      </c>
      <c r="U3" s="52">
        <v>0</v>
      </c>
      <c r="V3" s="52">
        <v>0</v>
      </c>
      <c r="W3" s="52">
        <v>0</v>
      </c>
      <c r="X3" s="52">
        <v>0.999939</v>
      </c>
      <c r="Y3" s="52">
        <v>0</v>
      </c>
      <c r="Z3" s="52" t="s">
        <v>410</v>
      </c>
      <c r="AA3" s="62">
        <v>3</v>
      </c>
      <c r="AB3" s="62"/>
      <c r="AC3" s="63"/>
      <c r="AD3" s="85" t="s">
        <v>307</v>
      </c>
      <c r="AE3" s="85">
        <v>2</v>
      </c>
      <c r="AF3" s="85">
        <v>0</v>
      </c>
      <c r="AG3" s="85">
        <v>77</v>
      </c>
      <c r="AH3" s="85">
        <v>12</v>
      </c>
      <c r="AI3" s="85"/>
      <c r="AJ3" s="85" t="s">
        <v>316</v>
      </c>
      <c r="AK3" s="85"/>
      <c r="AL3" s="85"/>
      <c r="AM3" s="85"/>
      <c r="AN3" s="87">
        <v>41481.175729166665</v>
      </c>
      <c r="AO3" s="90" t="s">
        <v>329</v>
      </c>
      <c r="AP3" s="85" t="b">
        <v>1</v>
      </c>
      <c r="AQ3" s="85" t="b">
        <v>0</v>
      </c>
      <c r="AR3" s="85" t="b">
        <v>0</v>
      </c>
      <c r="AS3" s="85"/>
      <c r="AT3" s="85">
        <v>0</v>
      </c>
      <c r="AU3" s="90" t="s">
        <v>338</v>
      </c>
      <c r="AV3" s="85" t="b">
        <v>0</v>
      </c>
      <c r="AW3" s="85" t="s">
        <v>343</v>
      </c>
      <c r="AX3" s="90" t="s">
        <v>344</v>
      </c>
      <c r="AY3" s="85" t="s">
        <v>66</v>
      </c>
      <c r="AZ3" s="85" t="str">
        <f>REPLACE(INDEX(GroupVertices[Group],MATCH(Vertices[[#This Row],[Vertex]],GroupVertices[Vertex],0)),1,1,"")</f>
        <v>1</v>
      </c>
      <c r="BA3" s="51"/>
      <c r="BB3" s="51"/>
      <c r="BC3" s="51"/>
      <c r="BD3" s="51"/>
      <c r="BE3" s="51"/>
      <c r="BF3" s="51"/>
      <c r="BG3" s="128" t="s">
        <v>541</v>
      </c>
      <c r="BH3" s="128" t="s">
        <v>541</v>
      </c>
      <c r="BI3" s="128" t="s">
        <v>553</v>
      </c>
      <c r="BJ3" s="128" t="s">
        <v>553</v>
      </c>
      <c r="BK3" s="128">
        <v>0</v>
      </c>
      <c r="BL3" s="131">
        <v>0</v>
      </c>
      <c r="BM3" s="128">
        <v>0</v>
      </c>
      <c r="BN3" s="131">
        <v>0</v>
      </c>
      <c r="BO3" s="128">
        <v>0</v>
      </c>
      <c r="BP3" s="131">
        <v>0</v>
      </c>
      <c r="BQ3" s="128">
        <v>6</v>
      </c>
      <c r="BR3" s="131">
        <v>100</v>
      </c>
      <c r="BS3" s="128">
        <v>6</v>
      </c>
      <c r="BT3" s="3"/>
      <c r="BU3" s="3"/>
    </row>
    <row r="4" spans="1:76" ht="15">
      <c r="A4" s="14" t="s">
        <v>213</v>
      </c>
      <c r="B4" s="15"/>
      <c r="C4" s="15" t="s">
        <v>64</v>
      </c>
      <c r="D4" s="93">
        <v>168.1167883211679</v>
      </c>
      <c r="E4" s="81"/>
      <c r="F4" s="112" t="s">
        <v>246</v>
      </c>
      <c r="G4" s="15"/>
      <c r="H4" s="16" t="s">
        <v>213</v>
      </c>
      <c r="I4" s="66"/>
      <c r="J4" s="66"/>
      <c r="K4" s="114" t="s">
        <v>354</v>
      </c>
      <c r="L4" s="94">
        <v>1</v>
      </c>
      <c r="M4" s="95">
        <v>8813.2841796875</v>
      </c>
      <c r="N4" s="95">
        <v>7322.796875</v>
      </c>
      <c r="O4" s="77"/>
      <c r="P4" s="96"/>
      <c r="Q4" s="96"/>
      <c r="R4" s="97"/>
      <c r="S4" s="51">
        <v>1</v>
      </c>
      <c r="T4" s="51">
        <v>1</v>
      </c>
      <c r="U4" s="52">
        <v>0</v>
      </c>
      <c r="V4" s="52">
        <v>1</v>
      </c>
      <c r="W4" s="52">
        <v>0</v>
      </c>
      <c r="X4" s="52">
        <v>0.999939</v>
      </c>
      <c r="Y4" s="52">
        <v>0</v>
      </c>
      <c r="Z4" s="52">
        <v>1</v>
      </c>
      <c r="AA4" s="82">
        <v>4</v>
      </c>
      <c r="AB4" s="82"/>
      <c r="AC4" s="98"/>
      <c r="AD4" s="85" t="s">
        <v>308</v>
      </c>
      <c r="AE4" s="85">
        <v>78</v>
      </c>
      <c r="AF4" s="85">
        <v>20</v>
      </c>
      <c r="AG4" s="85">
        <v>710</v>
      </c>
      <c r="AH4" s="85">
        <v>275</v>
      </c>
      <c r="AI4" s="85"/>
      <c r="AJ4" s="85" t="s">
        <v>317</v>
      </c>
      <c r="AK4" s="85"/>
      <c r="AL4" s="85"/>
      <c r="AM4" s="85"/>
      <c r="AN4" s="87">
        <v>43675.17429398148</v>
      </c>
      <c r="AO4" s="90" t="s">
        <v>330</v>
      </c>
      <c r="AP4" s="85" t="b">
        <v>1</v>
      </c>
      <c r="AQ4" s="85" t="b">
        <v>0</v>
      </c>
      <c r="AR4" s="85" t="b">
        <v>0</v>
      </c>
      <c r="AS4" s="85"/>
      <c r="AT4" s="85">
        <v>0</v>
      </c>
      <c r="AU4" s="85"/>
      <c r="AV4" s="85" t="b">
        <v>0</v>
      </c>
      <c r="AW4" s="85" t="s">
        <v>343</v>
      </c>
      <c r="AX4" s="90" t="s">
        <v>345</v>
      </c>
      <c r="AY4" s="85" t="s">
        <v>66</v>
      </c>
      <c r="AZ4" s="85" t="str">
        <f>REPLACE(INDEX(GroupVertices[Group],MATCH(Vertices[[#This Row],[Vertex]],GroupVertices[Vertex],0)),1,1,"")</f>
        <v>3</v>
      </c>
      <c r="BA4" s="51"/>
      <c r="BB4" s="51"/>
      <c r="BC4" s="51"/>
      <c r="BD4" s="51"/>
      <c r="BE4" s="51"/>
      <c r="BF4" s="51"/>
      <c r="BG4" s="128" t="s">
        <v>542</v>
      </c>
      <c r="BH4" s="128" t="s">
        <v>542</v>
      </c>
      <c r="BI4" s="128" t="s">
        <v>511</v>
      </c>
      <c r="BJ4" s="128" t="s">
        <v>511</v>
      </c>
      <c r="BK4" s="128">
        <v>0</v>
      </c>
      <c r="BL4" s="131">
        <v>0</v>
      </c>
      <c r="BM4" s="128">
        <v>0</v>
      </c>
      <c r="BN4" s="131">
        <v>0</v>
      </c>
      <c r="BO4" s="128">
        <v>0</v>
      </c>
      <c r="BP4" s="131">
        <v>0</v>
      </c>
      <c r="BQ4" s="128">
        <v>15</v>
      </c>
      <c r="BR4" s="131">
        <v>100</v>
      </c>
      <c r="BS4" s="128">
        <v>15</v>
      </c>
      <c r="BT4" s="2"/>
      <c r="BU4" s="3"/>
      <c r="BV4" s="3"/>
      <c r="BW4" s="3"/>
      <c r="BX4" s="3"/>
    </row>
    <row r="5" spans="1:76" ht="15">
      <c r="A5" s="14" t="s">
        <v>214</v>
      </c>
      <c r="B5" s="15"/>
      <c r="C5" s="15" t="s">
        <v>64</v>
      </c>
      <c r="D5" s="93">
        <v>708.229197080292</v>
      </c>
      <c r="E5" s="81"/>
      <c r="F5" s="112" t="s">
        <v>247</v>
      </c>
      <c r="G5" s="15"/>
      <c r="H5" s="16" t="s">
        <v>214</v>
      </c>
      <c r="I5" s="66"/>
      <c r="J5" s="66"/>
      <c r="K5" s="114" t="s">
        <v>355</v>
      </c>
      <c r="L5" s="94">
        <v>1</v>
      </c>
      <c r="M5" s="95">
        <v>8813.2841796875</v>
      </c>
      <c r="N5" s="95">
        <v>2676.202880859375</v>
      </c>
      <c r="O5" s="77"/>
      <c r="P5" s="96"/>
      <c r="Q5" s="96"/>
      <c r="R5" s="97"/>
      <c r="S5" s="51">
        <v>1</v>
      </c>
      <c r="T5" s="51">
        <v>1</v>
      </c>
      <c r="U5" s="52">
        <v>0</v>
      </c>
      <c r="V5" s="52">
        <v>1</v>
      </c>
      <c r="W5" s="52">
        <v>0</v>
      </c>
      <c r="X5" s="52">
        <v>0.999939</v>
      </c>
      <c r="Y5" s="52">
        <v>0</v>
      </c>
      <c r="Z5" s="52">
        <v>1</v>
      </c>
      <c r="AA5" s="82">
        <v>5</v>
      </c>
      <c r="AB5" s="82"/>
      <c r="AC5" s="98"/>
      <c r="AD5" s="85" t="s">
        <v>309</v>
      </c>
      <c r="AE5" s="85">
        <v>1311</v>
      </c>
      <c r="AF5" s="85">
        <v>1786</v>
      </c>
      <c r="AG5" s="85">
        <v>108869</v>
      </c>
      <c r="AH5" s="85">
        <v>2780</v>
      </c>
      <c r="AI5" s="85"/>
      <c r="AJ5" s="85" t="s">
        <v>318</v>
      </c>
      <c r="AK5" s="85"/>
      <c r="AL5" s="85"/>
      <c r="AM5" s="85"/>
      <c r="AN5" s="87">
        <v>41119.09525462963</v>
      </c>
      <c r="AO5" s="90" t="s">
        <v>331</v>
      </c>
      <c r="AP5" s="85" t="b">
        <v>1</v>
      </c>
      <c r="AQ5" s="85" t="b">
        <v>0</v>
      </c>
      <c r="AR5" s="85" t="b">
        <v>0</v>
      </c>
      <c r="AS5" s="85"/>
      <c r="AT5" s="85">
        <v>25</v>
      </c>
      <c r="AU5" s="90" t="s">
        <v>338</v>
      </c>
      <c r="AV5" s="85" t="b">
        <v>0</v>
      </c>
      <c r="AW5" s="85" t="s">
        <v>343</v>
      </c>
      <c r="AX5" s="90" t="s">
        <v>346</v>
      </c>
      <c r="AY5" s="85" t="s">
        <v>66</v>
      </c>
      <c r="AZ5" s="85" t="str">
        <f>REPLACE(INDEX(GroupVertices[Group],MATCH(Vertices[[#This Row],[Vertex]],GroupVertices[Vertex],0)),1,1,"")</f>
        <v>3</v>
      </c>
      <c r="BA5" s="51"/>
      <c r="BB5" s="51"/>
      <c r="BC5" s="51"/>
      <c r="BD5" s="51"/>
      <c r="BE5" s="51"/>
      <c r="BF5" s="51"/>
      <c r="BG5" s="128" t="s">
        <v>543</v>
      </c>
      <c r="BH5" s="128" t="s">
        <v>543</v>
      </c>
      <c r="BI5" s="128" t="s">
        <v>554</v>
      </c>
      <c r="BJ5" s="128" t="s">
        <v>554</v>
      </c>
      <c r="BK5" s="128">
        <v>0</v>
      </c>
      <c r="BL5" s="131">
        <v>0</v>
      </c>
      <c r="BM5" s="128">
        <v>0</v>
      </c>
      <c r="BN5" s="131">
        <v>0</v>
      </c>
      <c r="BO5" s="128">
        <v>0</v>
      </c>
      <c r="BP5" s="131">
        <v>0</v>
      </c>
      <c r="BQ5" s="128">
        <v>17</v>
      </c>
      <c r="BR5" s="131">
        <v>100</v>
      </c>
      <c r="BS5" s="128">
        <v>17</v>
      </c>
      <c r="BT5" s="2"/>
      <c r="BU5" s="3"/>
      <c r="BV5" s="3"/>
      <c r="BW5" s="3"/>
      <c r="BX5" s="3"/>
    </row>
    <row r="6" spans="1:76" ht="15">
      <c r="A6" s="14" t="s">
        <v>215</v>
      </c>
      <c r="B6" s="15"/>
      <c r="C6" s="15" t="s">
        <v>64</v>
      </c>
      <c r="D6" s="93">
        <v>276.078102189781</v>
      </c>
      <c r="E6" s="81"/>
      <c r="F6" s="112" t="s">
        <v>248</v>
      </c>
      <c r="G6" s="15"/>
      <c r="H6" s="16" t="s">
        <v>215</v>
      </c>
      <c r="I6" s="66"/>
      <c r="J6" s="66"/>
      <c r="K6" s="114" t="s">
        <v>356</v>
      </c>
      <c r="L6" s="94">
        <v>1</v>
      </c>
      <c r="M6" s="95">
        <v>3318.38134765625</v>
      </c>
      <c r="N6" s="95">
        <v>2676.202880859375</v>
      </c>
      <c r="O6" s="77"/>
      <c r="P6" s="96"/>
      <c r="Q6" s="96"/>
      <c r="R6" s="97"/>
      <c r="S6" s="51">
        <v>1</v>
      </c>
      <c r="T6" s="51">
        <v>1</v>
      </c>
      <c r="U6" s="52">
        <v>0</v>
      </c>
      <c r="V6" s="52">
        <v>0</v>
      </c>
      <c r="W6" s="52">
        <v>0</v>
      </c>
      <c r="X6" s="52">
        <v>0.999939</v>
      </c>
      <c r="Y6" s="52">
        <v>0</v>
      </c>
      <c r="Z6" s="52" t="s">
        <v>410</v>
      </c>
      <c r="AA6" s="82">
        <v>6</v>
      </c>
      <c r="AB6" s="82"/>
      <c r="AC6" s="98"/>
      <c r="AD6" s="85" t="s">
        <v>310</v>
      </c>
      <c r="AE6" s="85">
        <v>141</v>
      </c>
      <c r="AF6" s="85">
        <v>373</v>
      </c>
      <c r="AG6" s="85">
        <v>9693</v>
      </c>
      <c r="AH6" s="85">
        <v>1163</v>
      </c>
      <c r="AI6" s="85"/>
      <c r="AJ6" s="85" t="s">
        <v>319</v>
      </c>
      <c r="AK6" s="85"/>
      <c r="AL6" s="85"/>
      <c r="AM6" s="85"/>
      <c r="AN6" s="87">
        <v>40525.93605324074</v>
      </c>
      <c r="AO6" s="90" t="s">
        <v>332</v>
      </c>
      <c r="AP6" s="85" t="b">
        <v>0</v>
      </c>
      <c r="AQ6" s="85" t="b">
        <v>0</v>
      </c>
      <c r="AR6" s="85" t="b">
        <v>1</v>
      </c>
      <c r="AS6" s="85"/>
      <c r="AT6" s="85">
        <v>1</v>
      </c>
      <c r="AU6" s="90" t="s">
        <v>338</v>
      </c>
      <c r="AV6" s="85" t="b">
        <v>0</v>
      </c>
      <c r="AW6" s="85" t="s">
        <v>343</v>
      </c>
      <c r="AX6" s="90" t="s">
        <v>347</v>
      </c>
      <c r="AY6" s="85" t="s">
        <v>66</v>
      </c>
      <c r="AZ6" s="85" t="str">
        <f>REPLACE(INDEX(GroupVertices[Group],MATCH(Vertices[[#This Row],[Vertex]],GroupVertices[Vertex],0)),1,1,"")</f>
        <v>1</v>
      </c>
      <c r="BA6" s="51" t="s">
        <v>532</v>
      </c>
      <c r="BB6" s="51" t="s">
        <v>532</v>
      </c>
      <c r="BC6" s="51" t="s">
        <v>240</v>
      </c>
      <c r="BD6" s="51" t="s">
        <v>240</v>
      </c>
      <c r="BE6" s="51"/>
      <c r="BF6" s="51"/>
      <c r="BG6" s="128" t="s">
        <v>544</v>
      </c>
      <c r="BH6" s="128" t="s">
        <v>551</v>
      </c>
      <c r="BI6" s="128" t="s">
        <v>509</v>
      </c>
      <c r="BJ6" s="128" t="s">
        <v>560</v>
      </c>
      <c r="BK6" s="128">
        <v>0</v>
      </c>
      <c r="BL6" s="131">
        <v>0</v>
      </c>
      <c r="BM6" s="128">
        <v>0</v>
      </c>
      <c r="BN6" s="131">
        <v>0</v>
      </c>
      <c r="BO6" s="128">
        <v>0</v>
      </c>
      <c r="BP6" s="131">
        <v>0</v>
      </c>
      <c r="BQ6" s="128">
        <v>40</v>
      </c>
      <c r="BR6" s="131">
        <v>100</v>
      </c>
      <c r="BS6" s="128">
        <v>40</v>
      </c>
      <c r="BT6" s="2"/>
      <c r="BU6" s="3"/>
      <c r="BV6" s="3"/>
      <c r="BW6" s="3"/>
      <c r="BX6" s="3"/>
    </row>
    <row r="7" spans="1:76" ht="15">
      <c r="A7" s="14" t="s">
        <v>216</v>
      </c>
      <c r="B7" s="15"/>
      <c r="C7" s="15" t="s">
        <v>64</v>
      </c>
      <c r="D7" s="93">
        <v>1000</v>
      </c>
      <c r="E7" s="81"/>
      <c r="F7" s="112" t="s">
        <v>249</v>
      </c>
      <c r="G7" s="15"/>
      <c r="H7" s="16" t="s">
        <v>216</v>
      </c>
      <c r="I7" s="66"/>
      <c r="J7" s="66"/>
      <c r="K7" s="114" t="s">
        <v>357</v>
      </c>
      <c r="L7" s="94">
        <v>1</v>
      </c>
      <c r="M7" s="95">
        <v>1236.0687255859375</v>
      </c>
      <c r="N7" s="95">
        <v>7322.796875</v>
      </c>
      <c r="O7" s="77"/>
      <c r="P7" s="96"/>
      <c r="Q7" s="96"/>
      <c r="R7" s="97"/>
      <c r="S7" s="51">
        <v>1</v>
      </c>
      <c r="T7" s="51">
        <v>1</v>
      </c>
      <c r="U7" s="52">
        <v>0</v>
      </c>
      <c r="V7" s="52">
        <v>0</v>
      </c>
      <c r="W7" s="52">
        <v>0</v>
      </c>
      <c r="X7" s="52">
        <v>0.999939</v>
      </c>
      <c r="Y7" s="52">
        <v>0</v>
      </c>
      <c r="Z7" s="52" t="s">
        <v>410</v>
      </c>
      <c r="AA7" s="82">
        <v>7</v>
      </c>
      <c r="AB7" s="82"/>
      <c r="AC7" s="98"/>
      <c r="AD7" s="85" t="s">
        <v>311</v>
      </c>
      <c r="AE7" s="85">
        <v>96</v>
      </c>
      <c r="AF7" s="85">
        <v>2740</v>
      </c>
      <c r="AG7" s="85">
        <v>59062</v>
      </c>
      <c r="AH7" s="85">
        <v>18</v>
      </c>
      <c r="AI7" s="85"/>
      <c r="AJ7" s="85" t="s">
        <v>320</v>
      </c>
      <c r="AK7" s="85" t="s">
        <v>325</v>
      </c>
      <c r="AL7" s="85"/>
      <c r="AM7" s="85"/>
      <c r="AN7" s="87">
        <v>40822.67586805556</v>
      </c>
      <c r="AO7" s="90" t="s">
        <v>333</v>
      </c>
      <c r="AP7" s="85" t="b">
        <v>1</v>
      </c>
      <c r="AQ7" s="85" t="b">
        <v>0</v>
      </c>
      <c r="AR7" s="85" t="b">
        <v>1</v>
      </c>
      <c r="AS7" s="85"/>
      <c r="AT7" s="85">
        <v>7</v>
      </c>
      <c r="AU7" s="90" t="s">
        <v>338</v>
      </c>
      <c r="AV7" s="85" t="b">
        <v>0</v>
      </c>
      <c r="AW7" s="85" t="s">
        <v>343</v>
      </c>
      <c r="AX7" s="90" t="s">
        <v>348</v>
      </c>
      <c r="AY7" s="85" t="s">
        <v>66</v>
      </c>
      <c r="AZ7" s="85" t="str">
        <f>REPLACE(INDEX(GroupVertices[Group],MATCH(Vertices[[#This Row],[Vertex]],GroupVertices[Vertex],0)),1,1,"")</f>
        <v>1</v>
      </c>
      <c r="BA7" s="51" t="s">
        <v>236</v>
      </c>
      <c r="BB7" s="51" t="s">
        <v>236</v>
      </c>
      <c r="BC7" s="51" t="s">
        <v>240</v>
      </c>
      <c r="BD7" s="51" t="s">
        <v>240</v>
      </c>
      <c r="BE7" s="51" t="s">
        <v>242</v>
      </c>
      <c r="BF7" s="51" t="s">
        <v>242</v>
      </c>
      <c r="BG7" s="128" t="s">
        <v>545</v>
      </c>
      <c r="BH7" s="128" t="s">
        <v>545</v>
      </c>
      <c r="BI7" s="128" t="s">
        <v>555</v>
      </c>
      <c r="BJ7" s="128" t="s">
        <v>555</v>
      </c>
      <c r="BK7" s="128">
        <v>0</v>
      </c>
      <c r="BL7" s="131">
        <v>0</v>
      </c>
      <c r="BM7" s="128">
        <v>0</v>
      </c>
      <c r="BN7" s="131">
        <v>0</v>
      </c>
      <c r="BO7" s="128">
        <v>0</v>
      </c>
      <c r="BP7" s="131">
        <v>0</v>
      </c>
      <c r="BQ7" s="128">
        <v>21</v>
      </c>
      <c r="BR7" s="131">
        <v>100</v>
      </c>
      <c r="BS7" s="128">
        <v>21</v>
      </c>
      <c r="BT7" s="2"/>
      <c r="BU7" s="3"/>
      <c r="BV7" s="3"/>
      <c r="BW7" s="3"/>
      <c r="BX7" s="3"/>
    </row>
    <row r="8" spans="1:76" ht="15">
      <c r="A8" s="14" t="s">
        <v>217</v>
      </c>
      <c r="B8" s="15"/>
      <c r="C8" s="15" t="s">
        <v>64</v>
      </c>
      <c r="D8" s="93">
        <v>296.56934306569343</v>
      </c>
      <c r="E8" s="81"/>
      <c r="F8" s="112" t="s">
        <v>342</v>
      </c>
      <c r="G8" s="15"/>
      <c r="H8" s="16" t="s">
        <v>217</v>
      </c>
      <c r="I8" s="66"/>
      <c r="J8" s="66"/>
      <c r="K8" s="114" t="s">
        <v>358</v>
      </c>
      <c r="L8" s="94">
        <v>1</v>
      </c>
      <c r="M8" s="95">
        <v>6091.00830078125</v>
      </c>
      <c r="N8" s="95">
        <v>8097.2294921875</v>
      </c>
      <c r="O8" s="77"/>
      <c r="P8" s="96"/>
      <c r="Q8" s="96"/>
      <c r="R8" s="97"/>
      <c r="S8" s="51">
        <v>0</v>
      </c>
      <c r="T8" s="51">
        <v>1</v>
      </c>
      <c r="U8" s="52">
        <v>0</v>
      </c>
      <c r="V8" s="52">
        <v>0.333333</v>
      </c>
      <c r="W8" s="52">
        <v>0.25</v>
      </c>
      <c r="X8" s="52">
        <v>0.638261</v>
      </c>
      <c r="Y8" s="52">
        <v>0</v>
      </c>
      <c r="Z8" s="52">
        <v>0</v>
      </c>
      <c r="AA8" s="82">
        <v>8</v>
      </c>
      <c r="AB8" s="82"/>
      <c r="AC8" s="98"/>
      <c r="AD8" s="85" t="s">
        <v>312</v>
      </c>
      <c r="AE8" s="85">
        <v>5001</v>
      </c>
      <c r="AF8" s="85">
        <v>440</v>
      </c>
      <c r="AG8" s="85">
        <v>19603</v>
      </c>
      <c r="AH8" s="85">
        <v>47387</v>
      </c>
      <c r="AI8" s="85"/>
      <c r="AJ8" s="85" t="s">
        <v>321</v>
      </c>
      <c r="AK8" s="85"/>
      <c r="AL8" s="85"/>
      <c r="AM8" s="85"/>
      <c r="AN8" s="87">
        <v>42897.540972222225</v>
      </c>
      <c r="AO8" s="90" t="s">
        <v>334</v>
      </c>
      <c r="AP8" s="85" t="b">
        <v>1</v>
      </c>
      <c r="AQ8" s="85" t="b">
        <v>0</v>
      </c>
      <c r="AR8" s="85" t="b">
        <v>0</v>
      </c>
      <c r="AS8" s="85"/>
      <c r="AT8" s="85">
        <v>0</v>
      </c>
      <c r="AU8" s="85"/>
      <c r="AV8" s="85" t="b">
        <v>0</v>
      </c>
      <c r="AW8" s="85" t="s">
        <v>343</v>
      </c>
      <c r="AX8" s="90" t="s">
        <v>349</v>
      </c>
      <c r="AY8" s="85" t="s">
        <v>66</v>
      </c>
      <c r="AZ8" s="85" t="str">
        <f>REPLACE(INDEX(GroupVertices[Group],MATCH(Vertices[[#This Row],[Vertex]],GroupVertices[Vertex],0)),1,1,"")</f>
        <v>2</v>
      </c>
      <c r="BA8" s="51" t="s">
        <v>237</v>
      </c>
      <c r="BB8" s="51" t="s">
        <v>237</v>
      </c>
      <c r="BC8" s="51" t="s">
        <v>241</v>
      </c>
      <c r="BD8" s="51" t="s">
        <v>241</v>
      </c>
      <c r="BE8" s="51" t="s">
        <v>243</v>
      </c>
      <c r="BF8" s="51" t="s">
        <v>243</v>
      </c>
      <c r="BG8" s="128" t="s">
        <v>546</v>
      </c>
      <c r="BH8" s="128" t="s">
        <v>546</v>
      </c>
      <c r="BI8" s="128" t="s">
        <v>556</v>
      </c>
      <c r="BJ8" s="128" t="s">
        <v>556</v>
      </c>
      <c r="BK8" s="128">
        <v>0</v>
      </c>
      <c r="BL8" s="131">
        <v>0</v>
      </c>
      <c r="BM8" s="128">
        <v>0</v>
      </c>
      <c r="BN8" s="131">
        <v>0</v>
      </c>
      <c r="BO8" s="128">
        <v>0</v>
      </c>
      <c r="BP8" s="131">
        <v>0</v>
      </c>
      <c r="BQ8" s="128">
        <v>12</v>
      </c>
      <c r="BR8" s="131">
        <v>100</v>
      </c>
      <c r="BS8" s="128">
        <v>12</v>
      </c>
      <c r="BT8" s="2"/>
      <c r="BU8" s="3"/>
      <c r="BV8" s="3"/>
      <c r="BW8" s="3"/>
      <c r="BX8" s="3"/>
    </row>
    <row r="9" spans="1:76" ht="15">
      <c r="A9" s="14" t="s">
        <v>219</v>
      </c>
      <c r="B9" s="15"/>
      <c r="C9" s="15" t="s">
        <v>64</v>
      </c>
      <c r="D9" s="93">
        <v>1000</v>
      </c>
      <c r="E9" s="81"/>
      <c r="F9" s="112" t="s">
        <v>251</v>
      </c>
      <c r="G9" s="15"/>
      <c r="H9" s="16" t="s">
        <v>219</v>
      </c>
      <c r="I9" s="66"/>
      <c r="J9" s="66"/>
      <c r="K9" s="114" t="s">
        <v>359</v>
      </c>
      <c r="L9" s="94">
        <v>9999</v>
      </c>
      <c r="M9" s="95">
        <v>6091.00830078125</v>
      </c>
      <c r="N9" s="95">
        <v>1901.7708740234375</v>
      </c>
      <c r="O9" s="77"/>
      <c r="P9" s="96"/>
      <c r="Q9" s="96"/>
      <c r="R9" s="97"/>
      <c r="S9" s="51">
        <v>3</v>
      </c>
      <c r="T9" s="51">
        <v>1</v>
      </c>
      <c r="U9" s="52">
        <v>2</v>
      </c>
      <c r="V9" s="52">
        <v>0.5</v>
      </c>
      <c r="W9" s="52">
        <v>0.5</v>
      </c>
      <c r="X9" s="52">
        <v>1.723295</v>
      </c>
      <c r="Y9" s="52">
        <v>0</v>
      </c>
      <c r="Z9" s="52">
        <v>0</v>
      </c>
      <c r="AA9" s="82">
        <v>9</v>
      </c>
      <c r="AB9" s="82"/>
      <c r="AC9" s="98"/>
      <c r="AD9" s="85" t="s">
        <v>313</v>
      </c>
      <c r="AE9" s="85">
        <v>12</v>
      </c>
      <c r="AF9" s="85">
        <v>593845</v>
      </c>
      <c r="AG9" s="85">
        <v>81752</v>
      </c>
      <c r="AH9" s="85">
        <v>20</v>
      </c>
      <c r="AI9" s="85"/>
      <c r="AJ9" s="85" t="s">
        <v>322</v>
      </c>
      <c r="AK9" s="85" t="s">
        <v>326</v>
      </c>
      <c r="AL9" s="90" t="s">
        <v>328</v>
      </c>
      <c r="AM9" s="85"/>
      <c r="AN9" s="87">
        <v>40017.60076388889</v>
      </c>
      <c r="AO9" s="90" t="s">
        <v>335</v>
      </c>
      <c r="AP9" s="85" t="b">
        <v>0</v>
      </c>
      <c r="AQ9" s="85" t="b">
        <v>0</v>
      </c>
      <c r="AR9" s="85" t="b">
        <v>0</v>
      </c>
      <c r="AS9" s="85"/>
      <c r="AT9" s="85">
        <v>370</v>
      </c>
      <c r="AU9" s="90" t="s">
        <v>339</v>
      </c>
      <c r="AV9" s="85" t="b">
        <v>1</v>
      </c>
      <c r="AW9" s="85" t="s">
        <v>343</v>
      </c>
      <c r="AX9" s="90" t="s">
        <v>350</v>
      </c>
      <c r="AY9" s="85" t="s">
        <v>66</v>
      </c>
      <c r="AZ9" s="85" t="str">
        <f>REPLACE(INDEX(GroupVertices[Group],MATCH(Vertices[[#This Row],[Vertex]],GroupVertices[Vertex],0)),1,1,"")</f>
        <v>2</v>
      </c>
      <c r="BA9" s="51" t="s">
        <v>533</v>
      </c>
      <c r="BB9" s="51" t="s">
        <v>533</v>
      </c>
      <c r="BC9" s="51" t="s">
        <v>536</v>
      </c>
      <c r="BD9" s="51" t="s">
        <v>536</v>
      </c>
      <c r="BE9" s="51" t="s">
        <v>243</v>
      </c>
      <c r="BF9" s="51" t="s">
        <v>243</v>
      </c>
      <c r="BG9" s="128" t="s">
        <v>547</v>
      </c>
      <c r="BH9" s="128" t="s">
        <v>547</v>
      </c>
      <c r="BI9" s="128" t="s">
        <v>510</v>
      </c>
      <c r="BJ9" s="128" t="s">
        <v>510</v>
      </c>
      <c r="BK9" s="128">
        <v>0</v>
      </c>
      <c r="BL9" s="131">
        <v>0</v>
      </c>
      <c r="BM9" s="128">
        <v>0</v>
      </c>
      <c r="BN9" s="131">
        <v>0</v>
      </c>
      <c r="BO9" s="128">
        <v>0</v>
      </c>
      <c r="BP9" s="131">
        <v>0</v>
      </c>
      <c r="BQ9" s="128">
        <v>28</v>
      </c>
      <c r="BR9" s="131">
        <v>100</v>
      </c>
      <c r="BS9" s="128">
        <v>28</v>
      </c>
      <c r="BT9" s="2"/>
      <c r="BU9" s="3"/>
      <c r="BV9" s="3"/>
      <c r="BW9" s="3"/>
      <c r="BX9" s="3"/>
    </row>
    <row r="10" spans="1:76" ht="15">
      <c r="A10" s="14" t="s">
        <v>218</v>
      </c>
      <c r="B10" s="15"/>
      <c r="C10" s="15" t="s">
        <v>64</v>
      </c>
      <c r="D10" s="93">
        <v>250.3875912408759</v>
      </c>
      <c r="E10" s="81"/>
      <c r="F10" s="112" t="s">
        <v>250</v>
      </c>
      <c r="G10" s="15"/>
      <c r="H10" s="16" t="s">
        <v>218</v>
      </c>
      <c r="I10" s="66"/>
      <c r="J10" s="66"/>
      <c r="K10" s="114" t="s">
        <v>360</v>
      </c>
      <c r="L10" s="94">
        <v>1</v>
      </c>
      <c r="M10" s="95">
        <v>3318.38134765625</v>
      </c>
      <c r="N10" s="95">
        <v>7322.796875</v>
      </c>
      <c r="O10" s="77"/>
      <c r="P10" s="96"/>
      <c r="Q10" s="96"/>
      <c r="R10" s="97"/>
      <c r="S10" s="51">
        <v>1</v>
      </c>
      <c r="T10" s="51">
        <v>1</v>
      </c>
      <c r="U10" s="52">
        <v>0</v>
      </c>
      <c r="V10" s="52">
        <v>0</v>
      </c>
      <c r="W10" s="52">
        <v>0</v>
      </c>
      <c r="X10" s="52">
        <v>0.999939</v>
      </c>
      <c r="Y10" s="52">
        <v>0</v>
      </c>
      <c r="Z10" s="52" t="s">
        <v>410</v>
      </c>
      <c r="AA10" s="82">
        <v>10</v>
      </c>
      <c r="AB10" s="82"/>
      <c r="AC10" s="98"/>
      <c r="AD10" s="85" t="s">
        <v>314</v>
      </c>
      <c r="AE10" s="85">
        <v>435</v>
      </c>
      <c r="AF10" s="85">
        <v>289</v>
      </c>
      <c r="AG10" s="85">
        <v>15712</v>
      </c>
      <c r="AH10" s="85">
        <v>7958</v>
      </c>
      <c r="AI10" s="85"/>
      <c r="AJ10" s="85" t="s">
        <v>323</v>
      </c>
      <c r="AK10" s="85"/>
      <c r="AL10" s="85"/>
      <c r="AM10" s="85"/>
      <c r="AN10" s="87">
        <v>40657.02322916667</v>
      </c>
      <c r="AO10" s="90" t="s">
        <v>336</v>
      </c>
      <c r="AP10" s="85" t="b">
        <v>0</v>
      </c>
      <c r="AQ10" s="85" t="b">
        <v>0</v>
      </c>
      <c r="AR10" s="85" t="b">
        <v>1</v>
      </c>
      <c r="AS10" s="85"/>
      <c r="AT10" s="85">
        <v>1</v>
      </c>
      <c r="AU10" s="90" t="s">
        <v>340</v>
      </c>
      <c r="AV10" s="85" t="b">
        <v>0</v>
      </c>
      <c r="AW10" s="85" t="s">
        <v>343</v>
      </c>
      <c r="AX10" s="90" t="s">
        <v>351</v>
      </c>
      <c r="AY10" s="85" t="s">
        <v>66</v>
      </c>
      <c r="AZ10" s="85" t="str">
        <f>REPLACE(INDEX(GroupVertices[Group],MATCH(Vertices[[#This Row],[Vertex]],GroupVertices[Vertex],0)),1,1,"")</f>
        <v>1</v>
      </c>
      <c r="BA10" s="51" t="s">
        <v>238</v>
      </c>
      <c r="BB10" s="51" t="s">
        <v>238</v>
      </c>
      <c r="BC10" s="51" t="s">
        <v>240</v>
      </c>
      <c r="BD10" s="51" t="s">
        <v>240</v>
      </c>
      <c r="BE10" s="51"/>
      <c r="BF10" s="51"/>
      <c r="BG10" s="128" t="s">
        <v>548</v>
      </c>
      <c r="BH10" s="128" t="s">
        <v>548</v>
      </c>
      <c r="BI10" s="128" t="s">
        <v>557</v>
      </c>
      <c r="BJ10" s="128" t="s">
        <v>557</v>
      </c>
      <c r="BK10" s="128">
        <v>0</v>
      </c>
      <c r="BL10" s="131">
        <v>0</v>
      </c>
      <c r="BM10" s="128">
        <v>0</v>
      </c>
      <c r="BN10" s="131">
        <v>0</v>
      </c>
      <c r="BO10" s="128">
        <v>0</v>
      </c>
      <c r="BP10" s="131">
        <v>0</v>
      </c>
      <c r="BQ10" s="128">
        <v>21</v>
      </c>
      <c r="BR10" s="131">
        <v>100</v>
      </c>
      <c r="BS10" s="128">
        <v>21</v>
      </c>
      <c r="BT10" s="2"/>
      <c r="BU10" s="3"/>
      <c r="BV10" s="3"/>
      <c r="BW10" s="3"/>
      <c r="BX10" s="3"/>
    </row>
    <row r="11" spans="1:76" ht="15">
      <c r="A11" s="99" t="s">
        <v>220</v>
      </c>
      <c r="B11" s="100"/>
      <c r="C11" s="100" t="s">
        <v>64</v>
      </c>
      <c r="D11" s="101">
        <v>266.59708029197077</v>
      </c>
      <c r="E11" s="102"/>
      <c r="F11" s="113" t="s">
        <v>252</v>
      </c>
      <c r="G11" s="100"/>
      <c r="H11" s="103" t="s">
        <v>220</v>
      </c>
      <c r="I11" s="104"/>
      <c r="J11" s="104"/>
      <c r="K11" s="115" t="s">
        <v>361</v>
      </c>
      <c r="L11" s="105">
        <v>1</v>
      </c>
      <c r="M11" s="106">
        <v>6091.00830078125</v>
      </c>
      <c r="N11" s="106">
        <v>4999.5</v>
      </c>
      <c r="O11" s="107"/>
      <c r="P11" s="108"/>
      <c r="Q11" s="108"/>
      <c r="R11" s="109"/>
      <c r="S11" s="51">
        <v>0</v>
      </c>
      <c r="T11" s="51">
        <v>1</v>
      </c>
      <c r="U11" s="52">
        <v>0</v>
      </c>
      <c r="V11" s="52">
        <v>0.333333</v>
      </c>
      <c r="W11" s="52">
        <v>0.25</v>
      </c>
      <c r="X11" s="52">
        <v>0.638261</v>
      </c>
      <c r="Y11" s="52">
        <v>0</v>
      </c>
      <c r="Z11" s="52">
        <v>0</v>
      </c>
      <c r="AA11" s="110">
        <v>11</v>
      </c>
      <c r="AB11" s="110"/>
      <c r="AC11" s="111"/>
      <c r="AD11" s="85" t="s">
        <v>315</v>
      </c>
      <c r="AE11" s="85">
        <v>1767</v>
      </c>
      <c r="AF11" s="85">
        <v>342</v>
      </c>
      <c r="AG11" s="85">
        <v>6768</v>
      </c>
      <c r="AH11" s="85">
        <v>12994</v>
      </c>
      <c r="AI11" s="85"/>
      <c r="AJ11" s="85" t="s">
        <v>324</v>
      </c>
      <c r="AK11" s="85" t="s">
        <v>327</v>
      </c>
      <c r="AL11" s="85"/>
      <c r="AM11" s="85"/>
      <c r="AN11" s="87">
        <v>42791.22127314815</v>
      </c>
      <c r="AO11" s="90" t="s">
        <v>337</v>
      </c>
      <c r="AP11" s="85" t="b">
        <v>1</v>
      </c>
      <c r="AQ11" s="85" t="b">
        <v>0</v>
      </c>
      <c r="AR11" s="85" t="b">
        <v>0</v>
      </c>
      <c r="AS11" s="85"/>
      <c r="AT11" s="85">
        <v>1</v>
      </c>
      <c r="AU11" s="85"/>
      <c r="AV11" s="85" t="b">
        <v>0</v>
      </c>
      <c r="AW11" s="85" t="s">
        <v>343</v>
      </c>
      <c r="AX11" s="90" t="s">
        <v>352</v>
      </c>
      <c r="AY11" s="85" t="s">
        <v>66</v>
      </c>
      <c r="AZ11" s="85" t="str">
        <f>REPLACE(INDEX(GroupVertices[Group],MATCH(Vertices[[#This Row],[Vertex]],GroupVertices[Vertex],0)),1,1,"")</f>
        <v>2</v>
      </c>
      <c r="BA11" s="51"/>
      <c r="BB11" s="51"/>
      <c r="BC11" s="51"/>
      <c r="BD11" s="51"/>
      <c r="BE11" s="51"/>
      <c r="BF11" s="51"/>
      <c r="BG11" s="128" t="s">
        <v>549</v>
      </c>
      <c r="BH11" s="128" t="s">
        <v>549</v>
      </c>
      <c r="BI11" s="128" t="s">
        <v>558</v>
      </c>
      <c r="BJ11" s="128" t="s">
        <v>558</v>
      </c>
      <c r="BK11" s="128">
        <v>0</v>
      </c>
      <c r="BL11" s="131">
        <v>0</v>
      </c>
      <c r="BM11" s="128">
        <v>0</v>
      </c>
      <c r="BN11" s="131">
        <v>0</v>
      </c>
      <c r="BO11" s="128">
        <v>0</v>
      </c>
      <c r="BP11" s="131">
        <v>0</v>
      </c>
      <c r="BQ11" s="128">
        <v>22</v>
      </c>
      <c r="BR11" s="131">
        <v>100</v>
      </c>
      <c r="BS11" s="128">
        <v>22</v>
      </c>
      <c r="BT11" s="2"/>
      <c r="BU11" s="3"/>
      <c r="BV11" s="3"/>
      <c r="BW11" s="3"/>
      <c r="BX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hyperlinks>
    <hyperlink ref="AL9" r:id="rId1" display="https://t.co/rM6KMp7n9f"/>
    <hyperlink ref="AO3" r:id="rId2" display="https://pbs.twimg.com/profile_banners/1621989764/1374903495"/>
    <hyperlink ref="AO4" r:id="rId3" display="https://pbs.twimg.com/profile_banners/1155692170453618689/1564536598"/>
    <hyperlink ref="AO5" r:id="rId4" display="https://pbs.twimg.com/profile_banners/723200424/1552319850"/>
    <hyperlink ref="AO6" r:id="rId5" display="https://pbs.twimg.com/profile_banners/226329866/1552357761"/>
    <hyperlink ref="AO7" r:id="rId6" display="https://pbs.twimg.com/profile_banners/386062695/1558806683"/>
    <hyperlink ref="AO8" r:id="rId7" display="https://pbs.twimg.com/profile_banners/873887287993663489/1531831079"/>
    <hyperlink ref="AO9" r:id="rId8" display="https://pbs.twimg.com/profile_banners/59477195/1561465646"/>
    <hyperlink ref="AO10" r:id="rId9" display="https://pbs.twimg.com/profile_banners/286933510/1563848358"/>
    <hyperlink ref="AO11" r:id="rId10" display="https://pbs.twimg.com/profile_banners/835358320546426882/1565851574"/>
    <hyperlink ref="AU3" r:id="rId11" display="http://abs.twimg.com/images/themes/theme1/bg.png"/>
    <hyperlink ref="AU5" r:id="rId12" display="http://abs.twimg.com/images/themes/theme1/bg.png"/>
    <hyperlink ref="AU6" r:id="rId13" display="http://abs.twimg.com/images/themes/theme1/bg.png"/>
    <hyperlink ref="AU7" r:id="rId14" display="http://abs.twimg.com/images/themes/theme1/bg.png"/>
    <hyperlink ref="AU9" r:id="rId15" display="http://abs.twimg.com/images/themes/theme14/bg.gif"/>
    <hyperlink ref="AU10" r:id="rId16" display="http://abs.twimg.com/images/themes/theme15/bg.png"/>
    <hyperlink ref="F3" r:id="rId17" display="http://pbs.twimg.com/profile_images/378800000195063469/d4b2cf4a2d282fdeb65e909b6f9a83b8_normal.jpeg"/>
    <hyperlink ref="F4" r:id="rId18" display="http://pbs.twimg.com/profile_images/1156376415182475265/vHDi0Lsa_normal.jpg"/>
    <hyperlink ref="F5" r:id="rId19" display="http://pbs.twimg.com/profile_images/1160756927393128448/anxo1zDW_normal.jpg"/>
    <hyperlink ref="F6" r:id="rId20" display="http://pbs.twimg.com/profile_images/1082833093420072961/7GFOCnY0_normal.jpg"/>
    <hyperlink ref="F7" r:id="rId21" display="http://pbs.twimg.com/profile_images/1149103406730096641/xqZtdINe_normal.jpg"/>
    <hyperlink ref="F8" r:id="rId22" display="http://pbs.twimg.com/profile_images/1137437747151560711/M-dLnkA6_normal.jpg"/>
    <hyperlink ref="F9" r:id="rId23" display="http://pbs.twimg.com/profile_images/1143496728043298817/szSJgmQC_normal.jpg"/>
    <hyperlink ref="F10" r:id="rId24" display="http://pbs.twimg.com/profile_images/1143307169934249984/DSBnTWY8_normal.jpg"/>
    <hyperlink ref="F11" r:id="rId25" display="http://pbs.twimg.com/profile_images/1162309017240317953/pSxmEIWp_normal.jpg"/>
    <hyperlink ref="AX3" r:id="rId26" display="https://twitter.com/oyoonkgd9111"/>
    <hyperlink ref="AX4" r:id="rId27" display="https://twitter.com/saudielf99"/>
    <hyperlink ref="AX5" r:id="rId28" display="https://twitter.com/fayoosh_sj"/>
    <hyperlink ref="AX6" r:id="rId29" display="https://twitter.com/squttami"/>
    <hyperlink ref="AX7" r:id="rId30" display="https://twitter.com/lghsosl"/>
    <hyperlink ref="AX8" r:id="rId31" display="https://twitter.com/rasol07369768"/>
    <hyperlink ref="AX9" r:id="rId32" display="https://twitter.com/radiosawa"/>
    <hyperlink ref="AX10" r:id="rId33" display="https://twitter.com/sakura_w92"/>
    <hyperlink ref="AX11" r:id="rId34" display="https://twitter.com/naseer_deeb1"/>
  </hyperlinks>
  <printOptions/>
  <pageMargins left="0.7" right="0.7" top="0.75" bottom="0.75" header="0.3" footer="0.3"/>
  <pageSetup horizontalDpi="600" verticalDpi="600" orientation="portrait" r:id="rId38"/>
  <legacyDrawing r:id="rId36"/>
  <tableParts>
    <tablePart r:id="rId3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419</v>
      </c>
      <c r="Z2" s="13" t="s">
        <v>426</v>
      </c>
      <c r="AA2" s="13" t="s">
        <v>434</v>
      </c>
      <c r="AB2" s="13" t="s">
        <v>470</v>
      </c>
      <c r="AC2" s="13" t="s">
        <v>508</v>
      </c>
      <c r="AD2" s="13" t="s">
        <v>520</v>
      </c>
      <c r="AE2" s="13" t="s">
        <v>521</v>
      </c>
      <c r="AF2" s="13" t="s">
        <v>527</v>
      </c>
      <c r="AG2" s="67" t="s">
        <v>608</v>
      </c>
      <c r="AH2" s="67" t="s">
        <v>609</v>
      </c>
      <c r="AI2" s="67" t="s">
        <v>610</v>
      </c>
      <c r="AJ2" s="67" t="s">
        <v>611</v>
      </c>
      <c r="AK2" s="67" t="s">
        <v>612</v>
      </c>
      <c r="AL2" s="67" t="s">
        <v>613</v>
      </c>
      <c r="AM2" s="67" t="s">
        <v>614</v>
      </c>
      <c r="AN2" s="67" t="s">
        <v>615</v>
      </c>
      <c r="AO2" s="67" t="s">
        <v>618</v>
      </c>
    </row>
    <row r="3" spans="1:41" ht="15">
      <c r="A3" s="125" t="s">
        <v>401</v>
      </c>
      <c r="B3" s="126" t="s">
        <v>404</v>
      </c>
      <c r="C3" s="126" t="s">
        <v>56</v>
      </c>
      <c r="D3" s="117"/>
      <c r="E3" s="116"/>
      <c r="F3" s="118" t="s">
        <v>645</v>
      </c>
      <c r="G3" s="119"/>
      <c r="H3" s="119"/>
      <c r="I3" s="120">
        <v>3</v>
      </c>
      <c r="J3" s="121"/>
      <c r="K3" s="51">
        <v>4</v>
      </c>
      <c r="L3" s="51">
        <v>3</v>
      </c>
      <c r="M3" s="51">
        <v>2</v>
      </c>
      <c r="N3" s="51">
        <v>5</v>
      </c>
      <c r="O3" s="51">
        <v>5</v>
      </c>
      <c r="P3" s="52" t="s">
        <v>410</v>
      </c>
      <c r="Q3" s="52" t="s">
        <v>410</v>
      </c>
      <c r="R3" s="51">
        <v>4</v>
      </c>
      <c r="S3" s="51">
        <v>4</v>
      </c>
      <c r="T3" s="51">
        <v>1</v>
      </c>
      <c r="U3" s="51">
        <v>2</v>
      </c>
      <c r="V3" s="51">
        <v>0</v>
      </c>
      <c r="W3" s="52">
        <v>0</v>
      </c>
      <c r="X3" s="52">
        <v>0</v>
      </c>
      <c r="Y3" s="85" t="s">
        <v>420</v>
      </c>
      <c r="Z3" s="85" t="s">
        <v>240</v>
      </c>
      <c r="AA3" s="85" t="s">
        <v>242</v>
      </c>
      <c r="AB3" s="91" t="s">
        <v>471</v>
      </c>
      <c r="AC3" s="91" t="s">
        <v>509</v>
      </c>
      <c r="AD3" s="91"/>
      <c r="AE3" s="91"/>
      <c r="AF3" s="91" t="s">
        <v>528</v>
      </c>
      <c r="AG3" s="128">
        <v>0</v>
      </c>
      <c r="AH3" s="131">
        <v>0</v>
      </c>
      <c r="AI3" s="128">
        <v>0</v>
      </c>
      <c r="AJ3" s="131">
        <v>0</v>
      </c>
      <c r="AK3" s="128">
        <v>0</v>
      </c>
      <c r="AL3" s="131">
        <v>0</v>
      </c>
      <c r="AM3" s="128">
        <v>88</v>
      </c>
      <c r="AN3" s="131">
        <v>100</v>
      </c>
      <c r="AO3" s="128">
        <v>88</v>
      </c>
    </row>
    <row r="4" spans="1:41" ht="15">
      <c r="A4" s="125" t="s">
        <v>402</v>
      </c>
      <c r="B4" s="126" t="s">
        <v>405</v>
      </c>
      <c r="C4" s="126" t="s">
        <v>56</v>
      </c>
      <c r="D4" s="122"/>
      <c r="E4" s="100"/>
      <c r="F4" s="103" t="s">
        <v>646</v>
      </c>
      <c r="G4" s="107"/>
      <c r="H4" s="107"/>
      <c r="I4" s="123">
        <v>4</v>
      </c>
      <c r="J4" s="110"/>
      <c r="K4" s="51">
        <v>3</v>
      </c>
      <c r="L4" s="51">
        <v>2</v>
      </c>
      <c r="M4" s="51">
        <v>2</v>
      </c>
      <c r="N4" s="51">
        <v>4</v>
      </c>
      <c r="O4" s="51">
        <v>2</v>
      </c>
      <c r="P4" s="52">
        <v>0</v>
      </c>
      <c r="Q4" s="52">
        <v>0</v>
      </c>
      <c r="R4" s="51">
        <v>1</v>
      </c>
      <c r="S4" s="51">
        <v>0</v>
      </c>
      <c r="T4" s="51">
        <v>3</v>
      </c>
      <c r="U4" s="51">
        <v>4</v>
      </c>
      <c r="V4" s="51">
        <v>2</v>
      </c>
      <c r="W4" s="52">
        <v>0.888889</v>
      </c>
      <c r="X4" s="52">
        <v>0.3333333333333333</v>
      </c>
      <c r="Y4" s="85" t="s">
        <v>421</v>
      </c>
      <c r="Z4" s="85" t="s">
        <v>427</v>
      </c>
      <c r="AA4" s="85" t="s">
        <v>243</v>
      </c>
      <c r="AB4" s="91" t="s">
        <v>472</v>
      </c>
      <c r="AC4" s="91" t="s">
        <v>510</v>
      </c>
      <c r="AD4" s="91"/>
      <c r="AE4" s="91" t="s">
        <v>219</v>
      </c>
      <c r="AF4" s="91" t="s">
        <v>529</v>
      </c>
      <c r="AG4" s="128">
        <v>0</v>
      </c>
      <c r="AH4" s="131">
        <v>0</v>
      </c>
      <c r="AI4" s="128">
        <v>0</v>
      </c>
      <c r="AJ4" s="131">
        <v>0</v>
      </c>
      <c r="AK4" s="128">
        <v>0</v>
      </c>
      <c r="AL4" s="131">
        <v>0</v>
      </c>
      <c r="AM4" s="128">
        <v>62</v>
      </c>
      <c r="AN4" s="131">
        <v>100</v>
      </c>
      <c r="AO4" s="128">
        <v>62</v>
      </c>
    </row>
    <row r="5" spans="1:41" ht="15">
      <c r="A5" s="125" t="s">
        <v>403</v>
      </c>
      <c r="B5" s="126" t="s">
        <v>406</v>
      </c>
      <c r="C5" s="126" t="s">
        <v>56</v>
      </c>
      <c r="D5" s="122"/>
      <c r="E5" s="100"/>
      <c r="F5" s="103" t="s">
        <v>647</v>
      </c>
      <c r="G5" s="107"/>
      <c r="H5" s="107"/>
      <c r="I5" s="123">
        <v>5</v>
      </c>
      <c r="J5" s="110"/>
      <c r="K5" s="51">
        <v>2</v>
      </c>
      <c r="L5" s="51">
        <v>2</v>
      </c>
      <c r="M5" s="51">
        <v>0</v>
      </c>
      <c r="N5" s="51">
        <v>2</v>
      </c>
      <c r="O5" s="51">
        <v>0</v>
      </c>
      <c r="P5" s="52">
        <v>1</v>
      </c>
      <c r="Q5" s="52">
        <v>1</v>
      </c>
      <c r="R5" s="51">
        <v>1</v>
      </c>
      <c r="S5" s="51">
        <v>0</v>
      </c>
      <c r="T5" s="51">
        <v>2</v>
      </c>
      <c r="U5" s="51">
        <v>2</v>
      </c>
      <c r="V5" s="51">
        <v>1</v>
      </c>
      <c r="W5" s="52">
        <v>0.5</v>
      </c>
      <c r="X5" s="52">
        <v>1</v>
      </c>
      <c r="Y5" s="85"/>
      <c r="Z5" s="85"/>
      <c r="AA5" s="85"/>
      <c r="AB5" s="91" t="s">
        <v>473</v>
      </c>
      <c r="AC5" s="91" t="s">
        <v>511</v>
      </c>
      <c r="AD5" s="91" t="s">
        <v>214</v>
      </c>
      <c r="AE5" s="91" t="s">
        <v>522</v>
      </c>
      <c r="AF5" s="91" t="s">
        <v>530</v>
      </c>
      <c r="AG5" s="128">
        <v>0</v>
      </c>
      <c r="AH5" s="131">
        <v>0</v>
      </c>
      <c r="AI5" s="128">
        <v>0</v>
      </c>
      <c r="AJ5" s="131">
        <v>0</v>
      </c>
      <c r="AK5" s="128">
        <v>0</v>
      </c>
      <c r="AL5" s="131">
        <v>0</v>
      </c>
      <c r="AM5" s="128">
        <v>32</v>
      </c>
      <c r="AN5" s="131">
        <v>100</v>
      </c>
      <c r="AO5" s="128">
        <v>32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401</v>
      </c>
      <c r="B2" s="91" t="s">
        <v>212</v>
      </c>
      <c r="C2" s="85">
        <f>VLOOKUP(GroupVertices[[#This Row],[Vertex]],Vertices[],MATCH("ID",Vertices[[#Headers],[Vertex]:[Vertex Content Word Count]],0),FALSE)</f>
        <v>3</v>
      </c>
    </row>
    <row r="3" spans="1:3" ht="15">
      <c r="A3" s="85" t="s">
        <v>401</v>
      </c>
      <c r="B3" s="91" t="s">
        <v>215</v>
      </c>
      <c r="C3" s="85">
        <f>VLOOKUP(GroupVertices[[#This Row],[Vertex]],Vertices[],MATCH("ID",Vertices[[#Headers],[Vertex]:[Vertex Content Word Count]],0),FALSE)</f>
        <v>6</v>
      </c>
    </row>
    <row r="4" spans="1:3" ht="15">
      <c r="A4" s="85" t="s">
        <v>401</v>
      </c>
      <c r="B4" s="91" t="s">
        <v>216</v>
      </c>
      <c r="C4" s="85">
        <f>VLOOKUP(GroupVertices[[#This Row],[Vertex]],Vertices[],MATCH("ID",Vertices[[#Headers],[Vertex]:[Vertex Content Word Count]],0),FALSE)</f>
        <v>7</v>
      </c>
    </row>
    <row r="5" spans="1:3" ht="15">
      <c r="A5" s="85" t="s">
        <v>401</v>
      </c>
      <c r="B5" s="91" t="s">
        <v>218</v>
      </c>
      <c r="C5" s="85">
        <f>VLOOKUP(GroupVertices[[#This Row],[Vertex]],Vertices[],MATCH("ID",Vertices[[#Headers],[Vertex]:[Vertex Content Word Count]],0),FALSE)</f>
        <v>10</v>
      </c>
    </row>
    <row r="6" spans="1:3" ht="15">
      <c r="A6" s="85" t="s">
        <v>402</v>
      </c>
      <c r="B6" s="91" t="s">
        <v>220</v>
      </c>
      <c r="C6" s="85">
        <f>VLOOKUP(GroupVertices[[#This Row],[Vertex]],Vertices[],MATCH("ID",Vertices[[#Headers],[Vertex]:[Vertex Content Word Count]],0),FALSE)</f>
        <v>11</v>
      </c>
    </row>
    <row r="7" spans="1:3" ht="15">
      <c r="A7" s="85" t="s">
        <v>402</v>
      </c>
      <c r="B7" s="91" t="s">
        <v>219</v>
      </c>
      <c r="C7" s="85">
        <f>VLOOKUP(GroupVertices[[#This Row],[Vertex]],Vertices[],MATCH("ID",Vertices[[#Headers],[Vertex]:[Vertex Content Word Count]],0),FALSE)</f>
        <v>9</v>
      </c>
    </row>
    <row r="8" spans="1:3" ht="15">
      <c r="A8" s="85" t="s">
        <v>402</v>
      </c>
      <c r="B8" s="91" t="s">
        <v>217</v>
      </c>
      <c r="C8" s="85">
        <f>VLOOKUP(GroupVertices[[#This Row],[Vertex]],Vertices[],MATCH("ID",Vertices[[#Headers],[Vertex]:[Vertex Content Word Count]],0),FALSE)</f>
        <v>8</v>
      </c>
    </row>
    <row r="9" spans="1:3" ht="15">
      <c r="A9" s="85" t="s">
        <v>403</v>
      </c>
      <c r="B9" s="91" t="s">
        <v>214</v>
      </c>
      <c r="C9" s="85">
        <f>VLOOKUP(GroupVertices[[#This Row],[Vertex]],Vertices[],MATCH("ID",Vertices[[#Headers],[Vertex]:[Vertex Content Word Count]],0),FALSE)</f>
        <v>5</v>
      </c>
    </row>
    <row r="10" spans="1:3" ht="15">
      <c r="A10" s="85" t="s">
        <v>403</v>
      </c>
      <c r="B10" s="91" t="s">
        <v>213</v>
      </c>
      <c r="C10"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622</v>
      </c>
      <c r="B2" s="36" t="s">
        <v>362</v>
      </c>
      <c r="D2" s="33">
        <f>MIN(Vertices[Degree])</f>
        <v>0</v>
      </c>
      <c r="E2" s="3">
        <f>COUNTIF(Vertices[Degree],"&gt;= "&amp;D2)-COUNTIF(Vertices[Degree],"&gt;="&amp;D3)</f>
        <v>0</v>
      </c>
      <c r="F2" s="39">
        <f>MIN(Vertices[In-Degree])</f>
        <v>0</v>
      </c>
      <c r="G2" s="40">
        <f>COUNTIF(Vertices[In-Degree],"&gt;= "&amp;F2)-COUNTIF(Vertices[In-Degree],"&gt;="&amp;F3)</f>
        <v>2</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8</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6</v>
      </c>
      <c r="P2" s="39">
        <f>MIN(Vertices[PageRank])</f>
        <v>0.638261</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1</v>
      </c>
      <c r="I3" s="42">
        <f>COUNTIF(Vertices[Out-Degree],"&gt;= "&amp;H3)-COUNTIF(Vertices[Out-Degree],"&gt;="&amp;H4)</f>
        <v>0</v>
      </c>
      <c r="J3" s="41">
        <f aca="true" t="shared" si="4" ref="J3:J26">J2+($J$57-$J$2)/BinDivisor</f>
        <v>0.03636363636363636</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0.00909090909090909</v>
      </c>
      <c r="O3" s="42">
        <f>COUNTIF(Vertices[Eigenvector Centrality],"&gt;= "&amp;N3)-COUNTIF(Vertices[Eigenvector Centrality],"&gt;="&amp;N4)</f>
        <v>0</v>
      </c>
      <c r="P3" s="41">
        <f aca="true" t="shared" si="7" ref="P3:P26">P2+($P$57-$P$2)/BinDivisor</f>
        <v>0.6579888909090909</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0.10909090909090909</v>
      </c>
      <c r="G4" s="40">
        <f>COUNTIF(Vertices[In-Degree],"&gt;= "&amp;F4)-COUNTIF(Vertices[In-Degree],"&gt;="&amp;F5)</f>
        <v>0</v>
      </c>
      <c r="H4" s="39">
        <f t="shared" si="3"/>
        <v>1</v>
      </c>
      <c r="I4" s="40">
        <f>COUNTIF(Vertices[Out-Degree],"&gt;= "&amp;H4)-COUNTIF(Vertices[Out-Degree],"&gt;="&amp;H5)</f>
        <v>0</v>
      </c>
      <c r="J4" s="39">
        <f t="shared" si="4"/>
        <v>0.07272727272727272</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0.01818181818181818</v>
      </c>
      <c r="O4" s="40">
        <f>COUNTIF(Vertices[Eigenvector Centrality],"&gt;= "&amp;N4)-COUNTIF(Vertices[Eigenvector Centrality],"&gt;="&amp;N5)</f>
        <v>0</v>
      </c>
      <c r="P4" s="39">
        <f t="shared" si="7"/>
        <v>0.6777167818181817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0.16363636363636364</v>
      </c>
      <c r="G5" s="42">
        <f>COUNTIF(Vertices[In-Degree],"&gt;= "&amp;F5)-COUNTIF(Vertices[In-Degree],"&gt;="&amp;F6)</f>
        <v>0</v>
      </c>
      <c r="H5" s="41">
        <f t="shared" si="3"/>
        <v>1</v>
      </c>
      <c r="I5" s="42">
        <f>COUNTIF(Vertices[Out-Degree],"&gt;= "&amp;H5)-COUNTIF(Vertices[Out-Degree],"&gt;="&amp;H6)</f>
        <v>0</v>
      </c>
      <c r="J5" s="41">
        <f t="shared" si="4"/>
        <v>0.10909090909090909</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0.02727272727272727</v>
      </c>
      <c r="O5" s="42">
        <f>COUNTIF(Vertices[Eigenvector Centrality],"&gt;= "&amp;N5)-COUNTIF(Vertices[Eigenvector Centrality],"&gt;="&amp;N6)</f>
        <v>0</v>
      </c>
      <c r="P5" s="41">
        <f t="shared" si="7"/>
        <v>0.6974446727272726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7</v>
      </c>
      <c r="D6" s="34">
        <f t="shared" si="1"/>
        <v>0</v>
      </c>
      <c r="E6" s="3">
        <f>COUNTIF(Vertices[Degree],"&gt;= "&amp;D6)-COUNTIF(Vertices[Degree],"&gt;="&amp;D7)</f>
        <v>0</v>
      </c>
      <c r="F6" s="39">
        <f t="shared" si="2"/>
        <v>0.21818181818181817</v>
      </c>
      <c r="G6" s="40">
        <f>COUNTIF(Vertices[In-Degree],"&gt;= "&amp;F6)-COUNTIF(Vertices[In-Degree],"&gt;="&amp;F7)</f>
        <v>0</v>
      </c>
      <c r="H6" s="39">
        <f t="shared" si="3"/>
        <v>1</v>
      </c>
      <c r="I6" s="40">
        <f>COUNTIF(Vertices[Out-Degree],"&gt;= "&amp;H6)-COUNTIF(Vertices[Out-Degree],"&gt;="&amp;H7)</f>
        <v>0</v>
      </c>
      <c r="J6" s="39">
        <f t="shared" si="4"/>
        <v>0.14545454545454545</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0.03636363636363636</v>
      </c>
      <c r="O6" s="40">
        <f>COUNTIF(Vertices[Eigenvector Centrality],"&gt;= "&amp;N6)-COUNTIF(Vertices[Eigenvector Centrality],"&gt;="&amp;N7)</f>
        <v>0</v>
      </c>
      <c r="P6" s="39">
        <f t="shared" si="7"/>
        <v>0.7171725636363635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0.2727272727272727</v>
      </c>
      <c r="G7" s="42">
        <f>COUNTIF(Vertices[In-Degree],"&gt;= "&amp;F7)-COUNTIF(Vertices[In-Degree],"&gt;="&amp;F8)</f>
        <v>0</v>
      </c>
      <c r="H7" s="41">
        <f t="shared" si="3"/>
        <v>1</v>
      </c>
      <c r="I7" s="42">
        <f>COUNTIF(Vertices[Out-Degree],"&gt;= "&amp;H7)-COUNTIF(Vertices[Out-Degree],"&gt;="&amp;H8)</f>
        <v>0</v>
      </c>
      <c r="J7" s="41">
        <f t="shared" si="4"/>
        <v>0.18181818181818182</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0.045454545454545456</v>
      </c>
      <c r="O7" s="42">
        <f>COUNTIF(Vertices[Eigenvector Centrality],"&gt;= "&amp;N7)-COUNTIF(Vertices[Eigenvector Centrality],"&gt;="&amp;N8)</f>
        <v>0</v>
      </c>
      <c r="P7" s="41">
        <f t="shared" si="7"/>
        <v>0.7369004545454544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11</v>
      </c>
      <c r="D8" s="34">
        <f t="shared" si="1"/>
        <v>0</v>
      </c>
      <c r="E8" s="3">
        <f>COUNTIF(Vertices[Degree],"&gt;= "&amp;D8)-COUNTIF(Vertices[Degree],"&gt;="&amp;D9)</f>
        <v>0</v>
      </c>
      <c r="F8" s="39">
        <f t="shared" si="2"/>
        <v>0.32727272727272727</v>
      </c>
      <c r="G8" s="40">
        <f>COUNTIF(Vertices[In-Degree],"&gt;= "&amp;F8)-COUNTIF(Vertices[In-Degree],"&gt;="&amp;F9)</f>
        <v>0</v>
      </c>
      <c r="H8" s="39">
        <f t="shared" si="3"/>
        <v>1</v>
      </c>
      <c r="I8" s="40">
        <f>COUNTIF(Vertices[Out-Degree],"&gt;= "&amp;H8)-COUNTIF(Vertices[Out-Degree],"&gt;="&amp;H9)</f>
        <v>0</v>
      </c>
      <c r="J8" s="39">
        <f t="shared" si="4"/>
        <v>0.2181818181818182</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0.05454545454545455</v>
      </c>
      <c r="O8" s="40">
        <f>COUNTIF(Vertices[Eigenvector Centrality],"&gt;= "&amp;N8)-COUNTIF(Vertices[Eigenvector Centrality],"&gt;="&amp;N9)</f>
        <v>0</v>
      </c>
      <c r="P8" s="39">
        <f t="shared" si="7"/>
        <v>0.7566283454545453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0.38181818181818183</v>
      </c>
      <c r="G9" s="42">
        <f>COUNTIF(Vertices[In-Degree],"&gt;= "&amp;F9)-COUNTIF(Vertices[In-Degree],"&gt;="&amp;F10)</f>
        <v>0</v>
      </c>
      <c r="H9" s="41">
        <f t="shared" si="3"/>
        <v>1</v>
      </c>
      <c r="I9" s="42">
        <f>COUNTIF(Vertices[Out-Degree],"&gt;= "&amp;H9)-COUNTIF(Vertices[Out-Degree],"&gt;="&amp;H10)</f>
        <v>0</v>
      </c>
      <c r="J9" s="41">
        <f t="shared" si="4"/>
        <v>0.2545454545454546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0.06363636363636364</v>
      </c>
      <c r="O9" s="42">
        <f>COUNTIF(Vertices[Eigenvector Centrality],"&gt;= "&amp;N9)-COUNTIF(Vertices[Eigenvector Centrality],"&gt;="&amp;N10)</f>
        <v>0</v>
      </c>
      <c r="P9" s="41">
        <f t="shared" si="7"/>
        <v>0.7763562363636362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623</v>
      </c>
      <c r="B10" s="36">
        <v>3</v>
      </c>
      <c r="D10" s="34">
        <f t="shared" si="1"/>
        <v>0</v>
      </c>
      <c r="E10" s="3">
        <f>COUNTIF(Vertices[Degree],"&gt;= "&amp;D10)-COUNTIF(Vertices[Degree],"&gt;="&amp;D11)</f>
        <v>0</v>
      </c>
      <c r="F10" s="39">
        <f t="shared" si="2"/>
        <v>0.4363636363636364</v>
      </c>
      <c r="G10" s="40">
        <f>COUNTIF(Vertices[In-Degree],"&gt;= "&amp;F10)-COUNTIF(Vertices[In-Degree],"&gt;="&amp;F11)</f>
        <v>0</v>
      </c>
      <c r="H10" s="39">
        <f t="shared" si="3"/>
        <v>1</v>
      </c>
      <c r="I10" s="40">
        <f>COUNTIF(Vertices[Out-Degree],"&gt;= "&amp;H10)-COUNTIF(Vertices[Out-Degree],"&gt;="&amp;H11)</f>
        <v>0</v>
      </c>
      <c r="J10" s="39">
        <f t="shared" si="4"/>
        <v>0.29090909090909095</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0.07272727272727274</v>
      </c>
      <c r="O10" s="40">
        <f>COUNTIF(Vertices[Eigenvector Centrality],"&gt;= "&amp;N10)-COUNTIF(Vertices[Eigenvector Centrality],"&gt;="&amp;N11)</f>
        <v>0</v>
      </c>
      <c r="P10" s="39">
        <f t="shared" si="7"/>
        <v>0.796084127272727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0.49090909090909096</v>
      </c>
      <c r="G11" s="42">
        <f>COUNTIF(Vertices[In-Degree],"&gt;= "&amp;F11)-COUNTIF(Vertices[In-Degree],"&gt;="&amp;F12)</f>
        <v>0</v>
      </c>
      <c r="H11" s="41">
        <f t="shared" si="3"/>
        <v>1</v>
      </c>
      <c r="I11" s="42">
        <f>COUNTIF(Vertices[Out-Degree],"&gt;= "&amp;H11)-COUNTIF(Vertices[Out-Degree],"&gt;="&amp;H12)</f>
        <v>0</v>
      </c>
      <c r="J11" s="41">
        <f t="shared" si="4"/>
        <v>0.3272727272727273</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0.08181818181818183</v>
      </c>
      <c r="O11" s="42">
        <f>COUNTIF(Vertices[Eigenvector Centrality],"&gt;= "&amp;N11)-COUNTIF(Vertices[Eigenvector Centrality],"&gt;="&amp;N12)</f>
        <v>0</v>
      </c>
      <c r="P11" s="41">
        <f t="shared" si="7"/>
        <v>0.8158120181818179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222</v>
      </c>
      <c r="B12" s="36">
        <v>3</v>
      </c>
      <c r="D12" s="34">
        <f t="shared" si="1"/>
        <v>0</v>
      </c>
      <c r="E12" s="3">
        <f>COUNTIF(Vertices[Degree],"&gt;= "&amp;D12)-COUNTIF(Vertices[Degree],"&gt;="&amp;D13)</f>
        <v>0</v>
      </c>
      <c r="F12" s="39">
        <f t="shared" si="2"/>
        <v>0.5454545454545455</v>
      </c>
      <c r="G12" s="40">
        <f>COUNTIF(Vertices[In-Degree],"&gt;= "&amp;F12)-COUNTIF(Vertices[In-Degree],"&gt;="&amp;F13)</f>
        <v>0</v>
      </c>
      <c r="H12" s="39">
        <f t="shared" si="3"/>
        <v>1</v>
      </c>
      <c r="I12" s="40">
        <f>COUNTIF(Vertices[Out-Degree],"&gt;= "&amp;H12)-COUNTIF(Vertices[Out-Degree],"&gt;="&amp;H13)</f>
        <v>0</v>
      </c>
      <c r="J12" s="39">
        <f t="shared" si="4"/>
        <v>0.3636363636363637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0.09090909090909093</v>
      </c>
      <c r="O12" s="40">
        <f>COUNTIF(Vertices[Eigenvector Centrality],"&gt;= "&amp;N12)-COUNTIF(Vertices[Eigenvector Centrality],"&gt;="&amp;N13)</f>
        <v>0</v>
      </c>
      <c r="P12" s="39">
        <f t="shared" si="7"/>
        <v>0.8355399090909088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7</v>
      </c>
      <c r="D13" s="34">
        <f t="shared" si="1"/>
        <v>0</v>
      </c>
      <c r="E13" s="3">
        <f>COUNTIF(Vertices[Degree],"&gt;= "&amp;D13)-COUNTIF(Vertices[Degree],"&gt;="&amp;D14)</f>
        <v>0</v>
      </c>
      <c r="F13" s="41">
        <f t="shared" si="2"/>
        <v>0.6000000000000001</v>
      </c>
      <c r="G13" s="42">
        <f>COUNTIF(Vertices[In-Degree],"&gt;= "&amp;F13)-COUNTIF(Vertices[In-Degree],"&gt;="&amp;F14)</f>
        <v>0</v>
      </c>
      <c r="H13" s="41">
        <f t="shared" si="3"/>
        <v>1</v>
      </c>
      <c r="I13" s="42">
        <f>COUNTIF(Vertices[Out-Degree],"&gt;= "&amp;H13)-COUNTIF(Vertices[Out-Degree],"&gt;="&amp;H14)</f>
        <v>0</v>
      </c>
      <c r="J13" s="41">
        <f t="shared" si="4"/>
        <v>0.4000000000000001</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0.10000000000000002</v>
      </c>
      <c r="O13" s="42">
        <f>COUNTIF(Vertices[Eigenvector Centrality],"&gt;= "&amp;N13)-COUNTIF(Vertices[Eigenvector Centrality],"&gt;="&amp;N14)</f>
        <v>0</v>
      </c>
      <c r="P13" s="41">
        <f t="shared" si="7"/>
        <v>0.8552677999999997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221</v>
      </c>
      <c r="B14" s="36">
        <v>1</v>
      </c>
      <c r="D14" s="34">
        <f t="shared" si="1"/>
        <v>0</v>
      </c>
      <c r="E14" s="3">
        <f>COUNTIF(Vertices[Degree],"&gt;= "&amp;D14)-COUNTIF(Vertices[Degree],"&gt;="&amp;D15)</f>
        <v>0</v>
      </c>
      <c r="F14" s="39">
        <f t="shared" si="2"/>
        <v>0.6545454545454547</v>
      </c>
      <c r="G14" s="40">
        <f>COUNTIF(Vertices[In-Degree],"&gt;= "&amp;F14)-COUNTIF(Vertices[In-Degree],"&gt;="&amp;F15)</f>
        <v>0</v>
      </c>
      <c r="H14" s="39">
        <f t="shared" si="3"/>
        <v>1</v>
      </c>
      <c r="I14" s="40">
        <f>COUNTIF(Vertices[Out-Degree],"&gt;= "&amp;H14)-COUNTIF(Vertices[Out-Degree],"&gt;="&amp;H15)</f>
        <v>0</v>
      </c>
      <c r="J14" s="39">
        <f t="shared" si="4"/>
        <v>0.43636363636363645</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0.10909090909090911</v>
      </c>
      <c r="O14" s="40">
        <f>COUNTIF(Vertices[Eigenvector Centrality],"&gt;= "&amp;N14)-COUNTIF(Vertices[Eigenvector Centrality],"&gt;="&amp;N15)</f>
        <v>0</v>
      </c>
      <c r="P14" s="39">
        <f t="shared" si="7"/>
        <v>0.8749956909090906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0.7090909090909092</v>
      </c>
      <c r="G15" s="42">
        <f>COUNTIF(Vertices[In-Degree],"&gt;= "&amp;F15)-COUNTIF(Vertices[In-Degree],"&gt;="&amp;F16)</f>
        <v>0</v>
      </c>
      <c r="H15" s="41">
        <f t="shared" si="3"/>
        <v>1</v>
      </c>
      <c r="I15" s="42">
        <f>COUNTIF(Vertices[Out-Degree],"&gt;= "&amp;H15)-COUNTIF(Vertices[Out-Degree],"&gt;="&amp;H16)</f>
        <v>0</v>
      </c>
      <c r="J15" s="41">
        <f t="shared" si="4"/>
        <v>0.47272727272727283</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0.11818181818181821</v>
      </c>
      <c r="O15" s="42">
        <f>COUNTIF(Vertices[Eigenvector Centrality],"&gt;= "&amp;N15)-COUNTIF(Vertices[Eigenvector Centrality],"&gt;="&amp;N16)</f>
        <v>0</v>
      </c>
      <c r="P15" s="41">
        <f t="shared" si="7"/>
        <v>0.8947235818181815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7</v>
      </c>
      <c r="D16" s="34">
        <f t="shared" si="1"/>
        <v>0</v>
      </c>
      <c r="E16" s="3">
        <f>COUNTIF(Vertices[Degree],"&gt;= "&amp;D16)-COUNTIF(Vertices[Degree],"&gt;="&amp;D17)</f>
        <v>0</v>
      </c>
      <c r="F16" s="39">
        <f t="shared" si="2"/>
        <v>0.7636363636363638</v>
      </c>
      <c r="G16" s="40">
        <f>COUNTIF(Vertices[In-Degree],"&gt;= "&amp;F16)-COUNTIF(Vertices[In-Degree],"&gt;="&amp;F17)</f>
        <v>0</v>
      </c>
      <c r="H16" s="39">
        <f t="shared" si="3"/>
        <v>1</v>
      </c>
      <c r="I16" s="40">
        <f>COUNTIF(Vertices[Out-Degree],"&gt;= "&amp;H16)-COUNTIF(Vertices[Out-Degree],"&gt;="&amp;H17)</f>
        <v>0</v>
      </c>
      <c r="J16" s="39">
        <f t="shared" si="4"/>
        <v>0.5090909090909091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0.1272727272727273</v>
      </c>
      <c r="O16" s="40">
        <f>COUNTIF(Vertices[Eigenvector Centrality],"&gt;= "&amp;N16)-COUNTIF(Vertices[Eigenvector Centrality],"&gt;="&amp;N17)</f>
        <v>0</v>
      </c>
      <c r="P16" s="39">
        <f t="shared" si="7"/>
        <v>0.9144514727272723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0.8181818181818183</v>
      </c>
      <c r="G17" s="42">
        <f>COUNTIF(Vertices[In-Degree],"&gt;= "&amp;F17)-COUNTIF(Vertices[In-Degree],"&gt;="&amp;F18)</f>
        <v>0</v>
      </c>
      <c r="H17" s="41">
        <f t="shared" si="3"/>
        <v>1</v>
      </c>
      <c r="I17" s="42">
        <f>COUNTIF(Vertices[Out-Degree],"&gt;= "&amp;H17)-COUNTIF(Vertices[Out-Degree],"&gt;="&amp;H18)</f>
        <v>0</v>
      </c>
      <c r="J17" s="41">
        <f t="shared" si="4"/>
        <v>0.5454545454545455</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0.13636363636363638</v>
      </c>
      <c r="O17" s="42">
        <f>COUNTIF(Vertices[Eigenvector Centrality],"&gt;= "&amp;N17)-COUNTIF(Vertices[Eigenvector Centrality],"&gt;="&amp;N18)</f>
        <v>0</v>
      </c>
      <c r="P17" s="41">
        <f t="shared" si="7"/>
        <v>0.9341793636363632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0.3333333333333333</v>
      </c>
      <c r="D18" s="34">
        <f t="shared" si="1"/>
        <v>0</v>
      </c>
      <c r="E18" s="3">
        <f>COUNTIF(Vertices[Degree],"&gt;= "&amp;D18)-COUNTIF(Vertices[Degree],"&gt;="&amp;D19)</f>
        <v>0</v>
      </c>
      <c r="F18" s="39">
        <f t="shared" si="2"/>
        <v>0.8727272727272729</v>
      </c>
      <c r="G18" s="40">
        <f>COUNTIF(Vertices[In-Degree],"&gt;= "&amp;F18)-COUNTIF(Vertices[In-Degree],"&gt;="&amp;F19)</f>
        <v>0</v>
      </c>
      <c r="H18" s="39">
        <f t="shared" si="3"/>
        <v>1</v>
      </c>
      <c r="I18" s="40">
        <f>COUNTIF(Vertices[Out-Degree],"&gt;= "&amp;H18)-COUNTIF(Vertices[Out-Degree],"&gt;="&amp;H19)</f>
        <v>0</v>
      </c>
      <c r="J18" s="39">
        <f t="shared" si="4"/>
        <v>0.5818181818181819</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0.14545454545454548</v>
      </c>
      <c r="O18" s="40">
        <f>COUNTIF(Vertices[Eigenvector Centrality],"&gt;= "&amp;N18)-COUNTIF(Vertices[Eigenvector Centrality],"&gt;="&amp;N19)</f>
        <v>0</v>
      </c>
      <c r="P18" s="39">
        <f t="shared" si="7"/>
        <v>0.9539072545454541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0.5</v>
      </c>
      <c r="D19" s="34">
        <f t="shared" si="1"/>
        <v>0</v>
      </c>
      <c r="E19" s="3">
        <f>COUNTIF(Vertices[Degree],"&gt;= "&amp;D19)-COUNTIF(Vertices[Degree],"&gt;="&amp;D20)</f>
        <v>0</v>
      </c>
      <c r="F19" s="41">
        <f t="shared" si="2"/>
        <v>0.9272727272727275</v>
      </c>
      <c r="G19" s="42">
        <f>COUNTIF(Vertices[In-Degree],"&gt;= "&amp;F19)-COUNTIF(Vertices[In-Degree],"&gt;="&amp;F20)</f>
        <v>0</v>
      </c>
      <c r="H19" s="41">
        <f t="shared" si="3"/>
        <v>1</v>
      </c>
      <c r="I19" s="42">
        <f>COUNTIF(Vertices[Out-Degree],"&gt;= "&amp;H19)-COUNTIF(Vertices[Out-Degree],"&gt;="&amp;H20)</f>
        <v>0</v>
      </c>
      <c r="J19" s="41">
        <f t="shared" si="4"/>
        <v>0.6181818181818183</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0.15454545454545457</v>
      </c>
      <c r="O19" s="42">
        <f>COUNTIF(Vertices[Eigenvector Centrality],"&gt;= "&amp;N19)-COUNTIF(Vertices[Eigenvector Centrality],"&gt;="&amp;N20)</f>
        <v>0</v>
      </c>
      <c r="P19" s="41">
        <f t="shared" si="7"/>
        <v>0.973635145454545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0.981818181818182</v>
      </c>
      <c r="G20" s="40">
        <f>COUNTIF(Vertices[In-Degree],"&gt;= "&amp;F20)-COUNTIF(Vertices[In-Degree],"&gt;="&amp;F21)</f>
        <v>6</v>
      </c>
      <c r="H20" s="39">
        <f t="shared" si="3"/>
        <v>1</v>
      </c>
      <c r="I20" s="40">
        <f>COUNTIF(Vertices[Out-Degree],"&gt;= "&amp;H20)-COUNTIF(Vertices[Out-Degree],"&gt;="&amp;H21)</f>
        <v>0</v>
      </c>
      <c r="J20" s="39">
        <f t="shared" si="4"/>
        <v>0.6545454545454547</v>
      </c>
      <c r="K20" s="40">
        <f>COUNTIF(Vertices[Betweenness Centrality],"&gt;= "&amp;J20)-COUNTIF(Vertices[Betweenness Centrality],"&gt;="&amp;J21)</f>
        <v>0</v>
      </c>
      <c r="L20" s="39">
        <f t="shared" si="5"/>
        <v>0.3272727272727273</v>
      </c>
      <c r="M20" s="40">
        <f>COUNTIF(Vertices[Closeness Centrality],"&gt;= "&amp;L20)-COUNTIF(Vertices[Closeness Centrality],"&gt;="&amp;L21)</f>
        <v>2</v>
      </c>
      <c r="N20" s="39">
        <f t="shared" si="6"/>
        <v>0.16363636363636366</v>
      </c>
      <c r="O20" s="40">
        <f>COUNTIF(Vertices[Eigenvector Centrality],"&gt;= "&amp;N20)-COUNTIF(Vertices[Eigenvector Centrality],"&gt;="&amp;N21)</f>
        <v>0</v>
      </c>
      <c r="P20" s="39">
        <f t="shared" si="7"/>
        <v>0.9933630363636359</v>
      </c>
      <c r="Q20" s="40">
        <f>COUNTIF(Vertices[PageRank],"&gt;= "&amp;P20)-COUNTIF(Vertices[PageRank],"&gt;="&amp;P21)</f>
        <v>6</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6</v>
      </c>
      <c r="D21" s="34">
        <f t="shared" si="1"/>
        <v>0</v>
      </c>
      <c r="E21" s="3">
        <f>COUNTIF(Vertices[Degree],"&gt;= "&amp;D21)-COUNTIF(Vertices[Degree],"&gt;="&amp;D22)</f>
        <v>0</v>
      </c>
      <c r="F21" s="41">
        <f t="shared" si="2"/>
        <v>1.0363636363636366</v>
      </c>
      <c r="G21" s="42">
        <f>COUNTIF(Vertices[In-Degree],"&gt;= "&amp;F21)-COUNTIF(Vertices[In-Degree],"&gt;="&amp;F22)</f>
        <v>0</v>
      </c>
      <c r="H21" s="41">
        <f t="shared" si="3"/>
        <v>1</v>
      </c>
      <c r="I21" s="42">
        <f>COUNTIF(Vertices[Out-Degree],"&gt;= "&amp;H21)-COUNTIF(Vertices[Out-Degree],"&gt;="&amp;H22)</f>
        <v>0</v>
      </c>
      <c r="J21" s="41">
        <f t="shared" si="4"/>
        <v>0.690909090909091</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0.17272727272727276</v>
      </c>
      <c r="O21" s="42">
        <f>COUNTIF(Vertices[Eigenvector Centrality],"&gt;= "&amp;N21)-COUNTIF(Vertices[Eigenvector Centrality],"&gt;="&amp;N22)</f>
        <v>0</v>
      </c>
      <c r="P21" s="41">
        <f t="shared" si="7"/>
        <v>1.0130909272727269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4</v>
      </c>
      <c r="D22" s="34">
        <f t="shared" si="1"/>
        <v>0</v>
      </c>
      <c r="E22" s="3">
        <f>COUNTIF(Vertices[Degree],"&gt;= "&amp;D22)-COUNTIF(Vertices[Degree],"&gt;="&amp;D23)</f>
        <v>0</v>
      </c>
      <c r="F22" s="39">
        <f t="shared" si="2"/>
        <v>1.090909090909091</v>
      </c>
      <c r="G22" s="40">
        <f>COUNTIF(Vertices[In-Degree],"&gt;= "&amp;F22)-COUNTIF(Vertices[In-Degree],"&gt;="&amp;F23)</f>
        <v>0</v>
      </c>
      <c r="H22" s="39">
        <f t="shared" si="3"/>
        <v>1</v>
      </c>
      <c r="I22" s="40">
        <f>COUNTIF(Vertices[Out-Degree],"&gt;= "&amp;H22)-COUNTIF(Vertices[Out-Degree],"&gt;="&amp;H23)</f>
        <v>0</v>
      </c>
      <c r="J22" s="39">
        <f t="shared" si="4"/>
        <v>0.7272727272727274</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0.18181818181818185</v>
      </c>
      <c r="O22" s="40">
        <f>COUNTIF(Vertices[Eigenvector Centrality],"&gt;= "&amp;N22)-COUNTIF(Vertices[Eigenvector Centrality],"&gt;="&amp;N23)</f>
        <v>0</v>
      </c>
      <c r="P22" s="39">
        <f t="shared" si="7"/>
        <v>1.0328188181818179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3</v>
      </c>
      <c r="D23" s="34">
        <f t="shared" si="1"/>
        <v>0</v>
      </c>
      <c r="E23" s="3">
        <f>COUNTIF(Vertices[Degree],"&gt;= "&amp;D23)-COUNTIF(Vertices[Degree],"&gt;="&amp;D24)</f>
        <v>0</v>
      </c>
      <c r="F23" s="41">
        <f t="shared" si="2"/>
        <v>1.1454545454545455</v>
      </c>
      <c r="G23" s="42">
        <f>COUNTIF(Vertices[In-Degree],"&gt;= "&amp;F23)-COUNTIF(Vertices[In-Degree],"&gt;="&amp;F24)</f>
        <v>0</v>
      </c>
      <c r="H23" s="41">
        <f t="shared" si="3"/>
        <v>1</v>
      </c>
      <c r="I23" s="42">
        <f>COUNTIF(Vertices[Out-Degree],"&gt;= "&amp;H23)-COUNTIF(Vertices[Out-Degree],"&gt;="&amp;H24)</f>
        <v>0</v>
      </c>
      <c r="J23" s="41">
        <f t="shared" si="4"/>
        <v>0.7636363636363638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0.19090909090909094</v>
      </c>
      <c r="O23" s="42">
        <f>COUNTIF(Vertices[Eigenvector Centrality],"&gt;= "&amp;N23)-COUNTIF(Vertices[Eigenvector Centrality],"&gt;="&amp;N24)</f>
        <v>0</v>
      </c>
      <c r="P23" s="41">
        <f t="shared" si="7"/>
        <v>1.0525467090909089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4</v>
      </c>
      <c r="D24" s="34">
        <f t="shared" si="1"/>
        <v>0</v>
      </c>
      <c r="E24" s="3">
        <f>COUNTIF(Vertices[Degree],"&gt;= "&amp;D24)-COUNTIF(Vertices[Degree],"&gt;="&amp;D25)</f>
        <v>0</v>
      </c>
      <c r="F24" s="39">
        <f t="shared" si="2"/>
        <v>1.2</v>
      </c>
      <c r="G24" s="40">
        <f>COUNTIF(Vertices[In-Degree],"&gt;= "&amp;F24)-COUNTIF(Vertices[In-Degree],"&gt;="&amp;F25)</f>
        <v>0</v>
      </c>
      <c r="H24" s="39">
        <f t="shared" si="3"/>
        <v>1</v>
      </c>
      <c r="I24" s="40">
        <f>COUNTIF(Vertices[Out-Degree],"&gt;= "&amp;H24)-COUNTIF(Vertices[Out-Degree],"&gt;="&amp;H25)</f>
        <v>0</v>
      </c>
      <c r="J24" s="39">
        <f t="shared" si="4"/>
        <v>0.8000000000000002</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0.20000000000000004</v>
      </c>
      <c r="O24" s="40">
        <f>COUNTIF(Vertices[Eigenvector Centrality],"&gt;= "&amp;N24)-COUNTIF(Vertices[Eigenvector Centrality],"&gt;="&amp;N25)</f>
        <v>0</v>
      </c>
      <c r="P24" s="39">
        <f t="shared" si="7"/>
        <v>1.0722745999999999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1.2545454545454544</v>
      </c>
      <c r="G25" s="42">
        <f>COUNTIF(Vertices[In-Degree],"&gt;= "&amp;F25)-COUNTIF(Vertices[In-Degree],"&gt;="&amp;F26)</f>
        <v>0</v>
      </c>
      <c r="H25" s="41">
        <f t="shared" si="3"/>
        <v>1</v>
      </c>
      <c r="I25" s="42">
        <f>COUNTIF(Vertices[Out-Degree],"&gt;= "&amp;H25)-COUNTIF(Vertices[Out-Degree],"&gt;="&amp;H26)</f>
        <v>0</v>
      </c>
      <c r="J25" s="41">
        <f t="shared" si="4"/>
        <v>0.8363636363636365</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0.20909090909090913</v>
      </c>
      <c r="O25" s="42">
        <f>COUNTIF(Vertices[Eigenvector Centrality],"&gt;= "&amp;N25)-COUNTIF(Vertices[Eigenvector Centrality],"&gt;="&amp;N26)</f>
        <v>0</v>
      </c>
      <c r="P25" s="41">
        <f t="shared" si="7"/>
        <v>1.0920024909090909</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1.3090909090909089</v>
      </c>
      <c r="G26" s="40">
        <f>COUNTIF(Vertices[In-Degree],"&gt;= "&amp;F26)-COUNTIF(Vertices[In-Degree],"&gt;="&amp;F28)</f>
        <v>0</v>
      </c>
      <c r="H26" s="39">
        <f t="shared" si="3"/>
        <v>1</v>
      </c>
      <c r="I26" s="40">
        <f>COUNTIF(Vertices[Out-Degree],"&gt;= "&amp;H26)-COUNTIF(Vertices[Out-Degree],"&gt;="&amp;H28)</f>
        <v>0</v>
      </c>
      <c r="J26" s="39">
        <f t="shared" si="4"/>
        <v>0.8727272727272729</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0.21818181818181823</v>
      </c>
      <c r="O26" s="40">
        <f>COUNTIF(Vertices[Eigenvector Centrality],"&gt;= "&amp;N26)-COUNTIF(Vertices[Eigenvector Centrality],"&gt;="&amp;N28)</f>
        <v>0</v>
      </c>
      <c r="P26" s="39">
        <f t="shared" si="7"/>
        <v>1.1117303818181818</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0.588235</v>
      </c>
      <c r="D27" s="34"/>
      <c r="E27" s="3">
        <f>COUNTIF(Vertices[Degree],"&gt;= "&amp;D27)-COUNTIF(Vertices[Degree],"&gt;="&amp;D28)</f>
        <v>0</v>
      </c>
      <c r="F27" s="78"/>
      <c r="G27" s="79">
        <f>COUNTIF(Vertices[In-Degree],"&gt;= "&amp;F27)-COUNTIF(Vertices[In-Degree],"&gt;="&amp;F28)</f>
        <v>-1</v>
      </c>
      <c r="H27" s="78"/>
      <c r="I27" s="79">
        <f>COUNTIF(Vertices[Out-Degree],"&gt;= "&amp;H27)-COUNTIF(Vertices[Out-Degree],"&gt;="&amp;H28)</f>
        <v>-9</v>
      </c>
      <c r="J27" s="78"/>
      <c r="K27" s="79">
        <f>COUNTIF(Vertices[Betweenness Centrality],"&gt;= "&amp;J27)-COUNTIF(Vertices[Betweenness Centrality],"&gt;="&amp;J28)</f>
        <v>-1</v>
      </c>
      <c r="L27" s="78"/>
      <c r="M27" s="79">
        <f>COUNTIF(Vertices[Closeness Centrality],"&gt;= "&amp;L27)-COUNTIF(Vertices[Closeness Centrality],"&gt;="&amp;L28)</f>
        <v>-3</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-9</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1</v>
      </c>
      <c r="I28" s="42">
        <f>COUNTIF(Vertices[Out-Degree],"&gt;= "&amp;H28)-COUNTIF(Vertices[Out-Degree],"&gt;="&amp;H40)</f>
        <v>0</v>
      </c>
      <c r="J28" s="41">
        <f>J26+($J$57-$J$2)/BinDivisor</f>
        <v>0.9090909090909093</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0.22727272727272732</v>
      </c>
      <c r="O28" s="42">
        <f>COUNTIF(Vertices[Eigenvector Centrality],"&gt;= "&amp;N28)-COUNTIF(Vertices[Eigenvector Centrality],"&gt;="&amp;N40)</f>
        <v>0</v>
      </c>
      <c r="P28" s="41">
        <f>P26+($P$57-$P$2)/BinDivisor</f>
        <v>1.1314582727272728</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0.05555555555555555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624</v>
      </c>
      <c r="B30" s="36">
        <v>0.407025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625</v>
      </c>
      <c r="B32" s="36" t="s">
        <v>626</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-9</v>
      </c>
      <c r="J38" s="78"/>
      <c r="K38" s="79">
        <f>COUNTIF(Vertices[Betweenness Centrality],"&gt;= "&amp;J38)-COUNTIF(Vertices[Betweenness Centrality],"&gt;="&amp;J40)</f>
        <v>-1</v>
      </c>
      <c r="L38" s="78"/>
      <c r="M38" s="79">
        <f>COUNTIF(Vertices[Closeness Centrality],"&gt;= "&amp;L38)-COUNTIF(Vertices[Closeness Centrality],"&gt;="&amp;L40)</f>
        <v>-3</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-9</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-9</v>
      </c>
      <c r="J39" s="78"/>
      <c r="K39" s="79">
        <f>COUNTIF(Vertices[Betweenness Centrality],"&gt;= "&amp;J39)-COUNTIF(Vertices[Betweenness Centrality],"&gt;="&amp;J40)</f>
        <v>-1</v>
      </c>
      <c r="L39" s="78"/>
      <c r="M39" s="79">
        <f>COUNTIF(Vertices[Closeness Centrality],"&gt;= "&amp;L39)-COUNTIF(Vertices[Closeness Centrality],"&gt;="&amp;L40)</f>
        <v>-3</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-9</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1</v>
      </c>
      <c r="I40" s="40">
        <f>COUNTIF(Vertices[Out-Degree],"&gt;= "&amp;H40)-COUNTIF(Vertices[Out-Degree],"&gt;="&amp;H41)</f>
        <v>0</v>
      </c>
      <c r="J40" s="39">
        <f>J28+($J$57-$J$2)/BinDivisor</f>
        <v>0.9454545454545457</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0.23636363636363641</v>
      </c>
      <c r="O40" s="40">
        <f>COUNTIF(Vertices[Eigenvector Centrality],"&gt;= "&amp;N40)-COUNTIF(Vertices[Eigenvector Centrality],"&gt;="&amp;N41)</f>
        <v>0</v>
      </c>
      <c r="P40" s="39">
        <f>P28+($P$57-$P$2)/BinDivisor</f>
        <v>1.1511861636363638</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1</v>
      </c>
      <c r="I41" s="42">
        <f>COUNTIF(Vertices[Out-Degree],"&gt;= "&amp;H41)-COUNTIF(Vertices[Out-Degree],"&gt;="&amp;H42)</f>
        <v>0</v>
      </c>
      <c r="J41" s="41">
        <f aca="true" t="shared" si="13" ref="J41:J56">J40+($J$57-$J$2)/BinDivisor</f>
        <v>0.981818181818182</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1</v>
      </c>
      <c r="N41" s="41">
        <f aca="true" t="shared" si="15" ref="N41:N56">N40+($N$57-$N$2)/BinDivisor</f>
        <v>0.2454545454545455</v>
      </c>
      <c r="O41" s="42">
        <f>COUNTIF(Vertices[Eigenvector Centrality],"&gt;= "&amp;N41)-COUNTIF(Vertices[Eigenvector Centrality],"&gt;="&amp;N42)</f>
        <v>2</v>
      </c>
      <c r="P41" s="41">
        <f aca="true" t="shared" si="16" ref="P41:P56">P40+($P$57-$P$2)/BinDivisor</f>
        <v>1.1709140545454548</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1.5272727272727267</v>
      </c>
      <c r="G42" s="40">
        <f>COUNTIF(Vertices[In-Degree],"&gt;= "&amp;F42)-COUNTIF(Vertices[In-Degree],"&gt;="&amp;F43)</f>
        <v>0</v>
      </c>
      <c r="H42" s="39">
        <f t="shared" si="12"/>
        <v>1</v>
      </c>
      <c r="I42" s="40">
        <f>COUNTIF(Vertices[Out-Degree],"&gt;= "&amp;H42)-COUNTIF(Vertices[Out-Degree],"&gt;="&amp;H43)</f>
        <v>0</v>
      </c>
      <c r="J42" s="39">
        <f t="shared" si="13"/>
        <v>1.0181818181818183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0.2545454545454546</v>
      </c>
      <c r="O42" s="40">
        <f>COUNTIF(Vertices[Eigenvector Centrality],"&gt;= "&amp;N42)-COUNTIF(Vertices[Eigenvector Centrality],"&gt;="&amp;N43)</f>
        <v>0</v>
      </c>
      <c r="P42" s="39">
        <f t="shared" si="16"/>
        <v>1.1906419454545458</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1.5818181818181811</v>
      </c>
      <c r="G43" s="42">
        <f>COUNTIF(Vertices[In-Degree],"&gt;= "&amp;F43)-COUNTIF(Vertices[In-Degree],"&gt;="&amp;F44)</f>
        <v>0</v>
      </c>
      <c r="H43" s="41">
        <f t="shared" si="12"/>
        <v>1</v>
      </c>
      <c r="I43" s="42">
        <f>COUNTIF(Vertices[Out-Degree],"&gt;= "&amp;H43)-COUNTIF(Vertices[Out-Degree],"&gt;="&amp;H44)</f>
        <v>0</v>
      </c>
      <c r="J43" s="41">
        <f t="shared" si="13"/>
        <v>1.0545454545454547</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0.26363636363636367</v>
      </c>
      <c r="O43" s="42">
        <f>COUNTIF(Vertices[Eigenvector Centrality],"&gt;= "&amp;N43)-COUNTIF(Vertices[Eigenvector Centrality],"&gt;="&amp;N44)</f>
        <v>0</v>
      </c>
      <c r="P43" s="41">
        <f t="shared" si="16"/>
        <v>1.2103698363636368</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1.6363636363636356</v>
      </c>
      <c r="G44" s="40">
        <f>COUNTIF(Vertices[In-Degree],"&gt;= "&amp;F44)-COUNTIF(Vertices[In-Degree],"&gt;="&amp;F45)</f>
        <v>0</v>
      </c>
      <c r="H44" s="39">
        <f t="shared" si="12"/>
        <v>1</v>
      </c>
      <c r="I44" s="40">
        <f>COUNTIF(Vertices[Out-Degree],"&gt;= "&amp;H44)-COUNTIF(Vertices[Out-Degree],"&gt;="&amp;H45)</f>
        <v>0</v>
      </c>
      <c r="J44" s="39">
        <f t="shared" si="13"/>
        <v>1.090909090909091</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0.27272727272727276</v>
      </c>
      <c r="O44" s="40">
        <f>COUNTIF(Vertices[Eigenvector Centrality],"&gt;= "&amp;N44)-COUNTIF(Vertices[Eigenvector Centrality],"&gt;="&amp;N45)</f>
        <v>0</v>
      </c>
      <c r="P44" s="39">
        <f t="shared" si="16"/>
        <v>1.2300977272727278</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1.69090909090909</v>
      </c>
      <c r="G45" s="42">
        <f>COUNTIF(Vertices[In-Degree],"&gt;= "&amp;F45)-COUNTIF(Vertices[In-Degree],"&gt;="&amp;F46)</f>
        <v>0</v>
      </c>
      <c r="H45" s="41">
        <f t="shared" si="12"/>
        <v>1</v>
      </c>
      <c r="I45" s="42">
        <f>COUNTIF(Vertices[Out-Degree],"&gt;= "&amp;H45)-COUNTIF(Vertices[Out-Degree],"&gt;="&amp;H46)</f>
        <v>0</v>
      </c>
      <c r="J45" s="41">
        <f t="shared" si="13"/>
        <v>1.1272727272727274</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0.28181818181818186</v>
      </c>
      <c r="O45" s="42">
        <f>COUNTIF(Vertices[Eigenvector Centrality],"&gt;= "&amp;N45)-COUNTIF(Vertices[Eigenvector Centrality],"&gt;="&amp;N46)</f>
        <v>0</v>
      </c>
      <c r="P45" s="41">
        <f t="shared" si="16"/>
        <v>1.2498256181818188</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1.7454545454545445</v>
      </c>
      <c r="G46" s="40">
        <f>COUNTIF(Vertices[In-Degree],"&gt;= "&amp;F46)-COUNTIF(Vertices[In-Degree],"&gt;="&amp;F47)</f>
        <v>0</v>
      </c>
      <c r="H46" s="39">
        <f t="shared" si="12"/>
        <v>1</v>
      </c>
      <c r="I46" s="40">
        <f>COUNTIF(Vertices[Out-Degree],"&gt;= "&amp;H46)-COUNTIF(Vertices[Out-Degree],"&gt;="&amp;H47)</f>
        <v>0</v>
      </c>
      <c r="J46" s="39">
        <f t="shared" si="13"/>
        <v>1.1636363636363638</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0.29090909090909095</v>
      </c>
      <c r="O46" s="40">
        <f>COUNTIF(Vertices[Eigenvector Centrality],"&gt;= "&amp;N46)-COUNTIF(Vertices[Eigenvector Centrality],"&gt;="&amp;N47)</f>
        <v>0</v>
      </c>
      <c r="P46" s="39">
        <f t="shared" si="16"/>
        <v>1.2695535090909098</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1</v>
      </c>
      <c r="I47" s="42">
        <f>COUNTIF(Vertices[Out-Degree],"&gt;= "&amp;H47)-COUNTIF(Vertices[Out-Degree],"&gt;="&amp;H48)</f>
        <v>0</v>
      </c>
      <c r="J47" s="41">
        <f t="shared" si="13"/>
        <v>1.2000000000000002</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0.30000000000000004</v>
      </c>
      <c r="O47" s="42">
        <f>COUNTIF(Vertices[Eigenvector Centrality],"&gt;= "&amp;N47)-COUNTIF(Vertices[Eigenvector Centrality],"&gt;="&amp;N48)</f>
        <v>0</v>
      </c>
      <c r="P47" s="41">
        <f t="shared" si="16"/>
        <v>1.2892814000000008</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1</v>
      </c>
      <c r="I48" s="40">
        <f>COUNTIF(Vertices[Out-Degree],"&gt;= "&amp;H48)-COUNTIF(Vertices[Out-Degree],"&gt;="&amp;H49)</f>
        <v>0</v>
      </c>
      <c r="J48" s="39">
        <f t="shared" si="13"/>
        <v>1.2363636363636366</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0.30909090909090914</v>
      </c>
      <c r="O48" s="40">
        <f>COUNTIF(Vertices[Eigenvector Centrality],"&gt;= "&amp;N48)-COUNTIF(Vertices[Eigenvector Centrality],"&gt;="&amp;N49)</f>
        <v>0</v>
      </c>
      <c r="P48" s="39">
        <f t="shared" si="16"/>
        <v>1.3090092909090918</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1</v>
      </c>
      <c r="I49" s="42">
        <f>COUNTIF(Vertices[Out-Degree],"&gt;= "&amp;H49)-COUNTIF(Vertices[Out-Degree],"&gt;="&amp;H50)</f>
        <v>0</v>
      </c>
      <c r="J49" s="41">
        <f t="shared" si="13"/>
        <v>1.272727272727273</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0.31818181818181823</v>
      </c>
      <c r="O49" s="42">
        <f>COUNTIF(Vertices[Eigenvector Centrality],"&gt;= "&amp;N49)-COUNTIF(Vertices[Eigenvector Centrality],"&gt;="&amp;N50)</f>
        <v>0</v>
      </c>
      <c r="P49" s="41">
        <f t="shared" si="16"/>
        <v>1.3287371818181828</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0</v>
      </c>
      <c r="H50" s="39">
        <f t="shared" si="12"/>
        <v>1</v>
      </c>
      <c r="I50" s="40">
        <f>COUNTIF(Vertices[Out-Degree],"&gt;= "&amp;H50)-COUNTIF(Vertices[Out-Degree],"&gt;="&amp;H51)</f>
        <v>0</v>
      </c>
      <c r="J50" s="39">
        <f t="shared" si="13"/>
        <v>1.3090909090909093</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0.3272727272727273</v>
      </c>
      <c r="O50" s="40">
        <f>COUNTIF(Vertices[Eigenvector Centrality],"&gt;= "&amp;N50)-COUNTIF(Vertices[Eigenvector Centrality],"&gt;="&amp;N51)</f>
        <v>0</v>
      </c>
      <c r="P50" s="39">
        <f t="shared" si="16"/>
        <v>1.3484650727272738</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1</v>
      </c>
      <c r="I51" s="42">
        <f>COUNTIF(Vertices[Out-Degree],"&gt;= "&amp;H51)-COUNTIF(Vertices[Out-Degree],"&gt;="&amp;H52)</f>
        <v>0</v>
      </c>
      <c r="J51" s="41">
        <f t="shared" si="13"/>
        <v>1.3454545454545457</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0.3363636363636364</v>
      </c>
      <c r="O51" s="42">
        <f>COUNTIF(Vertices[Eigenvector Centrality],"&gt;= "&amp;N51)-COUNTIF(Vertices[Eigenvector Centrality],"&gt;="&amp;N52)</f>
        <v>0</v>
      </c>
      <c r="P51" s="41">
        <f t="shared" si="16"/>
        <v>1.3681929636363648</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1</v>
      </c>
      <c r="I52" s="40">
        <f>COUNTIF(Vertices[Out-Degree],"&gt;= "&amp;H52)-COUNTIF(Vertices[Out-Degree],"&gt;="&amp;H53)</f>
        <v>0</v>
      </c>
      <c r="J52" s="39">
        <f t="shared" si="13"/>
        <v>1.381818181818182</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0.3454545454545455</v>
      </c>
      <c r="O52" s="40">
        <f>COUNTIF(Vertices[Eigenvector Centrality],"&gt;= "&amp;N52)-COUNTIF(Vertices[Eigenvector Centrality],"&gt;="&amp;N53)</f>
        <v>0</v>
      </c>
      <c r="P52" s="39">
        <f t="shared" si="16"/>
        <v>1.3879208545454558</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1</v>
      </c>
      <c r="I53" s="42">
        <f>COUNTIF(Vertices[Out-Degree],"&gt;= "&amp;H53)-COUNTIF(Vertices[Out-Degree],"&gt;="&amp;H54)</f>
        <v>0</v>
      </c>
      <c r="J53" s="41">
        <f t="shared" si="13"/>
        <v>1.4181818181818184</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0.3545454545454546</v>
      </c>
      <c r="O53" s="42">
        <f>COUNTIF(Vertices[Eigenvector Centrality],"&gt;= "&amp;N53)-COUNTIF(Vertices[Eigenvector Centrality],"&gt;="&amp;N54)</f>
        <v>0</v>
      </c>
      <c r="P53" s="41">
        <f t="shared" si="16"/>
        <v>1.4076487454545468</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1</v>
      </c>
      <c r="I54" s="40">
        <f>COUNTIF(Vertices[Out-Degree],"&gt;= "&amp;H54)-COUNTIF(Vertices[Out-Degree],"&gt;="&amp;H55)</f>
        <v>0</v>
      </c>
      <c r="J54" s="39">
        <f t="shared" si="13"/>
        <v>1.4545454545454548</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0.3636363636363637</v>
      </c>
      <c r="O54" s="40">
        <f>COUNTIF(Vertices[Eigenvector Centrality],"&gt;= "&amp;N54)-COUNTIF(Vertices[Eigenvector Centrality],"&gt;="&amp;N55)</f>
        <v>0</v>
      </c>
      <c r="P54" s="39">
        <f t="shared" si="16"/>
        <v>1.4273766363636378</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2.2363636363636354</v>
      </c>
      <c r="G55" s="42">
        <f>COUNTIF(Vertices[In-Degree],"&gt;= "&amp;F55)-COUNTIF(Vertices[In-Degree],"&gt;="&amp;F56)</f>
        <v>0</v>
      </c>
      <c r="H55" s="41">
        <f t="shared" si="12"/>
        <v>1</v>
      </c>
      <c r="I55" s="42">
        <f>COUNTIF(Vertices[Out-Degree],"&gt;= "&amp;H55)-COUNTIF(Vertices[Out-Degree],"&gt;="&amp;H56)</f>
        <v>0</v>
      </c>
      <c r="J55" s="41">
        <f t="shared" si="13"/>
        <v>1.4909090909090912</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0.3727272727272728</v>
      </c>
      <c r="O55" s="42">
        <f>COUNTIF(Vertices[Eigenvector Centrality],"&gt;= "&amp;N55)-COUNTIF(Vertices[Eigenvector Centrality],"&gt;="&amp;N56)</f>
        <v>0</v>
      </c>
      <c r="P55" s="41">
        <f t="shared" si="16"/>
        <v>1.4471045272727288</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2.29090909090909</v>
      </c>
      <c r="G56" s="40">
        <f>COUNTIF(Vertices[In-Degree],"&gt;= "&amp;F56)-COUNTIF(Vertices[In-Degree],"&gt;="&amp;F57)</f>
        <v>0</v>
      </c>
      <c r="H56" s="39">
        <f t="shared" si="12"/>
        <v>1</v>
      </c>
      <c r="I56" s="40">
        <f>COUNTIF(Vertices[Out-Degree],"&gt;= "&amp;H56)-COUNTIF(Vertices[Out-Degree],"&gt;="&amp;H57)</f>
        <v>0</v>
      </c>
      <c r="J56" s="39">
        <f t="shared" si="13"/>
        <v>1.5272727272727276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0.3818181818181819</v>
      </c>
      <c r="O56" s="40">
        <f>COUNTIF(Vertices[Eigenvector Centrality],"&gt;= "&amp;N56)-COUNTIF(Vertices[Eigenvector Centrality],"&gt;="&amp;N57)</f>
        <v>0</v>
      </c>
      <c r="P56" s="39">
        <f t="shared" si="16"/>
        <v>1.4668324181818198</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v>
      </c>
      <c r="G57" s="44">
        <f>COUNTIF(Vertices[In-Degree],"&gt;= "&amp;F57)-COUNTIF(Vertices[In-Degree],"&gt;="&amp;F58)</f>
        <v>1</v>
      </c>
      <c r="H57" s="43">
        <f>MAX(Vertices[Out-Degree])</f>
        <v>1</v>
      </c>
      <c r="I57" s="44">
        <f>COUNTIF(Vertices[Out-Degree],"&gt;= "&amp;H57)-COUNTIF(Vertices[Out-Degree],"&gt;="&amp;H58)</f>
        <v>9</v>
      </c>
      <c r="J57" s="43">
        <f>MAX(Vertices[Betweenness Centrality])</f>
        <v>2</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0.5</v>
      </c>
      <c r="O57" s="44">
        <f>COUNTIF(Vertices[Eigenvector Centrality],"&gt;= "&amp;N57)-COUNTIF(Vertices[Eigenvector Centrality],"&gt;="&amp;N58)</f>
        <v>1</v>
      </c>
      <c r="P57" s="43">
        <f>MAX(Vertices[PageRank])</f>
        <v>1.723295</v>
      </c>
      <c r="Q57" s="44">
        <f>COUNTIF(Vertices[PageRank],"&gt;= "&amp;P57)-COUNTIF(Vertices[PageRank],"&gt;="&amp;P58)</f>
        <v>1</v>
      </c>
      <c r="R57" s="43">
        <f>MAX(Vertices[Clustering Coefficient])</f>
        <v>0</v>
      </c>
      <c r="S57" s="47">
        <f>COUNTIF(Vertices[Clustering Coefficient],"&gt;= "&amp;R57)-COUNTIF(Vertices[Clustering Coefficient],"&gt;="&amp;R58)</f>
        <v>9</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1</v>
      </c>
    </row>
    <row r="72" spans="1:2" ht="15">
      <c r="A72" s="35" t="s">
        <v>91</v>
      </c>
      <c r="B72" s="49">
        <f>_xlfn.IFERROR(MEDIAN(Vertices[In-Degree]),NoMetricMessage)</f>
        <v>1</v>
      </c>
    </row>
    <row r="83" spans="1:2" ht="15">
      <c r="A83" s="35" t="s">
        <v>94</v>
      </c>
      <c r="B83" s="48">
        <f>IF(COUNT(Vertices[Out-Degree])&gt;0,H2,NoMetricMessage)</f>
        <v>1</v>
      </c>
    </row>
    <row r="84" spans="1:2" ht="15">
      <c r="A84" s="35" t="s">
        <v>95</v>
      </c>
      <c r="B84" s="48">
        <f>IF(COUNT(Vertices[Out-Degree])&gt;0,H57,NoMetricMessage)</f>
        <v>1</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v>
      </c>
    </row>
    <row r="99" spans="1:2" ht="15">
      <c r="A99" s="35" t="s">
        <v>102</v>
      </c>
      <c r="B99" s="49">
        <f>_xlfn.IFERROR(AVERAGE(Vertices[Betweenness Centrality]),NoMetricMessage)</f>
        <v>0.2222222222222222</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0.3518517777777778</v>
      </c>
    </row>
    <row r="114" spans="1:2" ht="15">
      <c r="A114" s="35" t="s">
        <v>109</v>
      </c>
      <c r="B114" s="49">
        <f>_xlfn.IFERROR(MEDIAN(Vertices[Closeness Centrality]),NoMetricMessage)</f>
        <v>0.333333</v>
      </c>
    </row>
    <row r="125" spans="1:2" ht="15">
      <c r="A125" s="35" t="s">
        <v>112</v>
      </c>
      <c r="B125" s="49">
        <f>IF(COUNT(Vertices[Eigenvector Centrality])&gt;0,N2,NoMetricMessage)</f>
        <v>0</v>
      </c>
    </row>
    <row r="126" spans="1:2" ht="15">
      <c r="A126" s="35" t="s">
        <v>113</v>
      </c>
      <c r="B126" s="49">
        <f>IF(COUNT(Vertices[Eigenvector Centrality])&gt;0,N57,NoMetricMessage)</f>
        <v>0.5</v>
      </c>
    </row>
    <row r="127" spans="1:2" ht="15">
      <c r="A127" s="35" t="s">
        <v>114</v>
      </c>
      <c r="B127" s="49">
        <f>_xlfn.IFERROR(AVERAGE(Vertices[Eigenvector Centrality]),NoMetricMessage)</f>
        <v>0.1111111111111111</v>
      </c>
    </row>
    <row r="128" spans="1:2" ht="15">
      <c r="A128" s="35" t="s">
        <v>115</v>
      </c>
      <c r="B128" s="49">
        <f>_xlfn.IFERROR(MEDIAN(Vertices[Eigenvector Centrality]),NoMetricMessage)</f>
        <v>0</v>
      </c>
    </row>
    <row r="139" spans="1:2" ht="15">
      <c r="A139" s="35" t="s">
        <v>140</v>
      </c>
      <c r="B139" s="49">
        <f>IF(COUNT(Vertices[PageRank])&gt;0,P2,NoMetricMessage)</f>
        <v>0.638261</v>
      </c>
    </row>
    <row r="140" spans="1:2" ht="15">
      <c r="A140" s="35" t="s">
        <v>141</v>
      </c>
      <c r="B140" s="49">
        <f>IF(COUNT(Vertices[PageRank])&gt;0,P57,NoMetricMessage)</f>
        <v>1.723295</v>
      </c>
    </row>
    <row r="141" spans="1:2" ht="15">
      <c r="A141" s="35" t="s">
        <v>142</v>
      </c>
      <c r="B141" s="49">
        <f>_xlfn.IFERROR(AVERAGE(Vertices[PageRank]),NoMetricMessage)</f>
        <v>0.999939</v>
      </c>
    </row>
    <row r="142" spans="1:2" ht="15">
      <c r="A142" s="35" t="s">
        <v>143</v>
      </c>
      <c r="B142" s="49">
        <f>_xlfn.IFERROR(MEDIAN(Vertices[PageRank]),NoMetricMessage)</f>
        <v>0.999939</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364</v>
      </c>
      <c r="K7" s="13" t="s">
        <v>365</v>
      </c>
    </row>
    <row r="8" spans="1:11" ht="409.5">
      <c r="A8"/>
      <c r="B8">
        <v>2</v>
      </c>
      <c r="C8">
        <v>2</v>
      </c>
      <c r="D8" t="s">
        <v>61</v>
      </c>
      <c r="E8" t="s">
        <v>61</v>
      </c>
      <c r="H8" t="s">
        <v>73</v>
      </c>
      <c r="J8" t="s">
        <v>366</v>
      </c>
      <c r="K8" s="13" t="s">
        <v>367</v>
      </c>
    </row>
    <row r="9" spans="1:11" ht="409.5">
      <c r="A9"/>
      <c r="B9">
        <v>3</v>
      </c>
      <c r="C9">
        <v>4</v>
      </c>
      <c r="D9" t="s">
        <v>62</v>
      </c>
      <c r="E9" t="s">
        <v>62</v>
      </c>
      <c r="H9" t="s">
        <v>74</v>
      </c>
      <c r="J9" t="s">
        <v>368</v>
      </c>
      <c r="K9" s="13" t="s">
        <v>369</v>
      </c>
    </row>
    <row r="10" spans="1:11" ht="409.5">
      <c r="A10"/>
      <c r="B10">
        <v>4</v>
      </c>
      <c r="D10" t="s">
        <v>63</v>
      </c>
      <c r="E10" t="s">
        <v>63</v>
      </c>
      <c r="H10" t="s">
        <v>75</v>
      </c>
      <c r="J10" t="s">
        <v>370</v>
      </c>
      <c r="K10" s="13" t="s">
        <v>371</v>
      </c>
    </row>
    <row r="11" spans="1:11" ht="15">
      <c r="A11"/>
      <c r="B11">
        <v>5</v>
      </c>
      <c r="D11" t="s">
        <v>46</v>
      </c>
      <c r="E11">
        <v>1</v>
      </c>
      <c r="H11" t="s">
        <v>76</v>
      </c>
      <c r="J11" t="s">
        <v>372</v>
      </c>
      <c r="K11" t="s">
        <v>373</v>
      </c>
    </row>
    <row r="12" spans="1:11" ht="15">
      <c r="A12"/>
      <c r="B12"/>
      <c r="D12" t="s">
        <v>64</v>
      </c>
      <c r="E12">
        <v>2</v>
      </c>
      <c r="H12">
        <v>0</v>
      </c>
      <c r="J12" t="s">
        <v>374</v>
      </c>
      <c r="K12" t="s">
        <v>375</v>
      </c>
    </row>
    <row r="13" spans="1:11" ht="15">
      <c r="A13"/>
      <c r="B13"/>
      <c r="D13">
        <v>1</v>
      </c>
      <c r="E13">
        <v>3</v>
      </c>
      <c r="H13">
        <v>1</v>
      </c>
      <c r="J13" t="s">
        <v>376</v>
      </c>
      <c r="K13" t="s">
        <v>377</v>
      </c>
    </row>
    <row r="14" spans="4:11" ht="15">
      <c r="D14">
        <v>2</v>
      </c>
      <c r="E14">
        <v>4</v>
      </c>
      <c r="H14">
        <v>2</v>
      </c>
      <c r="J14" t="s">
        <v>378</v>
      </c>
      <c r="K14" t="s">
        <v>379</v>
      </c>
    </row>
    <row r="15" spans="4:11" ht="15">
      <c r="D15">
        <v>3</v>
      </c>
      <c r="E15">
        <v>5</v>
      </c>
      <c r="H15">
        <v>3</v>
      </c>
      <c r="J15" t="s">
        <v>380</v>
      </c>
      <c r="K15" t="s">
        <v>381</v>
      </c>
    </row>
    <row r="16" spans="4:11" ht="15">
      <c r="D16">
        <v>4</v>
      </c>
      <c r="E16">
        <v>6</v>
      </c>
      <c r="H16">
        <v>4</v>
      </c>
      <c r="J16" t="s">
        <v>382</v>
      </c>
      <c r="K16" t="s">
        <v>383</v>
      </c>
    </row>
    <row r="17" spans="4:11" ht="15">
      <c r="D17">
        <v>5</v>
      </c>
      <c r="E17">
        <v>7</v>
      </c>
      <c r="H17">
        <v>5</v>
      </c>
      <c r="J17" t="s">
        <v>384</v>
      </c>
      <c r="K17" t="s">
        <v>385</v>
      </c>
    </row>
    <row r="18" spans="4:11" ht="15">
      <c r="D18">
        <v>6</v>
      </c>
      <c r="E18">
        <v>8</v>
      </c>
      <c r="H18">
        <v>6</v>
      </c>
      <c r="J18" t="s">
        <v>386</v>
      </c>
      <c r="K18" t="s">
        <v>387</v>
      </c>
    </row>
    <row r="19" spans="4:11" ht="15">
      <c r="D19">
        <v>7</v>
      </c>
      <c r="E19">
        <v>9</v>
      </c>
      <c r="H19">
        <v>7</v>
      </c>
      <c r="J19" t="s">
        <v>388</v>
      </c>
      <c r="K19" t="s">
        <v>389</v>
      </c>
    </row>
    <row r="20" spans="4:11" ht="15">
      <c r="D20">
        <v>8</v>
      </c>
      <c r="H20">
        <v>8</v>
      </c>
      <c r="J20" t="s">
        <v>390</v>
      </c>
      <c r="K20" t="s">
        <v>391</v>
      </c>
    </row>
    <row r="21" spans="4:11" ht="409.5">
      <c r="D21">
        <v>9</v>
      </c>
      <c r="H21">
        <v>9</v>
      </c>
      <c r="J21" t="s">
        <v>392</v>
      </c>
      <c r="K21" s="13" t="s">
        <v>393</v>
      </c>
    </row>
    <row r="22" spans="4:11" ht="409.5">
      <c r="D22">
        <v>10</v>
      </c>
      <c r="J22" t="s">
        <v>394</v>
      </c>
      <c r="K22" s="13" t="s">
        <v>395</v>
      </c>
    </row>
    <row r="23" spans="4:11" ht="409.5">
      <c r="D23">
        <v>11</v>
      </c>
      <c r="J23" t="s">
        <v>396</v>
      </c>
      <c r="K23" s="13" t="s">
        <v>397</v>
      </c>
    </row>
    <row r="24" spans="10:11" ht="409.5">
      <c r="J24" t="s">
        <v>398</v>
      </c>
      <c r="K24" s="13" t="s">
        <v>650</v>
      </c>
    </row>
    <row r="25" spans="10:11" ht="15">
      <c r="J25" t="s">
        <v>399</v>
      </c>
      <c r="K25" t="b">
        <v>0</v>
      </c>
    </row>
    <row r="26" spans="10:11" ht="15">
      <c r="J26" t="s">
        <v>648</v>
      </c>
      <c r="K26" t="s">
        <v>649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411</v>
      </c>
      <c r="B1" s="13" t="s">
        <v>412</v>
      </c>
      <c r="C1" s="13" t="s">
        <v>413</v>
      </c>
      <c r="D1" s="13" t="s">
        <v>415</v>
      </c>
      <c r="E1" s="13" t="s">
        <v>414</v>
      </c>
      <c r="F1" s="13" t="s">
        <v>417</v>
      </c>
      <c r="G1" s="85" t="s">
        <v>416</v>
      </c>
      <c r="H1" s="85" t="s">
        <v>418</v>
      </c>
    </row>
    <row r="2" spans="1:8" ht="15">
      <c r="A2" s="90" t="s">
        <v>237</v>
      </c>
      <c r="B2" s="85">
        <v>2</v>
      </c>
      <c r="C2" s="90" t="s">
        <v>235</v>
      </c>
      <c r="D2" s="85">
        <v>1</v>
      </c>
      <c r="E2" s="90" t="s">
        <v>237</v>
      </c>
      <c r="F2" s="85">
        <v>2</v>
      </c>
      <c r="G2" s="85"/>
      <c r="H2" s="85"/>
    </row>
    <row r="3" spans="1:8" ht="15">
      <c r="A3" s="90" t="s">
        <v>238</v>
      </c>
      <c r="B3" s="85">
        <v>1</v>
      </c>
      <c r="C3" s="90" t="s">
        <v>234</v>
      </c>
      <c r="D3" s="85">
        <v>1</v>
      </c>
      <c r="E3" s="90" t="s">
        <v>239</v>
      </c>
      <c r="F3" s="85">
        <v>1</v>
      </c>
      <c r="G3" s="85"/>
      <c r="H3" s="85"/>
    </row>
    <row r="4" spans="1:8" ht="15">
      <c r="A4" s="90" t="s">
        <v>239</v>
      </c>
      <c r="B4" s="85">
        <v>1</v>
      </c>
      <c r="C4" s="90" t="s">
        <v>236</v>
      </c>
      <c r="D4" s="85">
        <v>1</v>
      </c>
      <c r="E4" s="85"/>
      <c r="F4" s="85"/>
      <c r="G4" s="85"/>
      <c r="H4" s="85"/>
    </row>
    <row r="5" spans="1:8" ht="15">
      <c r="A5" s="90" t="s">
        <v>236</v>
      </c>
      <c r="B5" s="85">
        <v>1</v>
      </c>
      <c r="C5" s="90" t="s">
        <v>238</v>
      </c>
      <c r="D5" s="85">
        <v>1</v>
      </c>
      <c r="E5" s="85"/>
      <c r="F5" s="85"/>
      <c r="G5" s="85"/>
      <c r="H5" s="85"/>
    </row>
    <row r="6" spans="1:8" ht="15">
      <c r="A6" s="90" t="s">
        <v>235</v>
      </c>
      <c r="B6" s="85">
        <v>1</v>
      </c>
      <c r="C6" s="85"/>
      <c r="D6" s="85"/>
      <c r="E6" s="85"/>
      <c r="F6" s="85"/>
      <c r="G6" s="85"/>
      <c r="H6" s="85"/>
    </row>
    <row r="7" spans="1:8" ht="15">
      <c r="A7" s="90" t="s">
        <v>234</v>
      </c>
      <c r="B7" s="85">
        <v>1</v>
      </c>
      <c r="C7" s="85"/>
      <c r="D7" s="85"/>
      <c r="E7" s="85"/>
      <c r="F7" s="85"/>
      <c r="G7" s="85"/>
      <c r="H7" s="85"/>
    </row>
    <row r="10" spans="1:8" ht="15" customHeight="1">
      <c r="A10" s="13" t="s">
        <v>422</v>
      </c>
      <c r="B10" s="13" t="s">
        <v>412</v>
      </c>
      <c r="C10" s="13" t="s">
        <v>423</v>
      </c>
      <c r="D10" s="13" t="s">
        <v>415</v>
      </c>
      <c r="E10" s="13" t="s">
        <v>424</v>
      </c>
      <c r="F10" s="13" t="s">
        <v>417</v>
      </c>
      <c r="G10" s="85" t="s">
        <v>425</v>
      </c>
      <c r="H10" s="85" t="s">
        <v>418</v>
      </c>
    </row>
    <row r="11" spans="1:8" ht="15">
      <c r="A11" s="85" t="s">
        <v>240</v>
      </c>
      <c r="B11" s="85">
        <v>5</v>
      </c>
      <c r="C11" s="85" t="s">
        <v>240</v>
      </c>
      <c r="D11" s="85">
        <v>4</v>
      </c>
      <c r="E11" s="85" t="s">
        <v>241</v>
      </c>
      <c r="F11" s="85">
        <v>2</v>
      </c>
      <c r="G11" s="85"/>
      <c r="H11" s="85"/>
    </row>
    <row r="12" spans="1:8" ht="15">
      <c r="A12" s="85" t="s">
        <v>241</v>
      </c>
      <c r="B12" s="85">
        <v>2</v>
      </c>
      <c r="C12" s="85"/>
      <c r="D12" s="85"/>
      <c r="E12" s="85" t="s">
        <v>240</v>
      </c>
      <c r="F12" s="85">
        <v>1</v>
      </c>
      <c r="G12" s="85"/>
      <c r="H12" s="85"/>
    </row>
    <row r="15" spans="1:8" ht="15" customHeight="1">
      <c r="A15" s="13" t="s">
        <v>428</v>
      </c>
      <c r="B15" s="13" t="s">
        <v>412</v>
      </c>
      <c r="C15" s="13" t="s">
        <v>431</v>
      </c>
      <c r="D15" s="13" t="s">
        <v>415</v>
      </c>
      <c r="E15" s="13" t="s">
        <v>432</v>
      </c>
      <c r="F15" s="13" t="s">
        <v>417</v>
      </c>
      <c r="G15" s="85" t="s">
        <v>433</v>
      </c>
      <c r="H15" s="85" t="s">
        <v>418</v>
      </c>
    </row>
    <row r="16" spans="1:8" ht="15">
      <c r="A16" s="85" t="s">
        <v>243</v>
      </c>
      <c r="B16" s="85">
        <v>2</v>
      </c>
      <c r="C16" s="85" t="s">
        <v>429</v>
      </c>
      <c r="D16" s="85">
        <v>1</v>
      </c>
      <c r="E16" s="85" t="s">
        <v>243</v>
      </c>
      <c r="F16" s="85">
        <v>2</v>
      </c>
      <c r="G16" s="85"/>
      <c r="H16" s="85"/>
    </row>
    <row r="17" spans="1:8" ht="15">
      <c r="A17" s="85" t="s">
        <v>429</v>
      </c>
      <c r="B17" s="85">
        <v>1</v>
      </c>
      <c r="C17" s="85" t="s">
        <v>430</v>
      </c>
      <c r="D17" s="85">
        <v>1</v>
      </c>
      <c r="E17" s="85"/>
      <c r="F17" s="85"/>
      <c r="G17" s="85"/>
      <c r="H17" s="85"/>
    </row>
    <row r="18" spans="1:8" ht="15">
      <c r="A18" s="85" t="s">
        <v>430</v>
      </c>
      <c r="B18" s="85">
        <v>1</v>
      </c>
      <c r="C18" s="85"/>
      <c r="D18" s="85"/>
      <c r="E18" s="85"/>
      <c r="F18" s="85"/>
      <c r="G18" s="85"/>
      <c r="H18" s="85"/>
    </row>
    <row r="21" spans="1:8" ht="15" customHeight="1">
      <c r="A21" s="13" t="s">
        <v>435</v>
      </c>
      <c r="B21" s="13" t="s">
        <v>412</v>
      </c>
      <c r="C21" s="13" t="s">
        <v>445</v>
      </c>
      <c r="D21" s="13" t="s">
        <v>415</v>
      </c>
      <c r="E21" s="13" t="s">
        <v>454</v>
      </c>
      <c r="F21" s="13" t="s">
        <v>417</v>
      </c>
      <c r="G21" s="13" t="s">
        <v>463</v>
      </c>
      <c r="H21" s="13" t="s">
        <v>418</v>
      </c>
    </row>
    <row r="22" spans="1:8" ht="15">
      <c r="A22" s="91" t="s">
        <v>436</v>
      </c>
      <c r="B22" s="91">
        <v>0</v>
      </c>
      <c r="C22" s="91" t="s">
        <v>442</v>
      </c>
      <c r="D22" s="91">
        <v>4</v>
      </c>
      <c r="E22" s="91" t="s">
        <v>441</v>
      </c>
      <c r="F22" s="91">
        <v>4</v>
      </c>
      <c r="G22" s="91" t="s">
        <v>214</v>
      </c>
      <c r="H22" s="91">
        <v>2</v>
      </c>
    </row>
    <row r="23" spans="1:8" ht="15">
      <c r="A23" s="91" t="s">
        <v>437</v>
      </c>
      <c r="B23" s="91">
        <v>0</v>
      </c>
      <c r="C23" s="91" t="s">
        <v>443</v>
      </c>
      <c r="D23" s="91">
        <v>3</v>
      </c>
      <c r="E23" s="91" t="s">
        <v>219</v>
      </c>
      <c r="F23" s="91">
        <v>2</v>
      </c>
      <c r="G23" s="91" t="s">
        <v>464</v>
      </c>
      <c r="H23" s="91">
        <v>2</v>
      </c>
    </row>
    <row r="24" spans="1:8" ht="15">
      <c r="A24" s="91" t="s">
        <v>438</v>
      </c>
      <c r="B24" s="91">
        <v>0</v>
      </c>
      <c r="C24" s="91" t="s">
        <v>446</v>
      </c>
      <c r="D24" s="91">
        <v>2</v>
      </c>
      <c r="E24" s="91" t="s">
        <v>455</v>
      </c>
      <c r="F24" s="91">
        <v>2</v>
      </c>
      <c r="G24" s="91" t="s">
        <v>465</v>
      </c>
      <c r="H24" s="91">
        <v>2</v>
      </c>
    </row>
    <row r="25" spans="1:8" ht="15">
      <c r="A25" s="91" t="s">
        <v>439</v>
      </c>
      <c r="B25" s="91">
        <v>182</v>
      </c>
      <c r="C25" s="91" t="s">
        <v>447</v>
      </c>
      <c r="D25" s="91">
        <v>2</v>
      </c>
      <c r="E25" s="91" t="s">
        <v>456</v>
      </c>
      <c r="F25" s="91">
        <v>2</v>
      </c>
      <c r="G25" s="91" t="s">
        <v>466</v>
      </c>
      <c r="H25" s="91">
        <v>2</v>
      </c>
    </row>
    <row r="26" spans="1:8" ht="15">
      <c r="A26" s="91" t="s">
        <v>440</v>
      </c>
      <c r="B26" s="91">
        <v>182</v>
      </c>
      <c r="C26" s="91" t="s">
        <v>448</v>
      </c>
      <c r="D26" s="91">
        <v>2</v>
      </c>
      <c r="E26" s="91" t="s">
        <v>457</v>
      </c>
      <c r="F26" s="91">
        <v>2</v>
      </c>
      <c r="G26" s="91" t="s">
        <v>467</v>
      </c>
      <c r="H26" s="91">
        <v>2</v>
      </c>
    </row>
    <row r="27" spans="1:8" ht="15">
      <c r="A27" s="91" t="s">
        <v>441</v>
      </c>
      <c r="B27" s="91">
        <v>7</v>
      </c>
      <c r="C27" s="91" t="s">
        <v>449</v>
      </c>
      <c r="D27" s="91">
        <v>2</v>
      </c>
      <c r="E27" s="91" t="s">
        <v>458</v>
      </c>
      <c r="F27" s="91">
        <v>2</v>
      </c>
      <c r="G27" s="91" t="s">
        <v>444</v>
      </c>
      <c r="H27" s="91">
        <v>2</v>
      </c>
    </row>
    <row r="28" spans="1:8" ht="15">
      <c r="A28" s="91" t="s">
        <v>243</v>
      </c>
      <c r="B28" s="91">
        <v>5</v>
      </c>
      <c r="C28" s="91" t="s">
        <v>450</v>
      </c>
      <c r="D28" s="91">
        <v>2</v>
      </c>
      <c r="E28" s="91" t="s">
        <v>459</v>
      </c>
      <c r="F28" s="91">
        <v>2</v>
      </c>
      <c r="G28" s="91" t="s">
        <v>441</v>
      </c>
      <c r="H28" s="91">
        <v>2</v>
      </c>
    </row>
    <row r="29" spans="1:8" ht="15">
      <c r="A29" s="91" t="s">
        <v>442</v>
      </c>
      <c r="B29" s="91">
        <v>4</v>
      </c>
      <c r="C29" s="91" t="s">
        <v>451</v>
      </c>
      <c r="D29" s="91">
        <v>2</v>
      </c>
      <c r="E29" s="91" t="s">
        <v>460</v>
      </c>
      <c r="F29" s="91">
        <v>2</v>
      </c>
      <c r="G29" s="91" t="s">
        <v>468</v>
      </c>
      <c r="H29" s="91">
        <v>2</v>
      </c>
    </row>
    <row r="30" spans="1:8" ht="15">
      <c r="A30" s="91" t="s">
        <v>443</v>
      </c>
      <c r="B30" s="91">
        <v>3</v>
      </c>
      <c r="C30" s="91" t="s">
        <v>452</v>
      </c>
      <c r="D30" s="91">
        <v>2</v>
      </c>
      <c r="E30" s="91" t="s">
        <v>461</v>
      </c>
      <c r="F30" s="91">
        <v>2</v>
      </c>
      <c r="G30" s="91" t="s">
        <v>469</v>
      </c>
      <c r="H30" s="91">
        <v>2</v>
      </c>
    </row>
    <row r="31" spans="1:8" ht="15">
      <c r="A31" s="91" t="s">
        <v>444</v>
      </c>
      <c r="B31" s="91">
        <v>3</v>
      </c>
      <c r="C31" s="91" t="s">
        <v>453</v>
      </c>
      <c r="D31" s="91">
        <v>2</v>
      </c>
      <c r="E31" s="91" t="s">
        <v>462</v>
      </c>
      <c r="F31" s="91">
        <v>2</v>
      </c>
      <c r="G31" s="91" t="s">
        <v>243</v>
      </c>
      <c r="H31" s="91">
        <v>2</v>
      </c>
    </row>
    <row r="34" spans="1:8" ht="15" customHeight="1">
      <c r="A34" s="13" t="s">
        <v>474</v>
      </c>
      <c r="B34" s="13" t="s">
        <v>412</v>
      </c>
      <c r="C34" s="13" t="s">
        <v>485</v>
      </c>
      <c r="D34" s="13" t="s">
        <v>415</v>
      </c>
      <c r="E34" s="13" t="s">
        <v>496</v>
      </c>
      <c r="F34" s="13" t="s">
        <v>417</v>
      </c>
      <c r="G34" s="13" t="s">
        <v>497</v>
      </c>
      <c r="H34" s="13" t="s">
        <v>418</v>
      </c>
    </row>
    <row r="35" spans="1:8" ht="15">
      <c r="A35" s="91" t="s">
        <v>475</v>
      </c>
      <c r="B35" s="91">
        <v>3</v>
      </c>
      <c r="C35" s="91" t="s">
        <v>486</v>
      </c>
      <c r="D35" s="91">
        <v>2</v>
      </c>
      <c r="E35" s="91" t="s">
        <v>476</v>
      </c>
      <c r="F35" s="91">
        <v>2</v>
      </c>
      <c r="G35" s="91" t="s">
        <v>498</v>
      </c>
      <c r="H35" s="91">
        <v>2</v>
      </c>
    </row>
    <row r="36" spans="1:8" ht="15">
      <c r="A36" s="91" t="s">
        <v>476</v>
      </c>
      <c r="B36" s="91">
        <v>2</v>
      </c>
      <c r="C36" s="91" t="s">
        <v>487</v>
      </c>
      <c r="D36" s="91">
        <v>2</v>
      </c>
      <c r="E36" s="91" t="s">
        <v>477</v>
      </c>
      <c r="F36" s="91">
        <v>2</v>
      </c>
      <c r="G36" s="91" t="s">
        <v>499</v>
      </c>
      <c r="H36" s="91">
        <v>2</v>
      </c>
    </row>
    <row r="37" spans="1:8" ht="15">
      <c r="A37" s="91" t="s">
        <v>477</v>
      </c>
      <c r="B37" s="91">
        <v>2</v>
      </c>
      <c r="C37" s="91" t="s">
        <v>488</v>
      </c>
      <c r="D37" s="91">
        <v>2</v>
      </c>
      <c r="E37" s="91" t="s">
        <v>478</v>
      </c>
      <c r="F37" s="91">
        <v>2</v>
      </c>
      <c r="G37" s="91" t="s">
        <v>500</v>
      </c>
      <c r="H37" s="91">
        <v>2</v>
      </c>
    </row>
    <row r="38" spans="1:8" ht="15">
      <c r="A38" s="91" t="s">
        <v>478</v>
      </c>
      <c r="B38" s="91">
        <v>2</v>
      </c>
      <c r="C38" s="91" t="s">
        <v>489</v>
      </c>
      <c r="D38" s="91">
        <v>2</v>
      </c>
      <c r="E38" s="91" t="s">
        <v>479</v>
      </c>
      <c r="F38" s="91">
        <v>2</v>
      </c>
      <c r="G38" s="91" t="s">
        <v>501</v>
      </c>
      <c r="H38" s="91">
        <v>2</v>
      </c>
    </row>
    <row r="39" spans="1:8" ht="15">
      <c r="A39" s="91" t="s">
        <v>479</v>
      </c>
      <c r="B39" s="91">
        <v>2</v>
      </c>
      <c r="C39" s="91" t="s">
        <v>490</v>
      </c>
      <c r="D39" s="91">
        <v>2</v>
      </c>
      <c r="E39" s="91" t="s">
        <v>480</v>
      </c>
      <c r="F39" s="91">
        <v>2</v>
      </c>
      <c r="G39" s="91" t="s">
        <v>502</v>
      </c>
      <c r="H39" s="91">
        <v>2</v>
      </c>
    </row>
    <row r="40" spans="1:8" ht="15">
      <c r="A40" s="91" t="s">
        <v>480</v>
      </c>
      <c r="B40" s="91">
        <v>2</v>
      </c>
      <c r="C40" s="91" t="s">
        <v>491</v>
      </c>
      <c r="D40" s="91">
        <v>2</v>
      </c>
      <c r="E40" s="91" t="s">
        <v>481</v>
      </c>
      <c r="F40" s="91">
        <v>2</v>
      </c>
      <c r="G40" s="91" t="s">
        <v>503</v>
      </c>
      <c r="H40" s="91">
        <v>2</v>
      </c>
    </row>
    <row r="41" spans="1:8" ht="15">
      <c r="A41" s="91" t="s">
        <v>481</v>
      </c>
      <c r="B41" s="91">
        <v>2</v>
      </c>
      <c r="C41" s="91" t="s">
        <v>492</v>
      </c>
      <c r="D41" s="91">
        <v>2</v>
      </c>
      <c r="E41" s="91" t="s">
        <v>482</v>
      </c>
      <c r="F41" s="91">
        <v>2</v>
      </c>
      <c r="G41" s="91" t="s">
        <v>504</v>
      </c>
      <c r="H41" s="91">
        <v>2</v>
      </c>
    </row>
    <row r="42" spans="1:8" ht="15">
      <c r="A42" s="91" t="s">
        <v>482</v>
      </c>
      <c r="B42" s="91">
        <v>2</v>
      </c>
      <c r="C42" s="91" t="s">
        <v>493</v>
      </c>
      <c r="D42" s="91">
        <v>2</v>
      </c>
      <c r="E42" s="91" t="s">
        <v>483</v>
      </c>
      <c r="F42" s="91">
        <v>2</v>
      </c>
      <c r="G42" s="91" t="s">
        <v>505</v>
      </c>
      <c r="H42" s="91">
        <v>2</v>
      </c>
    </row>
    <row r="43" spans="1:8" ht="15">
      <c r="A43" s="91" t="s">
        <v>483</v>
      </c>
      <c r="B43" s="91">
        <v>2</v>
      </c>
      <c r="C43" s="91" t="s">
        <v>494</v>
      </c>
      <c r="D43" s="91">
        <v>2</v>
      </c>
      <c r="E43" s="91" t="s">
        <v>484</v>
      </c>
      <c r="F43" s="91">
        <v>2</v>
      </c>
      <c r="G43" s="91" t="s">
        <v>506</v>
      </c>
      <c r="H43" s="91">
        <v>2</v>
      </c>
    </row>
    <row r="44" spans="1:8" ht="15">
      <c r="A44" s="91" t="s">
        <v>484</v>
      </c>
      <c r="B44" s="91">
        <v>2</v>
      </c>
      <c r="C44" s="91" t="s">
        <v>495</v>
      </c>
      <c r="D44" s="91">
        <v>2</v>
      </c>
      <c r="E44" s="91" t="s">
        <v>475</v>
      </c>
      <c r="F44" s="91">
        <v>2</v>
      </c>
      <c r="G44" s="91" t="s">
        <v>507</v>
      </c>
      <c r="H44" s="91">
        <v>2</v>
      </c>
    </row>
    <row r="47" spans="1:8" ht="15" customHeight="1">
      <c r="A47" s="13" t="s">
        <v>512</v>
      </c>
      <c r="B47" s="13" t="s">
        <v>412</v>
      </c>
      <c r="C47" s="85" t="s">
        <v>514</v>
      </c>
      <c r="D47" s="85" t="s">
        <v>415</v>
      </c>
      <c r="E47" s="85" t="s">
        <v>515</v>
      </c>
      <c r="F47" s="85" t="s">
        <v>417</v>
      </c>
      <c r="G47" s="13" t="s">
        <v>518</v>
      </c>
      <c r="H47" s="13" t="s">
        <v>418</v>
      </c>
    </row>
    <row r="48" spans="1:8" ht="15">
      <c r="A48" s="85" t="s">
        <v>214</v>
      </c>
      <c r="B48" s="85">
        <v>1</v>
      </c>
      <c r="C48" s="85"/>
      <c r="D48" s="85"/>
      <c r="E48" s="85"/>
      <c r="F48" s="85"/>
      <c r="G48" s="85" t="s">
        <v>214</v>
      </c>
      <c r="H48" s="85">
        <v>1</v>
      </c>
    </row>
    <row r="51" spans="1:8" ht="15" customHeight="1">
      <c r="A51" s="13" t="s">
        <v>513</v>
      </c>
      <c r="B51" s="13" t="s">
        <v>412</v>
      </c>
      <c r="C51" s="85" t="s">
        <v>516</v>
      </c>
      <c r="D51" s="85" t="s">
        <v>415</v>
      </c>
      <c r="E51" s="13" t="s">
        <v>517</v>
      </c>
      <c r="F51" s="13" t="s">
        <v>417</v>
      </c>
      <c r="G51" s="13" t="s">
        <v>519</v>
      </c>
      <c r="H51" s="13" t="s">
        <v>418</v>
      </c>
    </row>
    <row r="52" spans="1:8" ht="15">
      <c r="A52" s="85" t="s">
        <v>219</v>
      </c>
      <c r="B52" s="85">
        <v>2</v>
      </c>
      <c r="C52" s="85"/>
      <c r="D52" s="85"/>
      <c r="E52" s="85" t="s">
        <v>219</v>
      </c>
      <c r="F52" s="85">
        <v>2</v>
      </c>
      <c r="G52" s="85" t="s">
        <v>213</v>
      </c>
      <c r="H52" s="85">
        <v>1</v>
      </c>
    </row>
    <row r="53" spans="1:8" ht="15">
      <c r="A53" s="85" t="s">
        <v>213</v>
      </c>
      <c r="B53" s="85">
        <v>1</v>
      </c>
      <c r="C53" s="85"/>
      <c r="D53" s="85"/>
      <c r="E53" s="85"/>
      <c r="F53" s="85"/>
      <c r="G53" s="85" t="s">
        <v>214</v>
      </c>
      <c r="H53" s="85">
        <v>1</v>
      </c>
    </row>
    <row r="54" spans="1:8" ht="15">
      <c r="A54" s="85" t="s">
        <v>214</v>
      </c>
      <c r="B54" s="85">
        <v>1</v>
      </c>
      <c r="C54" s="85"/>
      <c r="D54" s="85"/>
      <c r="E54" s="85"/>
      <c r="F54" s="85"/>
      <c r="G54" s="85"/>
      <c r="H54" s="85"/>
    </row>
    <row r="57" spans="1:8" ht="15" customHeight="1">
      <c r="A57" s="13" t="s">
        <v>523</v>
      </c>
      <c r="B57" s="13" t="s">
        <v>412</v>
      </c>
      <c r="C57" s="13" t="s">
        <v>524</v>
      </c>
      <c r="D57" s="13" t="s">
        <v>415</v>
      </c>
      <c r="E57" s="13" t="s">
        <v>525</v>
      </c>
      <c r="F57" s="13" t="s">
        <v>417</v>
      </c>
      <c r="G57" s="13" t="s">
        <v>526</v>
      </c>
      <c r="H57" s="13" t="s">
        <v>418</v>
      </c>
    </row>
    <row r="58" spans="1:8" ht="15">
      <c r="A58" s="124" t="s">
        <v>214</v>
      </c>
      <c r="B58" s="85">
        <v>108869</v>
      </c>
      <c r="C58" s="124" t="s">
        <v>216</v>
      </c>
      <c r="D58" s="85">
        <v>59062</v>
      </c>
      <c r="E58" s="124" t="s">
        <v>219</v>
      </c>
      <c r="F58" s="85">
        <v>81752</v>
      </c>
      <c r="G58" s="124" t="s">
        <v>214</v>
      </c>
      <c r="H58" s="85">
        <v>108869</v>
      </c>
    </row>
    <row r="59" spans="1:8" ht="15">
      <c r="A59" s="124" t="s">
        <v>219</v>
      </c>
      <c r="B59" s="85">
        <v>81752</v>
      </c>
      <c r="C59" s="124" t="s">
        <v>218</v>
      </c>
      <c r="D59" s="85">
        <v>15712</v>
      </c>
      <c r="E59" s="124" t="s">
        <v>217</v>
      </c>
      <c r="F59" s="85">
        <v>19603</v>
      </c>
      <c r="G59" s="124" t="s">
        <v>213</v>
      </c>
      <c r="H59" s="85">
        <v>710</v>
      </c>
    </row>
    <row r="60" spans="1:8" ht="15">
      <c r="A60" s="124" t="s">
        <v>216</v>
      </c>
      <c r="B60" s="85">
        <v>59062</v>
      </c>
      <c r="C60" s="124" t="s">
        <v>215</v>
      </c>
      <c r="D60" s="85">
        <v>9693</v>
      </c>
      <c r="E60" s="124" t="s">
        <v>220</v>
      </c>
      <c r="F60" s="85">
        <v>6768</v>
      </c>
      <c r="G60" s="124"/>
      <c r="H60" s="85"/>
    </row>
    <row r="61" spans="1:8" ht="15">
      <c r="A61" s="124" t="s">
        <v>217</v>
      </c>
      <c r="B61" s="85">
        <v>19603</v>
      </c>
      <c r="C61" s="124" t="s">
        <v>212</v>
      </c>
      <c r="D61" s="85">
        <v>77</v>
      </c>
      <c r="E61" s="124"/>
      <c r="F61" s="85"/>
      <c r="G61" s="124"/>
      <c r="H61" s="85"/>
    </row>
    <row r="62" spans="1:8" ht="15">
      <c r="A62" s="124" t="s">
        <v>218</v>
      </c>
      <c r="B62" s="85">
        <v>15712</v>
      </c>
      <c r="C62" s="124"/>
      <c r="D62" s="85"/>
      <c r="E62" s="124"/>
      <c r="F62" s="85"/>
      <c r="G62" s="124"/>
      <c r="H62" s="85"/>
    </row>
    <row r="63" spans="1:8" ht="15">
      <c r="A63" s="124" t="s">
        <v>215</v>
      </c>
      <c r="B63" s="85">
        <v>9693</v>
      </c>
      <c r="C63" s="124"/>
      <c r="D63" s="85"/>
      <c r="E63" s="124"/>
      <c r="F63" s="85"/>
      <c r="G63" s="124"/>
      <c r="H63" s="85"/>
    </row>
    <row r="64" spans="1:8" ht="15">
      <c r="A64" s="124" t="s">
        <v>220</v>
      </c>
      <c r="B64" s="85">
        <v>6768</v>
      </c>
      <c r="C64" s="124"/>
      <c r="D64" s="85"/>
      <c r="E64" s="124"/>
      <c r="F64" s="85"/>
      <c r="G64" s="124"/>
      <c r="H64" s="85"/>
    </row>
    <row r="65" spans="1:8" ht="15">
      <c r="A65" s="124" t="s">
        <v>213</v>
      </c>
      <c r="B65" s="85">
        <v>710</v>
      </c>
      <c r="C65" s="124"/>
      <c r="D65" s="85"/>
      <c r="E65" s="124"/>
      <c r="F65" s="85"/>
      <c r="G65" s="124"/>
      <c r="H65" s="85"/>
    </row>
    <row r="66" spans="1:8" ht="15">
      <c r="A66" s="124" t="s">
        <v>212</v>
      </c>
      <c r="B66" s="85">
        <v>77</v>
      </c>
      <c r="C66" s="124"/>
      <c r="D66" s="85"/>
      <c r="E66" s="124"/>
      <c r="F66" s="85"/>
      <c r="G66" s="124"/>
      <c r="H66" s="85"/>
    </row>
  </sheetData>
  <hyperlinks>
    <hyperlink ref="A2" r:id="rId1" display="https://www.radiosawa.com/live/audio/15?withmediaplayer=1"/>
    <hyperlink ref="A3" r:id="rId2" display="https://twitter.com/i/web/status/1161923384336355328"/>
    <hyperlink ref="A4" r:id="rId3" display="https://twitter.com/i/web/status/1159479479800082433"/>
    <hyperlink ref="A5" r:id="rId4" display="https://twitter.com/i/web/status/1161070378917203969"/>
    <hyperlink ref="A6" r:id="rId5" display="https://twitter.com/i/web/status/1160784984845819909"/>
    <hyperlink ref="A7" r:id="rId6" display="https://twitter.com/i/web/status/1160784795477139461"/>
    <hyperlink ref="C2" r:id="rId7" display="https://twitter.com/i/web/status/1160784984845819909"/>
    <hyperlink ref="C3" r:id="rId8" display="https://twitter.com/i/web/status/1160784795477139461"/>
    <hyperlink ref="C4" r:id="rId9" display="https://twitter.com/i/web/status/1161070378917203969"/>
    <hyperlink ref="C5" r:id="rId10" display="https://twitter.com/i/web/status/1161923384336355328"/>
    <hyperlink ref="E2" r:id="rId11" display="https://www.radiosawa.com/live/audio/15?withmediaplayer=1"/>
    <hyperlink ref="E3" r:id="rId12" display="https://twitter.com/i/web/status/1159479479800082433"/>
  </hyperlinks>
  <printOptions/>
  <pageMargins left="0.7" right="0.7" top="0.75" bottom="0.75" header="0.3" footer="0.3"/>
  <pageSetup orientation="portrait" paperSize="9"/>
  <tableParts>
    <tablePart r:id="rId14"/>
    <tablePart r:id="rId16"/>
    <tablePart r:id="rId15"/>
    <tablePart r:id="rId18"/>
    <tablePart r:id="rId19"/>
    <tablePart r:id="rId13"/>
    <tablePart r:id="rId20"/>
    <tablePart r:id="rId1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561</v>
      </c>
      <c r="B1" s="13" t="s">
        <v>593</v>
      </c>
      <c r="C1" s="13" t="s">
        <v>594</v>
      </c>
      <c r="D1" s="13" t="s">
        <v>144</v>
      </c>
      <c r="E1" s="13" t="s">
        <v>596</v>
      </c>
      <c r="F1" s="13" t="s">
        <v>597</v>
      </c>
      <c r="G1" s="13" t="s">
        <v>598</v>
      </c>
    </row>
    <row r="2" spans="1:7" ht="15">
      <c r="A2" s="85" t="s">
        <v>436</v>
      </c>
      <c r="B2" s="85">
        <v>0</v>
      </c>
      <c r="C2" s="129">
        <v>0</v>
      </c>
      <c r="D2" s="85" t="s">
        <v>595</v>
      </c>
      <c r="E2" s="85"/>
      <c r="F2" s="85"/>
      <c r="G2" s="85"/>
    </row>
    <row r="3" spans="1:7" ht="15">
      <c r="A3" s="85" t="s">
        <v>437</v>
      </c>
      <c r="B3" s="85">
        <v>0</v>
      </c>
      <c r="C3" s="129">
        <v>0</v>
      </c>
      <c r="D3" s="85" t="s">
        <v>595</v>
      </c>
      <c r="E3" s="85"/>
      <c r="F3" s="85"/>
      <c r="G3" s="85"/>
    </row>
    <row r="4" spans="1:7" ht="15">
      <c r="A4" s="85" t="s">
        <v>438</v>
      </c>
      <c r="B4" s="85">
        <v>0</v>
      </c>
      <c r="C4" s="129">
        <v>0</v>
      </c>
      <c r="D4" s="85" t="s">
        <v>595</v>
      </c>
      <c r="E4" s="85"/>
      <c r="F4" s="85"/>
      <c r="G4" s="85"/>
    </row>
    <row r="5" spans="1:7" ht="15">
      <c r="A5" s="85" t="s">
        <v>439</v>
      </c>
      <c r="B5" s="85">
        <v>182</v>
      </c>
      <c r="C5" s="129">
        <v>1</v>
      </c>
      <c r="D5" s="85" t="s">
        <v>595</v>
      </c>
      <c r="E5" s="85"/>
      <c r="F5" s="85"/>
      <c r="G5" s="85"/>
    </row>
    <row r="6" spans="1:7" ht="15">
      <c r="A6" s="85" t="s">
        <v>440</v>
      </c>
      <c r="B6" s="85">
        <v>182</v>
      </c>
      <c r="C6" s="129">
        <v>1</v>
      </c>
      <c r="D6" s="85" t="s">
        <v>595</v>
      </c>
      <c r="E6" s="85"/>
      <c r="F6" s="85"/>
      <c r="G6" s="85"/>
    </row>
    <row r="7" spans="1:7" ht="15">
      <c r="A7" s="91" t="s">
        <v>441</v>
      </c>
      <c r="B7" s="91">
        <v>7</v>
      </c>
      <c r="C7" s="130">
        <v>0.007633680644487652</v>
      </c>
      <c r="D7" s="91" t="s">
        <v>595</v>
      </c>
      <c r="E7" s="91" t="b">
        <v>0</v>
      </c>
      <c r="F7" s="91" t="b">
        <v>0</v>
      </c>
      <c r="G7" s="91" t="b">
        <v>0</v>
      </c>
    </row>
    <row r="8" spans="1:7" ht="15">
      <c r="A8" s="91" t="s">
        <v>243</v>
      </c>
      <c r="B8" s="91">
        <v>5</v>
      </c>
      <c r="C8" s="130">
        <v>0.009511741133950175</v>
      </c>
      <c r="D8" s="91" t="s">
        <v>595</v>
      </c>
      <c r="E8" s="91" t="b">
        <v>0</v>
      </c>
      <c r="F8" s="91" t="b">
        <v>0</v>
      </c>
      <c r="G8" s="91" t="b">
        <v>0</v>
      </c>
    </row>
    <row r="9" spans="1:7" ht="15">
      <c r="A9" s="91" t="s">
        <v>442</v>
      </c>
      <c r="B9" s="91">
        <v>4</v>
      </c>
      <c r="C9" s="130">
        <v>0.0164525042109832</v>
      </c>
      <c r="D9" s="91" t="s">
        <v>595</v>
      </c>
      <c r="E9" s="91" t="b">
        <v>0</v>
      </c>
      <c r="F9" s="91" t="b">
        <v>0</v>
      </c>
      <c r="G9" s="91" t="b">
        <v>0</v>
      </c>
    </row>
    <row r="10" spans="1:7" ht="15">
      <c r="A10" s="91" t="s">
        <v>443</v>
      </c>
      <c r="B10" s="91">
        <v>3</v>
      </c>
      <c r="C10" s="130">
        <v>0.00940452384064271</v>
      </c>
      <c r="D10" s="91" t="s">
        <v>595</v>
      </c>
      <c r="E10" s="91" t="b">
        <v>0</v>
      </c>
      <c r="F10" s="91" t="b">
        <v>0</v>
      </c>
      <c r="G10" s="91" t="b">
        <v>0</v>
      </c>
    </row>
    <row r="11" spans="1:7" ht="15">
      <c r="A11" s="91" t="s">
        <v>444</v>
      </c>
      <c r="B11" s="91">
        <v>3</v>
      </c>
      <c r="C11" s="130">
        <v>0.00940452384064271</v>
      </c>
      <c r="D11" s="91" t="s">
        <v>595</v>
      </c>
      <c r="E11" s="91" t="b">
        <v>0</v>
      </c>
      <c r="F11" s="91" t="b">
        <v>0</v>
      </c>
      <c r="G11" s="91" t="b">
        <v>0</v>
      </c>
    </row>
    <row r="12" spans="1:7" ht="15">
      <c r="A12" s="91" t="s">
        <v>219</v>
      </c>
      <c r="B12" s="91">
        <v>2</v>
      </c>
      <c r="C12" s="130">
        <v>0.0082262521054916</v>
      </c>
      <c r="D12" s="91" t="s">
        <v>595</v>
      </c>
      <c r="E12" s="91" t="b">
        <v>0</v>
      </c>
      <c r="F12" s="91" t="b">
        <v>0</v>
      </c>
      <c r="G12" s="91" t="b">
        <v>0</v>
      </c>
    </row>
    <row r="13" spans="1:7" ht="15">
      <c r="A13" s="91" t="s">
        <v>455</v>
      </c>
      <c r="B13" s="91">
        <v>2</v>
      </c>
      <c r="C13" s="130">
        <v>0.0082262521054916</v>
      </c>
      <c r="D13" s="91" t="s">
        <v>595</v>
      </c>
      <c r="E13" s="91" t="b">
        <v>0</v>
      </c>
      <c r="F13" s="91" t="b">
        <v>0</v>
      </c>
      <c r="G13" s="91" t="b">
        <v>0</v>
      </c>
    </row>
    <row r="14" spans="1:7" ht="15">
      <c r="A14" s="91" t="s">
        <v>456</v>
      </c>
      <c r="B14" s="91">
        <v>2</v>
      </c>
      <c r="C14" s="130">
        <v>0.0082262521054916</v>
      </c>
      <c r="D14" s="91" t="s">
        <v>595</v>
      </c>
      <c r="E14" s="91" t="b">
        <v>0</v>
      </c>
      <c r="F14" s="91" t="b">
        <v>0</v>
      </c>
      <c r="G14" s="91" t="b">
        <v>0</v>
      </c>
    </row>
    <row r="15" spans="1:7" ht="15">
      <c r="A15" s="91" t="s">
        <v>457</v>
      </c>
      <c r="B15" s="91">
        <v>2</v>
      </c>
      <c r="C15" s="130">
        <v>0.0082262521054916</v>
      </c>
      <c r="D15" s="91" t="s">
        <v>595</v>
      </c>
      <c r="E15" s="91" t="b">
        <v>0</v>
      </c>
      <c r="F15" s="91" t="b">
        <v>0</v>
      </c>
      <c r="G15" s="91" t="b">
        <v>0</v>
      </c>
    </row>
    <row r="16" spans="1:7" ht="15">
      <c r="A16" s="91" t="s">
        <v>458</v>
      </c>
      <c r="B16" s="91">
        <v>2</v>
      </c>
      <c r="C16" s="130">
        <v>0.0082262521054916</v>
      </c>
      <c r="D16" s="91" t="s">
        <v>595</v>
      </c>
      <c r="E16" s="91" t="b">
        <v>0</v>
      </c>
      <c r="F16" s="91" t="b">
        <v>0</v>
      </c>
      <c r="G16" s="91" t="b">
        <v>0</v>
      </c>
    </row>
    <row r="17" spans="1:7" ht="15">
      <c r="A17" s="91" t="s">
        <v>459</v>
      </c>
      <c r="B17" s="91">
        <v>2</v>
      </c>
      <c r="C17" s="130">
        <v>0.0082262521054916</v>
      </c>
      <c r="D17" s="91" t="s">
        <v>595</v>
      </c>
      <c r="E17" s="91" t="b">
        <v>0</v>
      </c>
      <c r="F17" s="91" t="b">
        <v>0</v>
      </c>
      <c r="G17" s="91" t="b">
        <v>0</v>
      </c>
    </row>
    <row r="18" spans="1:7" ht="15">
      <c r="A18" s="91" t="s">
        <v>460</v>
      </c>
      <c r="B18" s="91">
        <v>2</v>
      </c>
      <c r="C18" s="130">
        <v>0.0082262521054916</v>
      </c>
      <c r="D18" s="91" t="s">
        <v>595</v>
      </c>
      <c r="E18" s="91" t="b">
        <v>0</v>
      </c>
      <c r="F18" s="91" t="b">
        <v>0</v>
      </c>
      <c r="G18" s="91" t="b">
        <v>0</v>
      </c>
    </row>
    <row r="19" spans="1:7" ht="15">
      <c r="A19" s="91" t="s">
        <v>461</v>
      </c>
      <c r="B19" s="91">
        <v>2</v>
      </c>
      <c r="C19" s="130">
        <v>0.0082262521054916</v>
      </c>
      <c r="D19" s="91" t="s">
        <v>595</v>
      </c>
      <c r="E19" s="91" t="b">
        <v>0</v>
      </c>
      <c r="F19" s="91" t="b">
        <v>0</v>
      </c>
      <c r="G19" s="91" t="b">
        <v>0</v>
      </c>
    </row>
    <row r="20" spans="1:7" ht="15">
      <c r="A20" s="91" t="s">
        <v>462</v>
      </c>
      <c r="B20" s="91">
        <v>2</v>
      </c>
      <c r="C20" s="130">
        <v>0.0082262521054916</v>
      </c>
      <c r="D20" s="91" t="s">
        <v>595</v>
      </c>
      <c r="E20" s="91" t="b">
        <v>0</v>
      </c>
      <c r="F20" s="91" t="b">
        <v>0</v>
      </c>
      <c r="G20" s="91" t="b">
        <v>0</v>
      </c>
    </row>
    <row r="21" spans="1:7" ht="15">
      <c r="A21" s="91" t="s">
        <v>562</v>
      </c>
      <c r="B21" s="91">
        <v>2</v>
      </c>
      <c r="C21" s="130">
        <v>0.0082262521054916</v>
      </c>
      <c r="D21" s="91" t="s">
        <v>595</v>
      </c>
      <c r="E21" s="91" t="b">
        <v>0</v>
      </c>
      <c r="F21" s="91" t="b">
        <v>0</v>
      </c>
      <c r="G21" s="91" t="b">
        <v>0</v>
      </c>
    </row>
    <row r="22" spans="1:7" ht="15">
      <c r="A22" s="91" t="s">
        <v>563</v>
      </c>
      <c r="B22" s="91">
        <v>2</v>
      </c>
      <c r="C22" s="130">
        <v>0.0082262521054916</v>
      </c>
      <c r="D22" s="91" t="s">
        <v>595</v>
      </c>
      <c r="E22" s="91" t="b">
        <v>0</v>
      </c>
      <c r="F22" s="91" t="b">
        <v>0</v>
      </c>
      <c r="G22" s="91" t="b">
        <v>0</v>
      </c>
    </row>
    <row r="23" spans="1:7" ht="15">
      <c r="A23" s="91" t="s">
        <v>564</v>
      </c>
      <c r="B23" s="91">
        <v>2</v>
      </c>
      <c r="C23" s="130">
        <v>0.0082262521054916</v>
      </c>
      <c r="D23" s="91" t="s">
        <v>595</v>
      </c>
      <c r="E23" s="91" t="b">
        <v>0</v>
      </c>
      <c r="F23" s="91" t="b">
        <v>0</v>
      </c>
      <c r="G23" s="91" t="b">
        <v>0</v>
      </c>
    </row>
    <row r="24" spans="1:7" ht="15">
      <c r="A24" s="91" t="s">
        <v>565</v>
      </c>
      <c r="B24" s="91">
        <v>2</v>
      </c>
      <c r="C24" s="130">
        <v>0.0082262521054916</v>
      </c>
      <c r="D24" s="91" t="s">
        <v>595</v>
      </c>
      <c r="E24" s="91" t="b">
        <v>0</v>
      </c>
      <c r="F24" s="91" t="b">
        <v>0</v>
      </c>
      <c r="G24" s="91" t="b">
        <v>0</v>
      </c>
    </row>
    <row r="25" spans="1:7" ht="15">
      <c r="A25" s="91" t="s">
        <v>566</v>
      </c>
      <c r="B25" s="91">
        <v>2</v>
      </c>
      <c r="C25" s="130">
        <v>0.0082262521054916</v>
      </c>
      <c r="D25" s="91" t="s">
        <v>595</v>
      </c>
      <c r="E25" s="91" t="b">
        <v>0</v>
      </c>
      <c r="F25" s="91" t="b">
        <v>0</v>
      </c>
      <c r="G25" s="91" t="b">
        <v>0</v>
      </c>
    </row>
    <row r="26" spans="1:7" ht="15">
      <c r="A26" s="91" t="s">
        <v>567</v>
      </c>
      <c r="B26" s="91">
        <v>2</v>
      </c>
      <c r="C26" s="130">
        <v>0.0082262521054916</v>
      </c>
      <c r="D26" s="91" t="s">
        <v>595</v>
      </c>
      <c r="E26" s="91" t="b">
        <v>0</v>
      </c>
      <c r="F26" s="91" t="b">
        <v>0</v>
      </c>
      <c r="G26" s="91" t="b">
        <v>0</v>
      </c>
    </row>
    <row r="27" spans="1:7" ht="15">
      <c r="A27" s="91" t="s">
        <v>568</v>
      </c>
      <c r="B27" s="91">
        <v>2</v>
      </c>
      <c r="C27" s="130">
        <v>0.0082262521054916</v>
      </c>
      <c r="D27" s="91" t="s">
        <v>595</v>
      </c>
      <c r="E27" s="91" t="b">
        <v>0</v>
      </c>
      <c r="F27" s="91" t="b">
        <v>0</v>
      </c>
      <c r="G27" s="91" t="b">
        <v>0</v>
      </c>
    </row>
    <row r="28" spans="1:7" ht="15">
      <c r="A28" s="91" t="s">
        <v>569</v>
      </c>
      <c r="B28" s="91">
        <v>2</v>
      </c>
      <c r="C28" s="130">
        <v>0.0082262521054916</v>
      </c>
      <c r="D28" s="91" t="s">
        <v>595</v>
      </c>
      <c r="E28" s="91" t="b">
        <v>0</v>
      </c>
      <c r="F28" s="91" t="b">
        <v>0</v>
      </c>
      <c r="G28" s="91" t="b">
        <v>0</v>
      </c>
    </row>
    <row r="29" spans="1:7" ht="15">
      <c r="A29" s="91" t="s">
        <v>570</v>
      </c>
      <c r="B29" s="91">
        <v>2</v>
      </c>
      <c r="C29" s="130">
        <v>0.0082262521054916</v>
      </c>
      <c r="D29" s="91" t="s">
        <v>595</v>
      </c>
      <c r="E29" s="91" t="b">
        <v>0</v>
      </c>
      <c r="F29" s="91" t="b">
        <v>0</v>
      </c>
      <c r="G29" s="91" t="b">
        <v>0</v>
      </c>
    </row>
    <row r="30" spans="1:7" ht="15">
      <c r="A30" s="91" t="s">
        <v>571</v>
      </c>
      <c r="B30" s="91">
        <v>2</v>
      </c>
      <c r="C30" s="130">
        <v>0.01157102983509139</v>
      </c>
      <c r="D30" s="91" t="s">
        <v>595</v>
      </c>
      <c r="E30" s="91" t="b">
        <v>0</v>
      </c>
      <c r="F30" s="91" t="b">
        <v>0</v>
      </c>
      <c r="G30" s="91" t="b">
        <v>0</v>
      </c>
    </row>
    <row r="31" spans="1:7" ht="15">
      <c r="A31" s="91" t="s">
        <v>572</v>
      </c>
      <c r="B31" s="91">
        <v>2</v>
      </c>
      <c r="C31" s="130">
        <v>0.0082262521054916</v>
      </c>
      <c r="D31" s="91" t="s">
        <v>595</v>
      </c>
      <c r="E31" s="91" t="b">
        <v>0</v>
      </c>
      <c r="F31" s="91" t="b">
        <v>0</v>
      </c>
      <c r="G31" s="91" t="b">
        <v>0</v>
      </c>
    </row>
    <row r="32" spans="1:7" ht="15">
      <c r="A32" s="91" t="s">
        <v>573</v>
      </c>
      <c r="B32" s="91">
        <v>2</v>
      </c>
      <c r="C32" s="130">
        <v>0.0082262521054916</v>
      </c>
      <c r="D32" s="91" t="s">
        <v>595</v>
      </c>
      <c r="E32" s="91" t="b">
        <v>0</v>
      </c>
      <c r="F32" s="91" t="b">
        <v>0</v>
      </c>
      <c r="G32" s="91" t="b">
        <v>0</v>
      </c>
    </row>
    <row r="33" spans="1:7" ht="15">
      <c r="A33" s="91" t="s">
        <v>574</v>
      </c>
      <c r="B33" s="91">
        <v>2</v>
      </c>
      <c r="C33" s="130">
        <v>0.0082262521054916</v>
      </c>
      <c r="D33" s="91" t="s">
        <v>595</v>
      </c>
      <c r="E33" s="91" t="b">
        <v>0</v>
      </c>
      <c r="F33" s="91" t="b">
        <v>0</v>
      </c>
      <c r="G33" s="91" t="b">
        <v>0</v>
      </c>
    </row>
    <row r="34" spans="1:7" ht="15">
      <c r="A34" s="91" t="s">
        <v>575</v>
      </c>
      <c r="B34" s="91">
        <v>2</v>
      </c>
      <c r="C34" s="130">
        <v>0.0082262521054916</v>
      </c>
      <c r="D34" s="91" t="s">
        <v>595</v>
      </c>
      <c r="E34" s="91" t="b">
        <v>0</v>
      </c>
      <c r="F34" s="91" t="b">
        <v>0</v>
      </c>
      <c r="G34" s="91" t="b">
        <v>0</v>
      </c>
    </row>
    <row r="35" spans="1:7" ht="15">
      <c r="A35" s="91" t="s">
        <v>576</v>
      </c>
      <c r="B35" s="91">
        <v>2</v>
      </c>
      <c r="C35" s="130">
        <v>0.0082262521054916</v>
      </c>
      <c r="D35" s="91" t="s">
        <v>595</v>
      </c>
      <c r="E35" s="91" t="b">
        <v>0</v>
      </c>
      <c r="F35" s="91" t="b">
        <v>0</v>
      </c>
      <c r="G35" s="91" t="b">
        <v>0</v>
      </c>
    </row>
    <row r="36" spans="1:7" ht="15">
      <c r="A36" s="91" t="s">
        <v>577</v>
      </c>
      <c r="B36" s="91">
        <v>2</v>
      </c>
      <c r="C36" s="130">
        <v>0.0082262521054916</v>
      </c>
      <c r="D36" s="91" t="s">
        <v>595</v>
      </c>
      <c r="E36" s="91" t="b">
        <v>0</v>
      </c>
      <c r="F36" s="91" t="b">
        <v>0</v>
      </c>
      <c r="G36" s="91" t="b">
        <v>0</v>
      </c>
    </row>
    <row r="37" spans="1:7" ht="15">
      <c r="A37" s="91" t="s">
        <v>578</v>
      </c>
      <c r="B37" s="91">
        <v>2</v>
      </c>
      <c r="C37" s="130">
        <v>0.0082262521054916</v>
      </c>
      <c r="D37" s="91" t="s">
        <v>595</v>
      </c>
      <c r="E37" s="91" t="b">
        <v>0</v>
      </c>
      <c r="F37" s="91" t="b">
        <v>0</v>
      </c>
      <c r="G37" s="91" t="b">
        <v>0</v>
      </c>
    </row>
    <row r="38" spans="1:7" ht="15">
      <c r="A38" s="91" t="s">
        <v>579</v>
      </c>
      <c r="B38" s="91">
        <v>2</v>
      </c>
      <c r="C38" s="130">
        <v>0.0082262521054916</v>
      </c>
      <c r="D38" s="91" t="s">
        <v>595</v>
      </c>
      <c r="E38" s="91" t="b">
        <v>0</v>
      </c>
      <c r="F38" s="91" t="b">
        <v>0</v>
      </c>
      <c r="G38" s="91" t="b">
        <v>0</v>
      </c>
    </row>
    <row r="39" spans="1:7" ht="15">
      <c r="A39" s="91" t="s">
        <v>580</v>
      </c>
      <c r="B39" s="91">
        <v>2</v>
      </c>
      <c r="C39" s="130">
        <v>0.0082262521054916</v>
      </c>
      <c r="D39" s="91" t="s">
        <v>595</v>
      </c>
      <c r="E39" s="91" t="b">
        <v>0</v>
      </c>
      <c r="F39" s="91" t="b">
        <v>0</v>
      </c>
      <c r="G39" s="91" t="b">
        <v>0</v>
      </c>
    </row>
    <row r="40" spans="1:7" ht="15">
      <c r="A40" s="91" t="s">
        <v>446</v>
      </c>
      <c r="B40" s="91">
        <v>2</v>
      </c>
      <c r="C40" s="130">
        <v>0.0082262521054916</v>
      </c>
      <c r="D40" s="91" t="s">
        <v>595</v>
      </c>
      <c r="E40" s="91" t="b">
        <v>0</v>
      </c>
      <c r="F40" s="91" t="b">
        <v>0</v>
      </c>
      <c r="G40" s="91" t="b">
        <v>0</v>
      </c>
    </row>
    <row r="41" spans="1:7" ht="15">
      <c r="A41" s="91" t="s">
        <v>447</v>
      </c>
      <c r="B41" s="91">
        <v>2</v>
      </c>
      <c r="C41" s="130">
        <v>0.0082262521054916</v>
      </c>
      <c r="D41" s="91" t="s">
        <v>595</v>
      </c>
      <c r="E41" s="91" t="b">
        <v>0</v>
      </c>
      <c r="F41" s="91" t="b">
        <v>0</v>
      </c>
      <c r="G41" s="91" t="b">
        <v>0</v>
      </c>
    </row>
    <row r="42" spans="1:7" ht="15">
      <c r="A42" s="91" t="s">
        <v>448</v>
      </c>
      <c r="B42" s="91">
        <v>2</v>
      </c>
      <c r="C42" s="130">
        <v>0.0082262521054916</v>
      </c>
      <c r="D42" s="91" t="s">
        <v>595</v>
      </c>
      <c r="E42" s="91" t="b">
        <v>0</v>
      </c>
      <c r="F42" s="91" t="b">
        <v>0</v>
      </c>
      <c r="G42" s="91" t="b">
        <v>0</v>
      </c>
    </row>
    <row r="43" spans="1:7" ht="15">
      <c r="A43" s="91" t="s">
        <v>449</v>
      </c>
      <c r="B43" s="91">
        <v>2</v>
      </c>
      <c r="C43" s="130">
        <v>0.0082262521054916</v>
      </c>
      <c r="D43" s="91" t="s">
        <v>595</v>
      </c>
      <c r="E43" s="91" t="b">
        <v>0</v>
      </c>
      <c r="F43" s="91" t="b">
        <v>0</v>
      </c>
      <c r="G43" s="91" t="b">
        <v>0</v>
      </c>
    </row>
    <row r="44" spans="1:7" ht="15">
      <c r="A44" s="91" t="s">
        <v>450</v>
      </c>
      <c r="B44" s="91">
        <v>2</v>
      </c>
      <c r="C44" s="130">
        <v>0.0082262521054916</v>
      </c>
      <c r="D44" s="91" t="s">
        <v>595</v>
      </c>
      <c r="E44" s="91" t="b">
        <v>0</v>
      </c>
      <c r="F44" s="91" t="b">
        <v>0</v>
      </c>
      <c r="G44" s="91" t="b">
        <v>0</v>
      </c>
    </row>
    <row r="45" spans="1:7" ht="15">
      <c r="A45" s="91" t="s">
        <v>451</v>
      </c>
      <c r="B45" s="91">
        <v>2</v>
      </c>
      <c r="C45" s="130">
        <v>0.0082262521054916</v>
      </c>
      <c r="D45" s="91" t="s">
        <v>595</v>
      </c>
      <c r="E45" s="91" t="b">
        <v>0</v>
      </c>
      <c r="F45" s="91" t="b">
        <v>0</v>
      </c>
      <c r="G45" s="91" t="b">
        <v>0</v>
      </c>
    </row>
    <row r="46" spans="1:7" ht="15">
      <c r="A46" s="91" t="s">
        <v>452</v>
      </c>
      <c r="B46" s="91">
        <v>2</v>
      </c>
      <c r="C46" s="130">
        <v>0.0082262521054916</v>
      </c>
      <c r="D46" s="91" t="s">
        <v>595</v>
      </c>
      <c r="E46" s="91" t="b">
        <v>0</v>
      </c>
      <c r="F46" s="91" t="b">
        <v>0</v>
      </c>
      <c r="G46" s="91" t="b">
        <v>0</v>
      </c>
    </row>
    <row r="47" spans="1:7" ht="15">
      <c r="A47" s="91" t="s">
        <v>453</v>
      </c>
      <c r="B47" s="91">
        <v>2</v>
      </c>
      <c r="C47" s="130">
        <v>0.0082262521054916</v>
      </c>
      <c r="D47" s="91" t="s">
        <v>595</v>
      </c>
      <c r="E47" s="91" t="b">
        <v>0</v>
      </c>
      <c r="F47" s="91" t="b">
        <v>0</v>
      </c>
      <c r="G47" s="91" t="b">
        <v>0</v>
      </c>
    </row>
    <row r="48" spans="1:7" ht="15">
      <c r="A48" s="91" t="s">
        <v>581</v>
      </c>
      <c r="B48" s="91">
        <v>2</v>
      </c>
      <c r="C48" s="130">
        <v>0.0082262521054916</v>
      </c>
      <c r="D48" s="91" t="s">
        <v>595</v>
      </c>
      <c r="E48" s="91" t="b">
        <v>0</v>
      </c>
      <c r="F48" s="91" t="b">
        <v>0</v>
      </c>
      <c r="G48" s="91" t="b">
        <v>0</v>
      </c>
    </row>
    <row r="49" spans="1:7" ht="15">
      <c r="A49" s="91" t="s">
        <v>582</v>
      </c>
      <c r="B49" s="91">
        <v>2</v>
      </c>
      <c r="C49" s="130">
        <v>0.0082262521054916</v>
      </c>
      <c r="D49" s="91" t="s">
        <v>595</v>
      </c>
      <c r="E49" s="91" t="b">
        <v>0</v>
      </c>
      <c r="F49" s="91" t="b">
        <v>0</v>
      </c>
      <c r="G49" s="91" t="b">
        <v>0</v>
      </c>
    </row>
    <row r="50" spans="1:7" ht="15">
      <c r="A50" s="91" t="s">
        <v>583</v>
      </c>
      <c r="B50" s="91">
        <v>2</v>
      </c>
      <c r="C50" s="130">
        <v>0.0082262521054916</v>
      </c>
      <c r="D50" s="91" t="s">
        <v>595</v>
      </c>
      <c r="E50" s="91" t="b">
        <v>0</v>
      </c>
      <c r="F50" s="91" t="b">
        <v>0</v>
      </c>
      <c r="G50" s="91" t="b">
        <v>0</v>
      </c>
    </row>
    <row r="51" spans="1:7" ht="15">
      <c r="A51" s="91" t="s">
        <v>584</v>
      </c>
      <c r="B51" s="91">
        <v>2</v>
      </c>
      <c r="C51" s="130">
        <v>0.0082262521054916</v>
      </c>
      <c r="D51" s="91" t="s">
        <v>595</v>
      </c>
      <c r="E51" s="91" t="b">
        <v>0</v>
      </c>
      <c r="F51" s="91" t="b">
        <v>0</v>
      </c>
      <c r="G51" s="91" t="b">
        <v>0</v>
      </c>
    </row>
    <row r="52" spans="1:7" ht="15">
      <c r="A52" s="91" t="s">
        <v>585</v>
      </c>
      <c r="B52" s="91">
        <v>2</v>
      </c>
      <c r="C52" s="130">
        <v>0.0082262521054916</v>
      </c>
      <c r="D52" s="91" t="s">
        <v>595</v>
      </c>
      <c r="E52" s="91" t="b">
        <v>0</v>
      </c>
      <c r="F52" s="91" t="b">
        <v>0</v>
      </c>
      <c r="G52" s="91" t="b">
        <v>0</v>
      </c>
    </row>
    <row r="53" spans="1:7" ht="15">
      <c r="A53" s="91" t="s">
        <v>586</v>
      </c>
      <c r="B53" s="91">
        <v>2</v>
      </c>
      <c r="C53" s="130">
        <v>0.0082262521054916</v>
      </c>
      <c r="D53" s="91" t="s">
        <v>595</v>
      </c>
      <c r="E53" s="91" t="b">
        <v>0</v>
      </c>
      <c r="F53" s="91" t="b">
        <v>0</v>
      </c>
      <c r="G53" s="91" t="b">
        <v>0</v>
      </c>
    </row>
    <row r="54" spans="1:7" ht="15">
      <c r="A54" s="91" t="s">
        <v>587</v>
      </c>
      <c r="B54" s="91">
        <v>2</v>
      </c>
      <c r="C54" s="130">
        <v>0.0082262521054916</v>
      </c>
      <c r="D54" s="91" t="s">
        <v>595</v>
      </c>
      <c r="E54" s="91" t="b">
        <v>0</v>
      </c>
      <c r="F54" s="91" t="b">
        <v>0</v>
      </c>
      <c r="G54" s="91" t="b">
        <v>0</v>
      </c>
    </row>
    <row r="55" spans="1:7" ht="15">
      <c r="A55" s="91" t="s">
        <v>214</v>
      </c>
      <c r="B55" s="91">
        <v>2</v>
      </c>
      <c r="C55" s="130">
        <v>0.0082262521054916</v>
      </c>
      <c r="D55" s="91" t="s">
        <v>595</v>
      </c>
      <c r="E55" s="91" t="b">
        <v>0</v>
      </c>
      <c r="F55" s="91" t="b">
        <v>0</v>
      </c>
      <c r="G55" s="91" t="b">
        <v>0</v>
      </c>
    </row>
    <row r="56" spans="1:7" ht="15">
      <c r="A56" s="91" t="s">
        <v>464</v>
      </c>
      <c r="B56" s="91">
        <v>2</v>
      </c>
      <c r="C56" s="130">
        <v>0.0082262521054916</v>
      </c>
      <c r="D56" s="91" t="s">
        <v>595</v>
      </c>
      <c r="E56" s="91" t="b">
        <v>0</v>
      </c>
      <c r="F56" s="91" t="b">
        <v>0</v>
      </c>
      <c r="G56" s="91" t="b">
        <v>0</v>
      </c>
    </row>
    <row r="57" spans="1:7" ht="15">
      <c r="A57" s="91" t="s">
        <v>465</v>
      </c>
      <c r="B57" s="91">
        <v>2</v>
      </c>
      <c r="C57" s="130">
        <v>0.0082262521054916</v>
      </c>
      <c r="D57" s="91" t="s">
        <v>595</v>
      </c>
      <c r="E57" s="91" t="b">
        <v>0</v>
      </c>
      <c r="F57" s="91" t="b">
        <v>0</v>
      </c>
      <c r="G57" s="91" t="b">
        <v>0</v>
      </c>
    </row>
    <row r="58" spans="1:7" ht="15">
      <c r="A58" s="91" t="s">
        <v>466</v>
      </c>
      <c r="B58" s="91">
        <v>2</v>
      </c>
      <c r="C58" s="130">
        <v>0.0082262521054916</v>
      </c>
      <c r="D58" s="91" t="s">
        <v>595</v>
      </c>
      <c r="E58" s="91" t="b">
        <v>0</v>
      </c>
      <c r="F58" s="91" t="b">
        <v>0</v>
      </c>
      <c r="G58" s="91" t="b">
        <v>0</v>
      </c>
    </row>
    <row r="59" spans="1:7" ht="15">
      <c r="A59" s="91" t="s">
        <v>467</v>
      </c>
      <c r="B59" s="91">
        <v>2</v>
      </c>
      <c r="C59" s="130">
        <v>0.0082262521054916</v>
      </c>
      <c r="D59" s="91" t="s">
        <v>595</v>
      </c>
      <c r="E59" s="91" t="b">
        <v>0</v>
      </c>
      <c r="F59" s="91" t="b">
        <v>0</v>
      </c>
      <c r="G59" s="91" t="b">
        <v>0</v>
      </c>
    </row>
    <row r="60" spans="1:7" ht="15">
      <c r="A60" s="91" t="s">
        <v>468</v>
      </c>
      <c r="B60" s="91">
        <v>2</v>
      </c>
      <c r="C60" s="130">
        <v>0.0082262521054916</v>
      </c>
      <c r="D60" s="91" t="s">
        <v>595</v>
      </c>
      <c r="E60" s="91" t="b">
        <v>0</v>
      </c>
      <c r="F60" s="91" t="b">
        <v>0</v>
      </c>
      <c r="G60" s="91" t="b">
        <v>0</v>
      </c>
    </row>
    <row r="61" spans="1:7" ht="15">
      <c r="A61" s="91" t="s">
        <v>469</v>
      </c>
      <c r="B61" s="91">
        <v>2</v>
      </c>
      <c r="C61" s="130">
        <v>0.0082262521054916</v>
      </c>
      <c r="D61" s="91" t="s">
        <v>595</v>
      </c>
      <c r="E61" s="91" t="b">
        <v>0</v>
      </c>
      <c r="F61" s="91" t="b">
        <v>0</v>
      </c>
      <c r="G61" s="91" t="b">
        <v>0</v>
      </c>
    </row>
    <row r="62" spans="1:7" ht="15">
      <c r="A62" s="91" t="s">
        <v>588</v>
      </c>
      <c r="B62" s="91">
        <v>2</v>
      </c>
      <c r="C62" s="130">
        <v>0.0082262521054916</v>
      </c>
      <c r="D62" s="91" t="s">
        <v>595</v>
      </c>
      <c r="E62" s="91" t="b">
        <v>0</v>
      </c>
      <c r="F62" s="91" t="b">
        <v>0</v>
      </c>
      <c r="G62" s="91" t="b">
        <v>0</v>
      </c>
    </row>
    <row r="63" spans="1:7" ht="15">
      <c r="A63" s="91" t="s">
        <v>589</v>
      </c>
      <c r="B63" s="91">
        <v>2</v>
      </c>
      <c r="C63" s="130">
        <v>0.0082262521054916</v>
      </c>
      <c r="D63" s="91" t="s">
        <v>595</v>
      </c>
      <c r="E63" s="91" t="b">
        <v>0</v>
      </c>
      <c r="F63" s="91" t="b">
        <v>0</v>
      </c>
      <c r="G63" s="91" t="b">
        <v>0</v>
      </c>
    </row>
    <row r="64" spans="1:7" ht="15">
      <c r="A64" s="91" t="s">
        <v>590</v>
      </c>
      <c r="B64" s="91">
        <v>2</v>
      </c>
      <c r="C64" s="130">
        <v>0.0082262521054916</v>
      </c>
      <c r="D64" s="91" t="s">
        <v>595</v>
      </c>
      <c r="E64" s="91" t="b">
        <v>0</v>
      </c>
      <c r="F64" s="91" t="b">
        <v>0</v>
      </c>
      <c r="G64" s="91" t="b">
        <v>0</v>
      </c>
    </row>
    <row r="65" spans="1:7" ht="15">
      <c r="A65" s="91" t="s">
        <v>591</v>
      </c>
      <c r="B65" s="91">
        <v>2</v>
      </c>
      <c r="C65" s="130">
        <v>0.0082262521054916</v>
      </c>
      <c r="D65" s="91" t="s">
        <v>595</v>
      </c>
      <c r="E65" s="91" t="b">
        <v>0</v>
      </c>
      <c r="F65" s="91" t="b">
        <v>0</v>
      </c>
      <c r="G65" s="91" t="b">
        <v>0</v>
      </c>
    </row>
    <row r="66" spans="1:7" ht="15">
      <c r="A66" s="91" t="s">
        <v>592</v>
      </c>
      <c r="B66" s="91">
        <v>2</v>
      </c>
      <c r="C66" s="130">
        <v>0.0082262521054916</v>
      </c>
      <c r="D66" s="91" t="s">
        <v>595</v>
      </c>
      <c r="E66" s="91" t="b">
        <v>0</v>
      </c>
      <c r="F66" s="91" t="b">
        <v>0</v>
      </c>
      <c r="G66" s="91" t="b">
        <v>0</v>
      </c>
    </row>
    <row r="67" spans="1:7" ht="15">
      <c r="A67" s="91" t="s">
        <v>442</v>
      </c>
      <c r="B67" s="91">
        <v>4</v>
      </c>
      <c r="C67" s="130">
        <v>0.017884944209979218</v>
      </c>
      <c r="D67" s="91" t="s">
        <v>401</v>
      </c>
      <c r="E67" s="91" t="b">
        <v>0</v>
      </c>
      <c r="F67" s="91" t="b">
        <v>0</v>
      </c>
      <c r="G67" s="91" t="b">
        <v>0</v>
      </c>
    </row>
    <row r="68" spans="1:7" ht="15">
      <c r="A68" s="91" t="s">
        <v>443</v>
      </c>
      <c r="B68" s="91">
        <v>3</v>
      </c>
      <c r="C68" s="130">
        <v>0.007478047739877182</v>
      </c>
      <c r="D68" s="91" t="s">
        <v>401</v>
      </c>
      <c r="E68" s="91" t="b">
        <v>0</v>
      </c>
      <c r="F68" s="91" t="b">
        <v>0</v>
      </c>
      <c r="G68" s="91" t="b">
        <v>0</v>
      </c>
    </row>
    <row r="69" spans="1:7" ht="15">
      <c r="A69" s="91" t="s">
        <v>446</v>
      </c>
      <c r="B69" s="91">
        <v>2</v>
      </c>
      <c r="C69" s="130">
        <v>0.008942472104989609</v>
      </c>
      <c r="D69" s="91" t="s">
        <v>401</v>
      </c>
      <c r="E69" s="91" t="b">
        <v>0</v>
      </c>
      <c r="F69" s="91" t="b">
        <v>0</v>
      </c>
      <c r="G69" s="91" t="b">
        <v>0</v>
      </c>
    </row>
    <row r="70" spans="1:7" ht="15">
      <c r="A70" s="91" t="s">
        <v>447</v>
      </c>
      <c r="B70" s="91">
        <v>2</v>
      </c>
      <c r="C70" s="130">
        <v>0.008942472104989609</v>
      </c>
      <c r="D70" s="91" t="s">
        <v>401</v>
      </c>
      <c r="E70" s="91" t="b">
        <v>0</v>
      </c>
      <c r="F70" s="91" t="b">
        <v>0</v>
      </c>
      <c r="G70" s="91" t="b">
        <v>0</v>
      </c>
    </row>
    <row r="71" spans="1:7" ht="15">
      <c r="A71" s="91" t="s">
        <v>448</v>
      </c>
      <c r="B71" s="91">
        <v>2</v>
      </c>
      <c r="C71" s="130">
        <v>0.008942472104989609</v>
      </c>
      <c r="D71" s="91" t="s">
        <v>401</v>
      </c>
      <c r="E71" s="91" t="b">
        <v>0</v>
      </c>
      <c r="F71" s="91" t="b">
        <v>0</v>
      </c>
      <c r="G71" s="91" t="b">
        <v>0</v>
      </c>
    </row>
    <row r="72" spans="1:7" ht="15">
      <c r="A72" s="91" t="s">
        <v>449</v>
      </c>
      <c r="B72" s="91">
        <v>2</v>
      </c>
      <c r="C72" s="130">
        <v>0.008942472104989609</v>
      </c>
      <c r="D72" s="91" t="s">
        <v>401</v>
      </c>
      <c r="E72" s="91" t="b">
        <v>0</v>
      </c>
      <c r="F72" s="91" t="b">
        <v>0</v>
      </c>
      <c r="G72" s="91" t="b">
        <v>0</v>
      </c>
    </row>
    <row r="73" spans="1:7" ht="15">
      <c r="A73" s="91" t="s">
        <v>450</v>
      </c>
      <c r="B73" s="91">
        <v>2</v>
      </c>
      <c r="C73" s="130">
        <v>0.008942472104989609</v>
      </c>
      <c r="D73" s="91" t="s">
        <v>401</v>
      </c>
      <c r="E73" s="91" t="b">
        <v>0</v>
      </c>
      <c r="F73" s="91" t="b">
        <v>0</v>
      </c>
      <c r="G73" s="91" t="b">
        <v>0</v>
      </c>
    </row>
    <row r="74" spans="1:7" ht="15">
      <c r="A74" s="91" t="s">
        <v>451</v>
      </c>
      <c r="B74" s="91">
        <v>2</v>
      </c>
      <c r="C74" s="130">
        <v>0.008942472104989609</v>
      </c>
      <c r="D74" s="91" t="s">
        <v>401</v>
      </c>
      <c r="E74" s="91" t="b">
        <v>0</v>
      </c>
      <c r="F74" s="91" t="b">
        <v>0</v>
      </c>
      <c r="G74" s="91" t="b">
        <v>0</v>
      </c>
    </row>
    <row r="75" spans="1:7" ht="15">
      <c r="A75" s="91" t="s">
        <v>452</v>
      </c>
      <c r="B75" s="91">
        <v>2</v>
      </c>
      <c r="C75" s="130">
        <v>0.008942472104989609</v>
      </c>
      <c r="D75" s="91" t="s">
        <v>401</v>
      </c>
      <c r="E75" s="91" t="b">
        <v>0</v>
      </c>
      <c r="F75" s="91" t="b">
        <v>0</v>
      </c>
      <c r="G75" s="91" t="b">
        <v>0</v>
      </c>
    </row>
    <row r="76" spans="1:7" ht="15">
      <c r="A76" s="91" t="s">
        <v>453</v>
      </c>
      <c r="B76" s="91">
        <v>2</v>
      </c>
      <c r="C76" s="130">
        <v>0.008942472104989609</v>
      </c>
      <c r="D76" s="91" t="s">
        <v>401</v>
      </c>
      <c r="E76" s="91" t="b">
        <v>0</v>
      </c>
      <c r="F76" s="91" t="b">
        <v>0</v>
      </c>
      <c r="G76" s="91" t="b">
        <v>0</v>
      </c>
    </row>
    <row r="77" spans="1:7" ht="15">
      <c r="A77" s="91" t="s">
        <v>581</v>
      </c>
      <c r="B77" s="91">
        <v>2</v>
      </c>
      <c r="C77" s="130">
        <v>0.008942472104989609</v>
      </c>
      <c r="D77" s="91" t="s">
        <v>401</v>
      </c>
      <c r="E77" s="91" t="b">
        <v>0</v>
      </c>
      <c r="F77" s="91" t="b">
        <v>0</v>
      </c>
      <c r="G77" s="91" t="b">
        <v>0</v>
      </c>
    </row>
    <row r="78" spans="1:7" ht="15">
      <c r="A78" s="91" t="s">
        <v>582</v>
      </c>
      <c r="B78" s="91">
        <v>2</v>
      </c>
      <c r="C78" s="130">
        <v>0.008942472104989609</v>
      </c>
      <c r="D78" s="91" t="s">
        <v>401</v>
      </c>
      <c r="E78" s="91" t="b">
        <v>0</v>
      </c>
      <c r="F78" s="91" t="b">
        <v>0</v>
      </c>
      <c r="G78" s="91" t="b">
        <v>0</v>
      </c>
    </row>
    <row r="79" spans="1:7" ht="15">
      <c r="A79" s="91" t="s">
        <v>583</v>
      </c>
      <c r="B79" s="91">
        <v>2</v>
      </c>
      <c r="C79" s="130">
        <v>0.008942472104989609</v>
      </c>
      <c r="D79" s="91" t="s">
        <v>401</v>
      </c>
      <c r="E79" s="91" t="b">
        <v>0</v>
      </c>
      <c r="F79" s="91" t="b">
        <v>0</v>
      </c>
      <c r="G79" s="91" t="b">
        <v>0</v>
      </c>
    </row>
    <row r="80" spans="1:7" ht="15">
      <c r="A80" s="91" t="s">
        <v>584</v>
      </c>
      <c r="B80" s="91">
        <v>2</v>
      </c>
      <c r="C80" s="130">
        <v>0.008942472104989609</v>
      </c>
      <c r="D80" s="91" t="s">
        <v>401</v>
      </c>
      <c r="E80" s="91" t="b">
        <v>0</v>
      </c>
      <c r="F80" s="91" t="b">
        <v>0</v>
      </c>
      <c r="G80" s="91" t="b">
        <v>0</v>
      </c>
    </row>
    <row r="81" spans="1:7" ht="15">
      <c r="A81" s="91" t="s">
        <v>585</v>
      </c>
      <c r="B81" s="91">
        <v>2</v>
      </c>
      <c r="C81" s="130">
        <v>0.008942472104989609</v>
      </c>
      <c r="D81" s="91" t="s">
        <v>401</v>
      </c>
      <c r="E81" s="91" t="b">
        <v>0</v>
      </c>
      <c r="F81" s="91" t="b">
        <v>0</v>
      </c>
      <c r="G81" s="91" t="b">
        <v>0</v>
      </c>
    </row>
    <row r="82" spans="1:7" ht="15">
      <c r="A82" s="91" t="s">
        <v>586</v>
      </c>
      <c r="B82" s="91">
        <v>2</v>
      </c>
      <c r="C82" s="130">
        <v>0.008942472104989609</v>
      </c>
      <c r="D82" s="91" t="s">
        <v>401</v>
      </c>
      <c r="E82" s="91" t="b">
        <v>0</v>
      </c>
      <c r="F82" s="91" t="b">
        <v>0</v>
      </c>
      <c r="G82" s="91" t="b">
        <v>0</v>
      </c>
    </row>
    <row r="83" spans="1:7" ht="15">
      <c r="A83" s="91" t="s">
        <v>587</v>
      </c>
      <c r="B83" s="91">
        <v>2</v>
      </c>
      <c r="C83" s="130">
        <v>0.008942472104989609</v>
      </c>
      <c r="D83" s="91" t="s">
        <v>401</v>
      </c>
      <c r="E83" s="91" t="b">
        <v>0</v>
      </c>
      <c r="F83" s="91" t="b">
        <v>0</v>
      </c>
      <c r="G83" s="91" t="b">
        <v>0</v>
      </c>
    </row>
    <row r="84" spans="1:7" ht="15">
      <c r="A84" s="91" t="s">
        <v>570</v>
      </c>
      <c r="B84" s="91">
        <v>2</v>
      </c>
      <c r="C84" s="130">
        <v>0.008942472104989609</v>
      </c>
      <c r="D84" s="91" t="s">
        <v>401</v>
      </c>
      <c r="E84" s="91" t="b">
        <v>0</v>
      </c>
      <c r="F84" s="91" t="b">
        <v>0</v>
      </c>
      <c r="G84" s="91" t="b">
        <v>0</v>
      </c>
    </row>
    <row r="85" spans="1:7" ht="15">
      <c r="A85" s="91" t="s">
        <v>571</v>
      </c>
      <c r="B85" s="91">
        <v>2</v>
      </c>
      <c r="C85" s="130">
        <v>0.015707191108674582</v>
      </c>
      <c r="D85" s="91" t="s">
        <v>401</v>
      </c>
      <c r="E85" s="91" t="b">
        <v>0</v>
      </c>
      <c r="F85" s="91" t="b">
        <v>0</v>
      </c>
      <c r="G85" s="91" t="b">
        <v>0</v>
      </c>
    </row>
    <row r="86" spans="1:7" ht="15">
      <c r="A86" s="91" t="s">
        <v>441</v>
      </c>
      <c r="B86" s="91">
        <v>4</v>
      </c>
      <c r="C86" s="130">
        <v>0</v>
      </c>
      <c r="D86" s="91" t="s">
        <v>402</v>
      </c>
      <c r="E86" s="91" t="b">
        <v>0</v>
      </c>
      <c r="F86" s="91" t="b">
        <v>0</v>
      </c>
      <c r="G86" s="91" t="b">
        <v>0</v>
      </c>
    </row>
    <row r="87" spans="1:7" ht="15">
      <c r="A87" s="91" t="s">
        <v>219</v>
      </c>
      <c r="B87" s="91">
        <v>2</v>
      </c>
      <c r="C87" s="130">
        <v>0.010034333188799373</v>
      </c>
      <c r="D87" s="91" t="s">
        <v>402</v>
      </c>
      <c r="E87" s="91" t="b">
        <v>0</v>
      </c>
      <c r="F87" s="91" t="b">
        <v>0</v>
      </c>
      <c r="G87" s="91" t="b">
        <v>0</v>
      </c>
    </row>
    <row r="88" spans="1:7" ht="15">
      <c r="A88" s="91" t="s">
        <v>455</v>
      </c>
      <c r="B88" s="91">
        <v>2</v>
      </c>
      <c r="C88" s="130">
        <v>0.010034333188799373</v>
      </c>
      <c r="D88" s="91" t="s">
        <v>402</v>
      </c>
      <c r="E88" s="91" t="b">
        <v>0</v>
      </c>
      <c r="F88" s="91" t="b">
        <v>0</v>
      </c>
      <c r="G88" s="91" t="b">
        <v>0</v>
      </c>
    </row>
    <row r="89" spans="1:7" ht="15">
      <c r="A89" s="91" t="s">
        <v>456</v>
      </c>
      <c r="B89" s="91">
        <v>2</v>
      </c>
      <c r="C89" s="130">
        <v>0.010034333188799373</v>
      </c>
      <c r="D89" s="91" t="s">
        <v>402</v>
      </c>
      <c r="E89" s="91" t="b">
        <v>0</v>
      </c>
      <c r="F89" s="91" t="b">
        <v>0</v>
      </c>
      <c r="G89" s="91" t="b">
        <v>0</v>
      </c>
    </row>
    <row r="90" spans="1:7" ht="15">
      <c r="A90" s="91" t="s">
        <v>457</v>
      </c>
      <c r="B90" s="91">
        <v>2</v>
      </c>
      <c r="C90" s="130">
        <v>0.010034333188799373</v>
      </c>
      <c r="D90" s="91" t="s">
        <v>402</v>
      </c>
      <c r="E90" s="91" t="b">
        <v>0</v>
      </c>
      <c r="F90" s="91" t="b">
        <v>0</v>
      </c>
      <c r="G90" s="91" t="b">
        <v>0</v>
      </c>
    </row>
    <row r="91" spans="1:7" ht="15">
      <c r="A91" s="91" t="s">
        <v>458</v>
      </c>
      <c r="B91" s="91">
        <v>2</v>
      </c>
      <c r="C91" s="130">
        <v>0.010034333188799373</v>
      </c>
      <c r="D91" s="91" t="s">
        <v>402</v>
      </c>
      <c r="E91" s="91" t="b">
        <v>0</v>
      </c>
      <c r="F91" s="91" t="b">
        <v>0</v>
      </c>
      <c r="G91" s="91" t="b">
        <v>0</v>
      </c>
    </row>
    <row r="92" spans="1:7" ht="15">
      <c r="A92" s="91" t="s">
        <v>459</v>
      </c>
      <c r="B92" s="91">
        <v>2</v>
      </c>
      <c r="C92" s="130">
        <v>0.010034333188799373</v>
      </c>
      <c r="D92" s="91" t="s">
        <v>402</v>
      </c>
      <c r="E92" s="91" t="b">
        <v>0</v>
      </c>
      <c r="F92" s="91" t="b">
        <v>0</v>
      </c>
      <c r="G92" s="91" t="b">
        <v>0</v>
      </c>
    </row>
    <row r="93" spans="1:7" ht="15">
      <c r="A93" s="91" t="s">
        <v>460</v>
      </c>
      <c r="B93" s="91">
        <v>2</v>
      </c>
      <c r="C93" s="130">
        <v>0.010034333188799373</v>
      </c>
      <c r="D93" s="91" t="s">
        <v>402</v>
      </c>
      <c r="E93" s="91" t="b">
        <v>0</v>
      </c>
      <c r="F93" s="91" t="b">
        <v>0</v>
      </c>
      <c r="G93" s="91" t="b">
        <v>0</v>
      </c>
    </row>
    <row r="94" spans="1:7" ht="15">
      <c r="A94" s="91" t="s">
        <v>461</v>
      </c>
      <c r="B94" s="91">
        <v>2</v>
      </c>
      <c r="C94" s="130">
        <v>0.010034333188799373</v>
      </c>
      <c r="D94" s="91" t="s">
        <v>402</v>
      </c>
      <c r="E94" s="91" t="b">
        <v>0</v>
      </c>
      <c r="F94" s="91" t="b">
        <v>0</v>
      </c>
      <c r="G94" s="91" t="b">
        <v>0</v>
      </c>
    </row>
    <row r="95" spans="1:7" ht="15">
      <c r="A95" s="91" t="s">
        <v>462</v>
      </c>
      <c r="B95" s="91">
        <v>2</v>
      </c>
      <c r="C95" s="130">
        <v>0.010034333188799373</v>
      </c>
      <c r="D95" s="91" t="s">
        <v>402</v>
      </c>
      <c r="E95" s="91" t="b">
        <v>0</v>
      </c>
      <c r="F95" s="91" t="b">
        <v>0</v>
      </c>
      <c r="G95" s="91" t="b">
        <v>0</v>
      </c>
    </row>
    <row r="96" spans="1:7" ht="15">
      <c r="A96" s="91" t="s">
        <v>562</v>
      </c>
      <c r="B96" s="91">
        <v>2</v>
      </c>
      <c r="C96" s="130">
        <v>0.010034333188799373</v>
      </c>
      <c r="D96" s="91" t="s">
        <v>402</v>
      </c>
      <c r="E96" s="91" t="b">
        <v>0</v>
      </c>
      <c r="F96" s="91" t="b">
        <v>0</v>
      </c>
      <c r="G96" s="91" t="b">
        <v>0</v>
      </c>
    </row>
    <row r="97" spans="1:7" ht="15">
      <c r="A97" s="91" t="s">
        <v>243</v>
      </c>
      <c r="B97" s="91">
        <v>2</v>
      </c>
      <c r="C97" s="130">
        <v>0.010034333188799373</v>
      </c>
      <c r="D97" s="91" t="s">
        <v>402</v>
      </c>
      <c r="E97" s="91" t="b">
        <v>0</v>
      </c>
      <c r="F97" s="91" t="b">
        <v>0</v>
      </c>
      <c r="G97" s="91" t="b">
        <v>0</v>
      </c>
    </row>
    <row r="98" spans="1:7" ht="15">
      <c r="A98" s="91" t="s">
        <v>563</v>
      </c>
      <c r="B98" s="91">
        <v>2</v>
      </c>
      <c r="C98" s="130">
        <v>0.010034333188799373</v>
      </c>
      <c r="D98" s="91" t="s">
        <v>402</v>
      </c>
      <c r="E98" s="91" t="b">
        <v>0</v>
      </c>
      <c r="F98" s="91" t="b">
        <v>0</v>
      </c>
      <c r="G98" s="91" t="b">
        <v>0</v>
      </c>
    </row>
    <row r="99" spans="1:7" ht="15">
      <c r="A99" s="91" t="s">
        <v>564</v>
      </c>
      <c r="B99" s="91">
        <v>2</v>
      </c>
      <c r="C99" s="130">
        <v>0.010034333188799373</v>
      </c>
      <c r="D99" s="91" t="s">
        <v>402</v>
      </c>
      <c r="E99" s="91" t="b">
        <v>0</v>
      </c>
      <c r="F99" s="91" t="b">
        <v>0</v>
      </c>
      <c r="G99" s="91" t="b">
        <v>0</v>
      </c>
    </row>
    <row r="100" spans="1:7" ht="15">
      <c r="A100" s="91" t="s">
        <v>565</v>
      </c>
      <c r="B100" s="91">
        <v>2</v>
      </c>
      <c r="C100" s="130">
        <v>0.010034333188799373</v>
      </c>
      <c r="D100" s="91" t="s">
        <v>402</v>
      </c>
      <c r="E100" s="91" t="b">
        <v>0</v>
      </c>
      <c r="F100" s="91" t="b">
        <v>0</v>
      </c>
      <c r="G100" s="91" t="b">
        <v>0</v>
      </c>
    </row>
    <row r="101" spans="1:7" ht="15">
      <c r="A101" s="91" t="s">
        <v>566</v>
      </c>
      <c r="B101" s="91">
        <v>2</v>
      </c>
      <c r="C101" s="130">
        <v>0.010034333188799373</v>
      </c>
      <c r="D101" s="91" t="s">
        <v>402</v>
      </c>
      <c r="E101" s="91" t="b">
        <v>0</v>
      </c>
      <c r="F101" s="91" t="b">
        <v>0</v>
      </c>
      <c r="G101" s="91" t="b">
        <v>0</v>
      </c>
    </row>
    <row r="102" spans="1:7" ht="15">
      <c r="A102" s="91" t="s">
        <v>567</v>
      </c>
      <c r="B102" s="91">
        <v>2</v>
      </c>
      <c r="C102" s="130">
        <v>0.010034333188799373</v>
      </c>
      <c r="D102" s="91" t="s">
        <v>402</v>
      </c>
      <c r="E102" s="91" t="b">
        <v>0</v>
      </c>
      <c r="F102" s="91" t="b">
        <v>0</v>
      </c>
      <c r="G102" s="91" t="b">
        <v>0</v>
      </c>
    </row>
    <row r="103" spans="1:7" ht="15">
      <c r="A103" s="91" t="s">
        <v>568</v>
      </c>
      <c r="B103" s="91">
        <v>2</v>
      </c>
      <c r="C103" s="130">
        <v>0.010034333188799373</v>
      </c>
      <c r="D103" s="91" t="s">
        <v>402</v>
      </c>
      <c r="E103" s="91" t="b">
        <v>0</v>
      </c>
      <c r="F103" s="91" t="b">
        <v>0</v>
      </c>
      <c r="G103" s="91" t="b">
        <v>0</v>
      </c>
    </row>
    <row r="104" spans="1:7" ht="15">
      <c r="A104" s="91" t="s">
        <v>569</v>
      </c>
      <c r="B104" s="91">
        <v>2</v>
      </c>
      <c r="C104" s="130">
        <v>0.010034333188799373</v>
      </c>
      <c r="D104" s="91" t="s">
        <v>402</v>
      </c>
      <c r="E104" s="91" t="b">
        <v>0</v>
      </c>
      <c r="F104" s="91" t="b">
        <v>0</v>
      </c>
      <c r="G104" s="91" t="b">
        <v>0</v>
      </c>
    </row>
    <row r="105" spans="1:7" ht="15">
      <c r="A105" s="91" t="s">
        <v>572</v>
      </c>
      <c r="B105" s="91">
        <v>2</v>
      </c>
      <c r="C105" s="130">
        <v>0.010034333188799373</v>
      </c>
      <c r="D105" s="91" t="s">
        <v>402</v>
      </c>
      <c r="E105" s="91" t="b">
        <v>0</v>
      </c>
      <c r="F105" s="91" t="b">
        <v>0</v>
      </c>
      <c r="G105" s="91" t="b">
        <v>0</v>
      </c>
    </row>
    <row r="106" spans="1:7" ht="15">
      <c r="A106" s="91" t="s">
        <v>573</v>
      </c>
      <c r="B106" s="91">
        <v>2</v>
      </c>
      <c r="C106" s="130">
        <v>0.010034333188799373</v>
      </c>
      <c r="D106" s="91" t="s">
        <v>402</v>
      </c>
      <c r="E106" s="91" t="b">
        <v>0</v>
      </c>
      <c r="F106" s="91" t="b">
        <v>0</v>
      </c>
      <c r="G106" s="91" t="b">
        <v>0</v>
      </c>
    </row>
    <row r="107" spans="1:7" ht="15">
      <c r="A107" s="91" t="s">
        <v>574</v>
      </c>
      <c r="B107" s="91">
        <v>2</v>
      </c>
      <c r="C107" s="130">
        <v>0.010034333188799373</v>
      </c>
      <c r="D107" s="91" t="s">
        <v>402</v>
      </c>
      <c r="E107" s="91" t="b">
        <v>0</v>
      </c>
      <c r="F107" s="91" t="b">
        <v>0</v>
      </c>
      <c r="G107" s="91" t="b">
        <v>0</v>
      </c>
    </row>
    <row r="108" spans="1:7" ht="15">
      <c r="A108" s="91" t="s">
        <v>575</v>
      </c>
      <c r="B108" s="91">
        <v>2</v>
      </c>
      <c r="C108" s="130">
        <v>0.010034333188799373</v>
      </c>
      <c r="D108" s="91" t="s">
        <v>402</v>
      </c>
      <c r="E108" s="91" t="b">
        <v>0</v>
      </c>
      <c r="F108" s="91" t="b">
        <v>0</v>
      </c>
      <c r="G108" s="91" t="b">
        <v>0</v>
      </c>
    </row>
    <row r="109" spans="1:7" ht="15">
      <c r="A109" s="91" t="s">
        <v>576</v>
      </c>
      <c r="B109" s="91">
        <v>2</v>
      </c>
      <c r="C109" s="130">
        <v>0.010034333188799373</v>
      </c>
      <c r="D109" s="91" t="s">
        <v>402</v>
      </c>
      <c r="E109" s="91" t="b">
        <v>0</v>
      </c>
      <c r="F109" s="91" t="b">
        <v>0</v>
      </c>
      <c r="G109" s="91" t="b">
        <v>0</v>
      </c>
    </row>
    <row r="110" spans="1:7" ht="15">
      <c r="A110" s="91" t="s">
        <v>577</v>
      </c>
      <c r="B110" s="91">
        <v>2</v>
      </c>
      <c r="C110" s="130">
        <v>0.010034333188799373</v>
      </c>
      <c r="D110" s="91" t="s">
        <v>402</v>
      </c>
      <c r="E110" s="91" t="b">
        <v>0</v>
      </c>
      <c r="F110" s="91" t="b">
        <v>0</v>
      </c>
      <c r="G110" s="91" t="b">
        <v>0</v>
      </c>
    </row>
    <row r="111" spans="1:7" ht="15">
      <c r="A111" s="91" t="s">
        <v>578</v>
      </c>
      <c r="B111" s="91">
        <v>2</v>
      </c>
      <c r="C111" s="130">
        <v>0.010034333188799373</v>
      </c>
      <c r="D111" s="91" t="s">
        <v>402</v>
      </c>
      <c r="E111" s="91" t="b">
        <v>0</v>
      </c>
      <c r="F111" s="91" t="b">
        <v>0</v>
      </c>
      <c r="G111" s="91" t="b">
        <v>0</v>
      </c>
    </row>
    <row r="112" spans="1:7" ht="15">
      <c r="A112" s="91" t="s">
        <v>579</v>
      </c>
      <c r="B112" s="91">
        <v>2</v>
      </c>
      <c r="C112" s="130">
        <v>0.010034333188799373</v>
      </c>
      <c r="D112" s="91" t="s">
        <v>402</v>
      </c>
      <c r="E112" s="91" t="b">
        <v>0</v>
      </c>
      <c r="F112" s="91" t="b">
        <v>0</v>
      </c>
      <c r="G112" s="91" t="b">
        <v>0</v>
      </c>
    </row>
    <row r="113" spans="1:7" ht="15">
      <c r="A113" s="91" t="s">
        <v>580</v>
      </c>
      <c r="B113" s="91">
        <v>2</v>
      </c>
      <c r="C113" s="130">
        <v>0.010034333188799373</v>
      </c>
      <c r="D113" s="91" t="s">
        <v>402</v>
      </c>
      <c r="E113" s="91" t="b">
        <v>0</v>
      </c>
      <c r="F113" s="91" t="b">
        <v>0</v>
      </c>
      <c r="G113" s="91" t="b">
        <v>0</v>
      </c>
    </row>
    <row r="114" spans="1:7" ht="15">
      <c r="A114" s="91" t="s">
        <v>214</v>
      </c>
      <c r="B114" s="91">
        <v>2</v>
      </c>
      <c r="C114" s="130">
        <v>0</v>
      </c>
      <c r="D114" s="91" t="s">
        <v>403</v>
      </c>
      <c r="E114" s="91" t="b">
        <v>0</v>
      </c>
      <c r="F114" s="91" t="b">
        <v>0</v>
      </c>
      <c r="G114" s="91" t="b">
        <v>0</v>
      </c>
    </row>
    <row r="115" spans="1:7" ht="15">
      <c r="A115" s="91" t="s">
        <v>464</v>
      </c>
      <c r="B115" s="91">
        <v>2</v>
      </c>
      <c r="C115" s="130">
        <v>0</v>
      </c>
      <c r="D115" s="91" t="s">
        <v>403</v>
      </c>
      <c r="E115" s="91" t="b">
        <v>0</v>
      </c>
      <c r="F115" s="91" t="b">
        <v>0</v>
      </c>
      <c r="G115" s="91" t="b">
        <v>0</v>
      </c>
    </row>
    <row r="116" spans="1:7" ht="15">
      <c r="A116" s="91" t="s">
        <v>465</v>
      </c>
      <c r="B116" s="91">
        <v>2</v>
      </c>
      <c r="C116" s="130">
        <v>0</v>
      </c>
      <c r="D116" s="91" t="s">
        <v>403</v>
      </c>
      <c r="E116" s="91" t="b">
        <v>0</v>
      </c>
      <c r="F116" s="91" t="b">
        <v>0</v>
      </c>
      <c r="G116" s="91" t="b">
        <v>0</v>
      </c>
    </row>
    <row r="117" spans="1:7" ht="15">
      <c r="A117" s="91" t="s">
        <v>466</v>
      </c>
      <c r="B117" s="91">
        <v>2</v>
      </c>
      <c r="C117" s="130">
        <v>0</v>
      </c>
      <c r="D117" s="91" t="s">
        <v>403</v>
      </c>
      <c r="E117" s="91" t="b">
        <v>0</v>
      </c>
      <c r="F117" s="91" t="b">
        <v>0</v>
      </c>
      <c r="G117" s="91" t="b">
        <v>0</v>
      </c>
    </row>
    <row r="118" spans="1:7" ht="15">
      <c r="A118" s="91" t="s">
        <v>467</v>
      </c>
      <c r="B118" s="91">
        <v>2</v>
      </c>
      <c r="C118" s="130">
        <v>0</v>
      </c>
      <c r="D118" s="91" t="s">
        <v>403</v>
      </c>
      <c r="E118" s="91" t="b">
        <v>0</v>
      </c>
      <c r="F118" s="91" t="b">
        <v>0</v>
      </c>
      <c r="G118" s="91" t="b">
        <v>0</v>
      </c>
    </row>
    <row r="119" spans="1:7" ht="15">
      <c r="A119" s="91" t="s">
        <v>444</v>
      </c>
      <c r="B119" s="91">
        <v>2</v>
      </c>
      <c r="C119" s="130">
        <v>0</v>
      </c>
      <c r="D119" s="91" t="s">
        <v>403</v>
      </c>
      <c r="E119" s="91" t="b">
        <v>0</v>
      </c>
      <c r="F119" s="91" t="b">
        <v>0</v>
      </c>
      <c r="G119" s="91" t="b">
        <v>0</v>
      </c>
    </row>
    <row r="120" spans="1:7" ht="15">
      <c r="A120" s="91" t="s">
        <v>441</v>
      </c>
      <c r="B120" s="91">
        <v>2</v>
      </c>
      <c r="C120" s="130">
        <v>0</v>
      </c>
      <c r="D120" s="91" t="s">
        <v>403</v>
      </c>
      <c r="E120" s="91" t="b">
        <v>0</v>
      </c>
      <c r="F120" s="91" t="b">
        <v>0</v>
      </c>
      <c r="G120" s="91" t="b">
        <v>0</v>
      </c>
    </row>
    <row r="121" spans="1:7" ht="15">
      <c r="A121" s="91" t="s">
        <v>468</v>
      </c>
      <c r="B121" s="91">
        <v>2</v>
      </c>
      <c r="C121" s="130">
        <v>0</v>
      </c>
      <c r="D121" s="91" t="s">
        <v>403</v>
      </c>
      <c r="E121" s="91" t="b">
        <v>0</v>
      </c>
      <c r="F121" s="91" t="b">
        <v>0</v>
      </c>
      <c r="G121" s="91" t="b">
        <v>0</v>
      </c>
    </row>
    <row r="122" spans="1:7" ht="15">
      <c r="A122" s="91" t="s">
        <v>469</v>
      </c>
      <c r="B122" s="91">
        <v>2</v>
      </c>
      <c r="C122" s="130">
        <v>0</v>
      </c>
      <c r="D122" s="91" t="s">
        <v>403</v>
      </c>
      <c r="E122" s="91" t="b">
        <v>0</v>
      </c>
      <c r="F122" s="91" t="b">
        <v>0</v>
      </c>
      <c r="G122" s="91" t="b">
        <v>0</v>
      </c>
    </row>
    <row r="123" spans="1:7" ht="15">
      <c r="A123" s="91" t="s">
        <v>243</v>
      </c>
      <c r="B123" s="91">
        <v>2</v>
      </c>
      <c r="C123" s="130">
        <v>0</v>
      </c>
      <c r="D123" s="91" t="s">
        <v>403</v>
      </c>
      <c r="E123" s="91" t="b">
        <v>0</v>
      </c>
      <c r="F123" s="91" t="b">
        <v>0</v>
      </c>
      <c r="G123" s="91" t="b">
        <v>0</v>
      </c>
    </row>
    <row r="124" spans="1:7" ht="15">
      <c r="A124" s="91" t="s">
        <v>588</v>
      </c>
      <c r="B124" s="91">
        <v>2</v>
      </c>
      <c r="C124" s="130">
        <v>0</v>
      </c>
      <c r="D124" s="91" t="s">
        <v>403</v>
      </c>
      <c r="E124" s="91" t="b">
        <v>0</v>
      </c>
      <c r="F124" s="91" t="b">
        <v>0</v>
      </c>
      <c r="G124" s="91" t="b">
        <v>0</v>
      </c>
    </row>
    <row r="125" spans="1:7" ht="15">
      <c r="A125" s="91" t="s">
        <v>589</v>
      </c>
      <c r="B125" s="91">
        <v>2</v>
      </c>
      <c r="C125" s="130">
        <v>0</v>
      </c>
      <c r="D125" s="91" t="s">
        <v>403</v>
      </c>
      <c r="E125" s="91" t="b">
        <v>0</v>
      </c>
      <c r="F125" s="91" t="b">
        <v>0</v>
      </c>
      <c r="G125" s="91" t="b">
        <v>0</v>
      </c>
    </row>
    <row r="126" spans="1:7" ht="15">
      <c r="A126" s="91" t="s">
        <v>590</v>
      </c>
      <c r="B126" s="91">
        <v>2</v>
      </c>
      <c r="C126" s="130">
        <v>0</v>
      </c>
      <c r="D126" s="91" t="s">
        <v>403</v>
      </c>
      <c r="E126" s="91" t="b">
        <v>0</v>
      </c>
      <c r="F126" s="91" t="b">
        <v>0</v>
      </c>
      <c r="G126" s="91" t="b">
        <v>0</v>
      </c>
    </row>
    <row r="127" spans="1:7" ht="15">
      <c r="A127" s="91" t="s">
        <v>591</v>
      </c>
      <c r="B127" s="91">
        <v>2</v>
      </c>
      <c r="C127" s="130">
        <v>0</v>
      </c>
      <c r="D127" s="91" t="s">
        <v>403</v>
      </c>
      <c r="E127" s="91" t="b">
        <v>0</v>
      </c>
      <c r="F127" s="91" t="b">
        <v>0</v>
      </c>
      <c r="G127" s="91" t="b">
        <v>0</v>
      </c>
    </row>
    <row r="128" spans="1:7" ht="15">
      <c r="A128" s="91" t="s">
        <v>592</v>
      </c>
      <c r="B128" s="91">
        <v>2</v>
      </c>
      <c r="C128" s="130">
        <v>0</v>
      </c>
      <c r="D128" s="91" t="s">
        <v>403</v>
      </c>
      <c r="E128" s="91" t="b">
        <v>0</v>
      </c>
      <c r="F128" s="91" t="b">
        <v>0</v>
      </c>
      <c r="G128"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2019-08-18T03:21:26Z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