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<sst xmlns="http://schemas.openxmlformats.org/spreadsheetml/2006/main" count="953" uniqueCount="498">
  <si>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</si>
  <si>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</si>
  <si>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</si>
  <si>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</si>
  <si>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</si>
  <si>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</si>
  <si>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</si>
  <si>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</si>
  <si>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</si>
  <si>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</si>
  <si>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</si>
  <si>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</si>
  <si>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</si>
  <si>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</si>
  <si>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</si>
  <si>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</si>
  <si>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</si>
  <si>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</si>
  <si>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</si>
  <si>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</si>
  <si>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</si>
  <si>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</si>
  <si>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</si>
  <si>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</si>
  <si>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</si>
  <si>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</si>
  <si>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</si>
  <si>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</si>
  <si>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</si>
  <si>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</si>
  <si>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</si>
  <si>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</si>
  <si>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</si>
  <si>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</si>
  <si>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</si>
  <si>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</si>
  <si>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</si>
  <si>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</si>
  <si>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</si>
  <si>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</si>
  <si>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</si>
  <si>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</si>
  <si>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</si>
  <si>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</si>
  <si>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</si>
  <si>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</si>
  <si>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</si>
  <si>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</si>
  <si>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</si>
  <si>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</si>
  <si>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</si>
  <si>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</si>
  <si>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</si>
  <si>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</si>
  <si>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</si>
  <si>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</si>
  <si>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</si>
  <si>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</si>
  <si>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</si>
  <si>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</si>
  <si>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</si>
  <si>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</si>
  <si>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</si>
  <si>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</si>
  <si>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</si>
  <si>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</si>
  <si>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</si>
  <si>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</si>
  <si>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</si>
  <si>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</si>
  <si>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</si>
  <si>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</si>
  <si>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</si>
  <si>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</si>
  <si>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</si>
  <si>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</si>
  <si>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</si>
  <si>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</si>
  <si>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</si>
  <si>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</si>
  <si>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</si>
  <si>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</si>
  <si>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</si>
  <si>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</si>
  <si>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</si>
  <si>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</si>
  <si>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</si>
  <si>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</si>
  <si>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</si>
  <si>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</si>
  <si>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</si>
  <si>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</si>
  <si>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</si>
  <si>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</si>
  <si>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</si>
  <si>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</si>
  <si>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</si>
  <si>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</si>
  <si>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</si>
  <si>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</si>
  <si>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</si>
  <si>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</si>
  <si>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</si>
  <si>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</si>
  <si>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</si>
  <si>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</si>
  <si>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</si>
  <si>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</si>
  <si>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</si>
  <si>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</si>
  <si>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</si>
  <si>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</si>
  <si>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</si>
  <si>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</si>
  <si>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</si>
  <si>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</si>
  <si>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</si>
  <si>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</si>
  <si>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</si>
  <si>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</si>
  <si>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</si>
  <si>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</si>
  <si>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</si>
  <si>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</si>
  <si>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</si>
  <si>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</si>
  <si>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</si>
  <si>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</si>
  <si>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</si>
  <si>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</si>
  <si>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</si>
  <si>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</si>
  <si>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</si>
  <si>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</si>
  <si>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</si>
  <si>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</si>
  <si>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</si>
  <si>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</si>
  <si>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</si>
  <si>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</si>
  <si>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</si>
  <si>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</si>
  <si>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</si>
  <si>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</si>
  <si>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</si>
  <si>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</si>
  <si>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</si>
  <si>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</si>
  <si>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</si>
  <si>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</si>
  <si>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</si>
  <si>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</si>
  <si>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</si>
  <si>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</si>
  <si>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</si>
  <si>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</si>
  <si>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</si>
  <si>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</si>
  <si>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</si>
  <si>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</si>
  <si>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</si>
  <si>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</si>
  <si>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</si>
  <si>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</si>
  <si>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</si>
  <si>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</si>
  <si>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</si>
  <si>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</si>
  <si>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</si>
  <si>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</si>
  <si>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</si>
  <si>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</si>
  <si>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</si>
  <si>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</si>
  <si>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</si>
  <si>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</si>
  <si>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</si>
  <si>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</si>
  <si>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</si>
  <si>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</si>
  <si>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</si>
  <si>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</si>
  <si>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</si>
  <si>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</si>
  <si>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</si>
  <si>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</si>
  <si>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</si>
  <si>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</si>
  <si>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</si>
  <si>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</si>
  <si>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</si>
  <si>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</si>
  <si>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</si>
  <si>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</si>
  <si>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</si>
  <si>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</si>
  <si>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</si>
  <si>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</si>
  <si>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</si>
  <si>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</si>
  <si>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</si>
  <si>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</si>
  <si>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</si>
  <si>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</si>
  <si>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</si>
  <si>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</si>
  <si>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</si>
  <si>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</si>
  <si>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</si>
  <si>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</si>
  <si>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</si>
  <si>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</si>
  <si>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adeemo2</t>
  </si>
  <si>
    <t>mimi80447762</t>
  </si>
  <si>
    <t>arezkiath</t>
  </si>
  <si>
    <t>lilhoneym</t>
  </si>
  <si>
    <t>hda_bs</t>
  </si>
  <si>
    <t>sarelwa2et</t>
  </si>
  <si>
    <t>sabahsidou</t>
  </si>
  <si>
    <t>dzsarc</t>
  </si>
  <si>
    <t>Mentions</t>
  </si>
  <si>
    <t>Replies to</t>
  </si>
  <si>
    <t>@hda_bs @lilhoneym non elle ne l'est pas, mais allah y atelek al saha ce que tu dis est trÃ¨s vrai malheureusement il manque aussi l'arrivÃ©e L'antÃ©christ etc...</t>
  </si>
  <si>
    <t>@sarelwa2et Please s2alo wazir al Saha 3an hol as3ar</t>
  </si>
  <si>
    <t>@sabahsidou Yatik Al Saha.</t>
  </si>
  <si>
    <t>@Dzsarc Tu as raison, Yatik Al Saha.</t>
  </si>
  <si>
    <t>http://pbs.twimg.com/profile_images/1156345505166843905/kKbEdXfD_normal.jpg</t>
  </si>
  <si>
    <t>http://abs.twimg.com/sticky/default_profile_images/default_profile_normal.png</t>
  </si>
  <si>
    <t>http://pbs.twimg.com/profile_images/1160533753955082240/JGWyKHyH_normal.jpg</t>
  </si>
  <si>
    <t>https://twitter.com/#!/adeemo2/status/1158138056718856192</t>
  </si>
  <si>
    <t>https://twitter.com/#!/mimi80447762/status/1159560999508303875</t>
  </si>
  <si>
    <t>https://twitter.com/#!/arezkiath/status/1162014922466893827</t>
  </si>
  <si>
    <t>https://twitter.com/#!/arezkiath/status/1162116254070689800</t>
  </si>
  <si>
    <t>1158138056718856192</t>
  </si>
  <si>
    <t>1159560999508303875</t>
  </si>
  <si>
    <t>1162014922466893827</t>
  </si>
  <si>
    <t>1162116254070689800</t>
  </si>
  <si>
    <t>1158070816103391233</t>
  </si>
  <si>
    <t>1159560518316769281</t>
  </si>
  <si>
    <t>1162012022176911362</t>
  </si>
  <si>
    <t>1162056697940238336</t>
  </si>
  <si>
    <t>765854599244877824</t>
  </si>
  <si>
    <t>1075487182679363585</t>
  </si>
  <si>
    <t>2425780164</t>
  </si>
  <si>
    <t>1035635329926156289</t>
  </si>
  <si>
    <t>fr</t>
  </si>
  <si>
    <t>en</t>
  </si>
  <si>
    <t>in</t>
  </si>
  <si>
    <t>et</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</si>
  <si>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</si>
  <si>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</si>
  <si>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</si>
  <si>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</si>
  <si>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</si>
  <si>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</si>
  <si>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</si>
  <si>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</si>
  <si>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</si>
  <si>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</si>
  <si>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</si>
  <si>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</si>
  <si>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</si>
  <si>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</si>
  <si>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</si>
  <si>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</si>
  <si>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</si>
  <si>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</si>
  <si>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</si>
  <si>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</si>
  <si>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</si>
  <si>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</si>
  <si>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</si>
  <si>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l'algerien_xD83C__xDDE9__xD83C__xDDFF__xD83C__xDDE9__xD83C__xDDFF__xD83C__xDDE9__xD83C__xDDFF_</t>
  </si>
  <si>
    <t>_xD83D__xDC78__xD83C__xDFFB_</t>
  </si>
  <si>
    <t>Mimi</t>
  </si>
  <si>
    <t>صار الوقت</t>
  </si>
  <si>
    <t>Arezki-Ath-Yahia</t>
  </si>
  <si>
    <t>SABAH</t>
  </si>
  <si>
    <t>ناقد ساخر</t>
  </si>
  <si>
    <t>One two three, baise les fachos j'suis Djazairi</t>
  </si>
  <si>
    <t>@ilyes92i_</t>
  </si>
  <si>
    <t>‏صار الوقت برنامج سياسي اجتماعي أسبوعي من إعداد وتقديم مارسيل غانم على شاشة ال MTV يناقش  أهم مواضيع الساعة في لبنان والعالم. ‎@mtvLebanon</t>
  </si>
  <si>
    <t>Un homme juste ...</t>
  </si>
  <si>
    <t>بكل أحترام الخاص ممنوع _xD83D__xDE0A_</t>
  </si>
  <si>
    <t>لا أنتقد بدافع الكراهية و لا بخلفيات سياسية أو عرقية أو غيرها . صفحتي هي مختبري _xD83D__xDD0E_ الذي أحلل منه كل ما يدور في العالم _xD83C__xDF10_. تغريداتي تعبر عن وجهة نظري.</t>
  </si>
  <si>
    <t>Rennes, France</t>
  </si>
  <si>
    <t>Lebanon</t>
  </si>
  <si>
    <t>Algeria</t>
  </si>
  <si>
    <t>http://www.mtv.com.lb</t>
  </si>
  <si>
    <t>https://pbs.twimg.com/profile_banners/1061647524614807553/1563582949</t>
  </si>
  <si>
    <t>https://pbs.twimg.com/profile_banners/1157221467987283968/1565191673</t>
  </si>
  <si>
    <t>https://pbs.twimg.com/profile_banners/765854599244877824/1563725548</t>
  </si>
  <si>
    <t>https://pbs.twimg.com/profile_banners/1027405385517486081/1553806463</t>
  </si>
  <si>
    <t>https://pbs.twimg.com/profile_banners/2425780164/1530875093</t>
  </si>
  <si>
    <t>https://pbs.twimg.com/profile_banners/1035635329926156289/1535751230</t>
  </si>
  <si>
    <t>http://abs.twimg.com/images/themes/theme1/bg.png</t>
  </si>
  <si>
    <t>http://pbs.twimg.com/profile_images/1159123772705820672/FOxFpYPY_normal.jpg</t>
  </si>
  <si>
    <t>http://pbs.twimg.com/profile_images/1152945251612581894/vy_NHVXS_normal.jpg</t>
  </si>
  <si>
    <t>http://pbs.twimg.com/profile_images/1049556049093648385/CirM2CpF_normal.jpg</t>
  </si>
  <si>
    <t>http://pbs.twimg.com/profile_images/1003644331482284033/NSIiPi7C_normal.jpg</t>
  </si>
  <si>
    <t>http://pbs.twimg.com/profile_images/1154149342346981376/ZmBQypEd_normal.jpg</t>
  </si>
  <si>
    <t>Open Twitter Page for This Person</t>
  </si>
  <si>
    <t>https://twitter.com/adeemo2</t>
  </si>
  <si>
    <t>https://twitter.com/lilhoneym</t>
  </si>
  <si>
    <t>https://twitter.com/hda_bs</t>
  </si>
  <si>
    <t>https://twitter.com/mimi80447762</t>
  </si>
  <si>
    <t>https://twitter.com/sarelwa2et</t>
  </si>
  <si>
    <t>https://twitter.com/arezkiath</t>
  </si>
  <si>
    <t>https://twitter.com/sabahsidou</t>
  </si>
  <si>
    <t>https://twitter.com/dzsarc</t>
  </si>
  <si>
    <t>adeemo2
@hda_bs @lilhoneym non elle ne
l'est pas, mais allah y atelek
al saha ce que tu dis est trÃ¨s
vrai malheureusement il manque
aussi l'arrivÃ©e L'antÃ©christ
etc...</t>
  </si>
  <si>
    <t xml:space="preserve">lilhoneym
</t>
  </si>
  <si>
    <t xml:space="preserve">hda_bs
</t>
  </si>
  <si>
    <t>mimi80447762
@sarelwa2et Please s2alo wazir
al Saha 3an hol as3ar</t>
  </si>
  <si>
    <t xml:space="preserve">sarelwa2et
</t>
  </si>
  <si>
    <t>arezkiath
@Dzsarc Tu as raison, Yatik Al
Saha.</t>
  </si>
  <si>
    <t xml:space="preserve">sabahsidou
</t>
  </si>
  <si>
    <t xml:space="preserve">dzsarc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</si>
  <si>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</si>
  <si>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</si>
  <si>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</si>
  <si>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</si>
  <si>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</si>
  <si>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</si>
  <si>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</si>
  <si>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</si>
  <si>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</si>
  <si>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</si>
  <si>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</si>
  <si>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</si>
  <si>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</si>
  <si>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</si>
  <si>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</si>
  <si>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</si>
  <si>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</si>
  <si>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</si>
  <si>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</si>
  <si>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</si>
  <si>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</si>
  <si>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</si>
  <si>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</si>
  <si>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</si>
  <si>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</si>
  <si>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</si>
  <si>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</si>
  <si>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</si>
  <si>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</si>
  <si>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</si>
  <si>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</si>
  <si>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</si>
  <si>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</si>
  <si>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</si>
  <si>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</si>
  <si>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</si>
  <si>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</si>
  <si>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</si>
  <si>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</si>
  <si>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</si>
  <si>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</si>
  <si>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</si>
  <si>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</si>
  <si>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</si>
  <si>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</si>
  <si>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</si>
  <si>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</si>
  <si>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</si>
  <si>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</si>
  <si>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</si>
  <si>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</si>
  <si>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</si>
  <si>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</si>
  <si>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</si>
  <si>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</si>
  <si>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</si>
  <si>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</si>
  <si>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</si>
  <si>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</si>
  <si>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</si>
  <si>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</si>
  <si>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</si>
  <si>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</si>
  <si>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</si>
  <si>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</si>
  <si>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</si>
  <si>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</si>
  <si>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</si>
  <si>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</si>
  <si>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</si>
  <si>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</si>
  <si>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</si>
  <si>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</si>
  <si>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saha</t>
  </si>
  <si>
    <t>tu</t>
  </si>
  <si>
    <t>yatik</t>
  </si>
  <si>
    <t>Top Words in Tweet in G1</t>
  </si>
  <si>
    <t>Top Words in Tweet in G2</t>
  </si>
  <si>
    <t>Top Words in Tweet in G3</t>
  </si>
  <si>
    <t>Top Words in Tweet</t>
  </si>
  <si>
    <t>yatik saha</t>
  </si>
  <si>
    <t>Top Word Pairs in Tweet in Entire Graph</t>
  </si>
  <si>
    <t>yatik,saha</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</si>
  <si>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</si>
  <si>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</si>
  <si>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</si>
  <si>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</si>
  <si>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</si>
  <si>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</si>
  <si>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</si>
  <si>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</si>
  <si>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</si>
  <si>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</si>
  <si>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</si>
  <si>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</si>
  <si>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</si>
  <si>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dzsarc sabahsidou</t>
  </si>
  <si>
    <t>Top Mentioned in Tweet</t>
  </si>
  <si>
    <t>Top Tweeters in Entire Graph</t>
  </si>
  <si>
    <t>Top Tweeters in G1</t>
  </si>
  <si>
    <t>Top Tweeters in G2</t>
  </si>
  <si>
    <t>Top Tweeters in G3</t>
  </si>
  <si>
    <t>Top Tweeters</t>
  </si>
  <si>
    <t>sabahsidou dzsarc arezkiath</t>
  </si>
  <si>
    <t>hda_bs adeemo2 lilhoneym</t>
  </si>
  <si>
    <t>sarelwa2et mimi80447762</t>
  </si>
  <si>
    <t>Top URLs in Tweet by Count</t>
  </si>
  <si>
    <t>Top URLs in Tweet by Salience</t>
  </si>
  <si>
    <t>Top Domains in Tweet by Count</t>
  </si>
  <si>
    <t>Top Domains in Tweet by Salience</t>
  </si>
  <si>
    <t>Top Hashtags in Tweet by Count</t>
  </si>
  <si>
    <t>Top Hashtags in Tweet by Salience</t>
  </si>
  <si>
    <t>Top Words in Tweet by Count</t>
  </si>
  <si>
    <t>hda_bs lilhoneym non elle ne l'est pas mais allah y</t>
  </si>
  <si>
    <t>sarelwa2et please s2alo wazir al saha 3an hol as3ar</t>
  </si>
  <si>
    <t>yatik al saha dzsarc tu raison sabahsidou</t>
  </si>
  <si>
    <t>Top Words in Tweet by Salience</t>
  </si>
  <si>
    <t>dzsarc tu raison sabahsidou yatik al saha</t>
  </si>
  <si>
    <t>Top Word Pairs in Tweet by Count</t>
  </si>
  <si>
    <t>hda_bs,lilhoneym  lilhoneym,non  non,elle  elle,ne  ne,l'est  l'est,pas  pas,mais  mais,allah  allah,y  y,atelek</t>
  </si>
  <si>
    <t>sarelwa2et,please  please,s2alo  s2alo,wazir  wazir,al  al,saha  saha,3an  3an,hol  hol,as3ar</t>
  </si>
  <si>
    <t>yatik,al  al,saha  dzsarc,tu  tu,raison  raison,yatik  sabahsidou,yatik</t>
  </si>
  <si>
    <t>Top Word Pairs in Tweet by Salience</t>
  </si>
  <si>
    <t>dzsarc,tu  tu,raison  raison,yatik  sabahsidou,yatik  yatik,al  al,saha</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</si>
  <si>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</si>
  <si>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</si>
  <si>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</si>
  <si>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</si>
  <si>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</si>
  <si>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</si>
  <si>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</si>
  <si>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</si>
  <si>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</si>
  <si>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</si>
  <si>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</si>
  <si>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</si>
  <si>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</si>
  <si>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</si>
  <si>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</si>
  <si>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</si>
  <si>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</si>
  <si>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</si>
  <si>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</si>
  <si>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</si>
  <si>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</si>
  <si>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</si>
  <si>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</si>
  <si>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</si>
  <si>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</si>
  <si>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</si>
  <si>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</si>
  <si>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</si>
  <si>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</si>
  <si>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</si>
  <si>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</si>
  <si>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</si>
  <si>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</si>
  <si>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</si>
  <si>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</si>
  <si>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</si>
  <si>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</si>
  <si>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</si>
  <si>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</si>
  <si>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</si>
  <si>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</si>
  <si>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</si>
  <si>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</si>
  <si>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</si>
  <si>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</si>
  <si>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</si>
  <si>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</si>
  <si>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</si>
  <si>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</si>
  <si>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</si>
  <si>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</si>
  <si>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</si>
  <si>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yatik saha</t>
  </si>
  <si>
    <t>Autofill Workbook Results</t>
  </si>
  <si>
    <t>Edge Weight▓1▓1▓0▓True▓Gray▓Red▓▓Edge Weight▓1▓1▓0▓3▓10▓False▓Edge Weight▓1▓1▓0▓35▓12▓False▓▓0▓0▓0▓True▓Black▓Black▓▓Followers▓2▓11322▓0▓162▓1000▓False▓▓0▓0▓0▓0▓0▓False▓▓0▓0▓0▓0▓0▓False▓▓0▓0▓0▓0▓0▓False</t>
  </si>
  <si>
    <t>GraphSource░GraphServerTwitterSearch▓GraphTerm░%22Al Saha%22▓ImportDescription░The graph represents a network of 8 Twitter users whose tweets in the requested range contained "%22Al Saha%22", or who were replied to or mentioned in those tweets.  The network was obtained from the NodeXL Graph Server on Sunday, 18 August 2019 at 00:29 UTC.
The requested start date was Sunday, 18 August 2019 at 00:01 UTC and the maximum number of days (going backward) was 14.
The maximum number of tweets collected was 5,000.
The tweets in the network were tweeted over the 10-day, 23-hour, 27-minute period from Sunday, 04 August 2019 at 22:10 UTC to Thursday, 15 August 2019 at 21:38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</si>
</sst>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575100"/>
        <c:axId val="30413853"/>
      </c:barChart>
      <c:catAx>
        <c:axId val="555751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13853"/>
        <c:crosses val="autoZero"/>
        <c:auto val="1"/>
        <c:lblOffset val="100"/>
        <c:noMultiLvlLbl val="0"/>
      </c:catAx>
      <c:valAx>
        <c:axId val="30413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8/4/2019 22:10</c:v>
                </c:pt>
                <c:pt idx="1">
                  <c:v>8/8/2019 20:24</c:v>
                </c:pt>
                <c:pt idx="2">
                  <c:v>8/15/2019 14:55</c:v>
                </c:pt>
                <c:pt idx="3">
                  <c:v>8/15/2019 21:38</c:v>
                </c:pt>
              </c:strCache>
            </c:strRef>
          </c:cat>
          <c:val>
            <c:numRef>
              <c:f>'Time Series'!$B$26:$B$30</c:f>
              <c:numCache>
                <c:formatCode>General</c:formatCode>
                <c:ptCount val="4"/>
                <c:pt idx="0">
                  <c:v>2</c:v>
                </c:pt>
                <c:pt idx="1">
                  <c:v>1</c:v>
                </c:pt>
                <c:pt idx="2">
                  <c:v>1</c:v>
                </c:pt>
                <c:pt idx="3">
                  <c:v>1</c:v>
                </c:pt>
              </c:numCache>
            </c:numRef>
          </c:val>
        </c:ser>
        <c:axId val="58356694"/>
        <c:axId val="55448199"/>
      </c:barChart>
      <c:catAx>
        <c:axId val="58356694"/>
        <c:scaling>
          <c:orientation val="minMax"/>
        </c:scaling>
        <c:axPos val="b"/>
        <c:delete val="0"/>
        <c:numFmt formatCode="General" sourceLinked="1"/>
        <c:majorTickMark val="out"/>
        <c:minorTickMark val="none"/>
        <c:tickLblPos val="nextTo"/>
        <c:crossAx val="55448199"/>
        <c:crosses val="autoZero"/>
        <c:auto val="1"/>
        <c:lblOffset val="100"/>
        <c:noMultiLvlLbl val="0"/>
      </c:catAx>
      <c:valAx>
        <c:axId val="55448199"/>
        <c:scaling>
          <c:orientation val="minMax"/>
        </c:scaling>
        <c:axPos val="l"/>
        <c:majorGridlines/>
        <c:delete val="0"/>
        <c:numFmt formatCode="General" sourceLinked="1"/>
        <c:majorTickMark val="out"/>
        <c:minorTickMark val="none"/>
        <c:tickLblPos val="nextTo"/>
        <c:crossAx val="583566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89222"/>
        <c:axId val="47602999"/>
      </c:barChart>
      <c:catAx>
        <c:axId val="5289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02999"/>
        <c:crosses val="autoZero"/>
        <c:auto val="1"/>
        <c:lblOffset val="100"/>
        <c:noMultiLvlLbl val="0"/>
      </c:catAx>
      <c:valAx>
        <c:axId val="47602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773808"/>
        <c:axId val="30637681"/>
      </c:barChart>
      <c:catAx>
        <c:axId val="25773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637681"/>
        <c:crosses val="autoZero"/>
        <c:auto val="1"/>
        <c:lblOffset val="100"/>
        <c:noMultiLvlLbl val="0"/>
      </c:catAx>
      <c:valAx>
        <c:axId val="3063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3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303674"/>
        <c:axId val="65733067"/>
      </c:barChart>
      <c:catAx>
        <c:axId val="7303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33067"/>
        <c:crosses val="autoZero"/>
        <c:auto val="1"/>
        <c:lblOffset val="100"/>
        <c:noMultiLvlLbl val="0"/>
      </c:catAx>
      <c:valAx>
        <c:axId val="6573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0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726692"/>
        <c:axId val="22778181"/>
      </c:barChart>
      <c:catAx>
        <c:axId val="54726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78181"/>
        <c:crosses val="autoZero"/>
        <c:auto val="1"/>
        <c:lblOffset val="100"/>
        <c:noMultiLvlLbl val="0"/>
      </c:catAx>
      <c:valAx>
        <c:axId val="2277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6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77038"/>
        <c:axId val="33093343"/>
      </c:barChart>
      <c:catAx>
        <c:axId val="3677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093343"/>
        <c:crosses val="autoZero"/>
        <c:auto val="1"/>
        <c:lblOffset val="100"/>
        <c:noMultiLvlLbl val="0"/>
      </c:catAx>
      <c:valAx>
        <c:axId val="3309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404632"/>
        <c:axId val="63315097"/>
      </c:barChart>
      <c:catAx>
        <c:axId val="294046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315097"/>
        <c:crosses val="autoZero"/>
        <c:auto val="1"/>
        <c:lblOffset val="100"/>
        <c:noMultiLvlLbl val="0"/>
      </c:catAx>
      <c:valAx>
        <c:axId val="63315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4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964962"/>
        <c:axId val="28249203"/>
      </c:barChart>
      <c:catAx>
        <c:axId val="329649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49203"/>
        <c:crosses val="autoZero"/>
        <c:auto val="1"/>
        <c:lblOffset val="100"/>
        <c:noMultiLvlLbl val="0"/>
      </c:catAx>
      <c:valAx>
        <c:axId val="28249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4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916236"/>
        <c:axId val="6484077"/>
      </c:barChart>
      <c:catAx>
        <c:axId val="52916236"/>
        <c:scaling>
          <c:orientation val="minMax"/>
        </c:scaling>
        <c:axPos val="b"/>
        <c:delete val="1"/>
        <c:majorTickMark val="out"/>
        <c:minorTickMark val="none"/>
        <c:tickLblPos val="none"/>
        <c:crossAx val="6484077"/>
        <c:crosses val="autoZero"/>
        <c:auto val="1"/>
        <c:lblOffset val="100"/>
        <c:noMultiLvlLbl val="0"/>
      </c:catAx>
      <c:valAx>
        <c:axId val="6484077"/>
        <c:scaling>
          <c:orientation val="minMax"/>
        </c:scaling>
        <c:axPos val="l"/>
        <c:delete val="1"/>
        <c:majorTickMark val="out"/>
        <c:minorTickMark val="none"/>
        <c:tickLblPos val="none"/>
        <c:crossAx val="52916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9-08-04T22:10:04.000"/>
        <d v="2019-08-08T20:24:20.000"/>
        <d v="2019-08-15T14:55:21.000"/>
        <d v="2019-08-15T21:38:0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adeemo2"/>
    <s v="lilhoneym"/>
    <m/>
    <m/>
    <m/>
    <m/>
    <m/>
    <m/>
    <m/>
    <m/>
    <s v="No"/>
    <n v="3"/>
    <m/>
    <m/>
    <x v="0"/>
    <d v="2019-08-04T22:10:04.000"/>
    <s v="@hda_bs @lilhoneym non elle ne l'est pas, mais allah y atelek al saha ce que tu dis est trÃ¨s vrai malheureusement il manque aussi l'arrivÃ©e L'antÃ©christ etc..."/>
    <m/>
    <m/>
    <x v="0"/>
    <m/>
    <s v="http://pbs.twimg.com/profile_images/1156345505166843905/kKbEdXfD_normal.jpg"/>
    <x v="0"/>
    <s v="https://twitter.com/#!/adeemo2/status/1158138056718856192"/>
    <m/>
    <m/>
    <s v="1158138056718856192"/>
    <s v="1158070816103391233"/>
    <b v="0"/>
    <n v="2"/>
    <s v="765854599244877824"/>
    <b v="0"/>
    <s v="fr"/>
    <m/>
    <s v=""/>
    <b v="0"/>
    <n v="0"/>
    <s v=""/>
    <s v="Twitter for Android"/>
    <b v="0"/>
    <s v="1158070816103391233"/>
    <s v="Tweet"/>
    <n v="0"/>
    <n v="0"/>
    <m/>
    <m/>
    <m/>
    <m/>
    <m/>
    <m/>
    <m/>
    <m/>
    <n v="1"/>
    <s v="2"/>
    <s v="2"/>
    <m/>
    <m/>
    <m/>
    <m/>
    <m/>
    <m/>
    <m/>
    <m/>
    <m/>
  </r>
  <r>
    <s v="adeemo2"/>
    <s v="hda_bs"/>
    <m/>
    <m/>
    <m/>
    <m/>
    <m/>
    <m/>
    <m/>
    <m/>
    <s v="No"/>
    <n v="4"/>
    <m/>
    <m/>
    <x v="1"/>
    <d v="2019-08-04T22:10:04.000"/>
    <s v="@hda_bs @lilhoneym non elle ne l'est pas, mais allah y atelek al saha ce que tu dis est trÃ¨s vrai malheureusement il manque aussi l'arrivÃ©e L'antÃ©christ etc..."/>
    <m/>
    <m/>
    <x v="0"/>
    <m/>
    <s v="http://pbs.twimg.com/profile_images/1156345505166843905/kKbEdXfD_normal.jpg"/>
    <x v="0"/>
    <s v="https://twitter.com/#!/adeemo2/status/1158138056718856192"/>
    <m/>
    <m/>
    <s v="1158138056718856192"/>
    <s v="1158070816103391233"/>
    <b v="0"/>
    <n v="2"/>
    <s v="765854599244877824"/>
    <b v="0"/>
    <s v="fr"/>
    <m/>
    <s v=""/>
    <b v="0"/>
    <n v="0"/>
    <s v=""/>
    <s v="Twitter for Android"/>
    <b v="0"/>
    <s v="1158070816103391233"/>
    <s v="Tweet"/>
    <n v="0"/>
    <n v="0"/>
    <m/>
    <m/>
    <m/>
    <m/>
    <m/>
    <m/>
    <m/>
    <m/>
    <n v="1"/>
    <s v="2"/>
    <s v="2"/>
    <n v="0"/>
    <n v="0"/>
    <n v="0"/>
    <n v="0"/>
    <n v="0"/>
    <n v="0"/>
    <n v="30"/>
    <n v="100"/>
    <n v="30"/>
  </r>
  <r>
    <s v="mimi80447762"/>
    <s v="sarelwa2et"/>
    <m/>
    <m/>
    <m/>
    <m/>
    <m/>
    <m/>
    <m/>
    <m/>
    <s v="No"/>
    <n v="5"/>
    <m/>
    <m/>
    <x v="1"/>
    <d v="2019-08-08T20:24:20.000"/>
    <s v="@sarelwa2et Please s2alo wazir al Saha 3an hol as3ar"/>
    <m/>
    <m/>
    <x v="0"/>
    <m/>
    <s v="http://abs.twimg.com/sticky/default_profile_images/default_profile_normal.png"/>
    <x v="1"/>
    <s v="https://twitter.com/#!/mimi80447762/status/1159560999508303875"/>
    <m/>
    <m/>
    <s v="1159560999508303875"/>
    <s v="1159560518316769281"/>
    <b v="0"/>
    <n v="0"/>
    <s v="1075487182679363585"/>
    <b v="0"/>
    <s v="en"/>
    <m/>
    <s v=""/>
    <b v="0"/>
    <n v="0"/>
    <s v=""/>
    <s v="Twitter for Android"/>
    <b v="0"/>
    <s v="1159560518316769281"/>
    <s v="Tweet"/>
    <n v="0"/>
    <n v="0"/>
    <m/>
    <m/>
    <m/>
    <m/>
    <m/>
    <m/>
    <m/>
    <m/>
    <n v="1"/>
    <s v="3"/>
    <s v="3"/>
    <n v="0"/>
    <n v="0"/>
    <n v="0"/>
    <n v="0"/>
    <n v="0"/>
    <n v="0"/>
    <n v="9"/>
    <n v="100"/>
    <n v="9"/>
  </r>
  <r>
    <s v="arezkiath"/>
    <s v="sabahsidou"/>
    <m/>
    <m/>
    <m/>
    <m/>
    <m/>
    <m/>
    <m/>
    <m/>
    <s v="No"/>
    <n v="6"/>
    <m/>
    <m/>
    <x v="1"/>
    <d v="2019-08-15T14:55:21.000"/>
    <s v="@sabahsidou Yatik Al Saha."/>
    <m/>
    <m/>
    <x v="0"/>
    <m/>
    <s v="http://pbs.twimg.com/profile_images/1160533753955082240/JGWyKHyH_normal.jpg"/>
    <x v="2"/>
    <s v="https://twitter.com/#!/arezkiath/status/1162014922466893827"/>
    <m/>
    <m/>
    <s v="1162014922466893827"/>
    <s v="1162012022176911362"/>
    <b v="0"/>
    <n v="1"/>
    <s v="2425780164"/>
    <b v="0"/>
    <s v="in"/>
    <m/>
    <s v=""/>
    <b v="0"/>
    <n v="0"/>
    <s v=""/>
    <s v="Twitter for Android"/>
    <b v="0"/>
    <s v="1162012022176911362"/>
    <s v="Tweet"/>
    <n v="0"/>
    <n v="0"/>
    <m/>
    <m/>
    <m/>
    <m/>
    <m/>
    <m/>
    <m/>
    <m/>
    <n v="1"/>
    <s v="1"/>
    <s v="1"/>
    <n v="0"/>
    <n v="0"/>
    <n v="0"/>
    <n v="0"/>
    <n v="0"/>
    <n v="0"/>
    <n v="4"/>
    <n v="100"/>
    <n v="4"/>
  </r>
  <r>
    <s v="arezkiath"/>
    <s v="dzsarc"/>
    <m/>
    <m/>
    <m/>
    <m/>
    <m/>
    <m/>
    <m/>
    <m/>
    <s v="No"/>
    <n v="7"/>
    <m/>
    <m/>
    <x v="1"/>
    <d v="2019-08-15T21:38:00.000"/>
    <s v="@Dzsarc Tu as raison, Yatik Al Saha."/>
    <m/>
    <m/>
    <x v="0"/>
    <m/>
    <s v="http://pbs.twimg.com/profile_images/1160533753955082240/JGWyKHyH_normal.jpg"/>
    <x v="3"/>
    <s v="https://twitter.com/#!/arezkiath/status/1162116254070689800"/>
    <m/>
    <m/>
    <s v="1162116254070689800"/>
    <s v="1162056697940238336"/>
    <b v="0"/>
    <n v="1"/>
    <s v="1035635329926156289"/>
    <b v="0"/>
    <s v="et"/>
    <m/>
    <s v=""/>
    <b v="0"/>
    <n v="0"/>
    <s v=""/>
    <s v="Twitter for Android"/>
    <b v="0"/>
    <s v="1162056697940238336"/>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84" dataDxfId="383">
  <autoFilter ref="A2:BL7"/>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239" dataDxfId="238">
  <autoFilter ref="A1:H2"/>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H5" totalsRowShown="0" headerRowDxfId="228" dataDxfId="227">
  <autoFilter ref="A4:H5"/>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H8" totalsRowShown="0" headerRowDxfId="217" dataDxfId="216">
  <autoFilter ref="A7:H8"/>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H18" totalsRowShown="0" headerRowDxfId="206" dataDxfId="205">
  <autoFilter ref="A10:H18"/>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1:H22" totalsRowShown="0" headerRowDxfId="195" dataDxfId="194">
  <autoFilter ref="A21:H2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5:H29" totalsRowShown="0" headerRowDxfId="184" dataDxfId="183">
  <autoFilter ref="A25:H29"/>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2:H33" totalsRowShown="0" headerRowDxfId="181" dataDxfId="180">
  <autoFilter ref="A32:H3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6:H44" totalsRowShown="0" headerRowDxfId="162" dataDxfId="161">
  <autoFilter ref="A36:H44"/>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 totalsRowShown="0" headerRowDxfId="141" dataDxfId="140">
  <autoFilter ref="A1:G1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31" dataDxfId="330">
  <autoFilter ref="A2:BS10"/>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 totalsRowShown="0" headerRowDxfId="132" dataDxfId="131">
  <autoFilter ref="A1:L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5" dataDxfId="284">
  <autoFilter ref="A1:C9"/>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6345505166843905/kKbEdXfD_normal.jpg" TargetMode="External" /><Relationship Id="rId2" Type="http://schemas.openxmlformats.org/officeDocument/2006/relationships/hyperlink" Target="http://pbs.twimg.com/profile_images/1156345505166843905/kKbEdXfD_normal.jpg" TargetMode="External" /><Relationship Id="rId3" Type="http://schemas.openxmlformats.org/officeDocument/2006/relationships/hyperlink" Target="http://abs.twimg.com/sticky/default_profile_images/default_profile_normal.png" TargetMode="External" /><Relationship Id="rId4" Type="http://schemas.openxmlformats.org/officeDocument/2006/relationships/hyperlink" Target="http://pbs.twimg.com/profile_images/1160533753955082240/JGWyKHyH_normal.jp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s://twitter.com/#!/adeemo2/status/1158138056718856192" TargetMode="External" /><Relationship Id="rId7" Type="http://schemas.openxmlformats.org/officeDocument/2006/relationships/hyperlink" Target="https://twitter.com/#!/adeemo2/status/1158138056718856192" TargetMode="External" /><Relationship Id="rId8" Type="http://schemas.openxmlformats.org/officeDocument/2006/relationships/hyperlink" Target="https://twitter.com/#!/mimi80447762/status/1159560999508303875" TargetMode="External" /><Relationship Id="rId9" Type="http://schemas.openxmlformats.org/officeDocument/2006/relationships/hyperlink" Target="https://twitter.com/#!/arezkiath/status/1162014922466893827" TargetMode="External" /><Relationship Id="rId10" Type="http://schemas.openxmlformats.org/officeDocument/2006/relationships/hyperlink" Target="https://twitter.com/#!/arezkiath/status/1162116254070689800"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table" Target="../tables/table1.xml" /><Relationship Id="rId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6345505166843905/kKbEdXfD_normal.jpg" TargetMode="External" /><Relationship Id="rId2" Type="http://schemas.openxmlformats.org/officeDocument/2006/relationships/hyperlink" Target="http://pbs.twimg.com/profile_images/1156345505166843905/kKbEdXfD_normal.jpg" TargetMode="External" /><Relationship Id="rId3" Type="http://schemas.openxmlformats.org/officeDocument/2006/relationships/hyperlink" Target="http://abs.twimg.com/sticky/default_profile_images/default_profile_normal.png" TargetMode="External" /><Relationship Id="rId4" Type="http://schemas.openxmlformats.org/officeDocument/2006/relationships/hyperlink" Target="http://pbs.twimg.com/profile_images/1160533753955082240/JGWyKHyH_normal.jp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s://twitter.com/#!/adeemo2/status/1158138056718856192" TargetMode="External" /><Relationship Id="rId7" Type="http://schemas.openxmlformats.org/officeDocument/2006/relationships/hyperlink" Target="https://twitter.com/#!/adeemo2/status/1158138056718856192" TargetMode="External" /><Relationship Id="rId8" Type="http://schemas.openxmlformats.org/officeDocument/2006/relationships/hyperlink" Target="https://twitter.com/#!/mimi80447762/status/1159560999508303875" TargetMode="External" /><Relationship Id="rId9" Type="http://schemas.openxmlformats.org/officeDocument/2006/relationships/hyperlink" Target="https://twitter.com/#!/arezkiath/status/1162014922466893827" TargetMode="External" /><Relationship Id="rId10" Type="http://schemas.openxmlformats.org/officeDocument/2006/relationships/hyperlink" Target="https://twitter.com/#!/arezkiath/status/1162116254070689800" TargetMode="External" /><Relationship Id="rId11" Type="http://schemas.openxmlformats.org/officeDocument/2006/relationships/comments" Target="../comments13.xml" /><Relationship Id="rId12" Type="http://schemas.openxmlformats.org/officeDocument/2006/relationships/vmlDrawing" Target="../drawings/vmlDrawing6.vml" /><Relationship Id="rId13" Type="http://schemas.openxmlformats.org/officeDocument/2006/relationships/table" Target="../tables/table23.xml" /><Relationship Id="rId1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tv.com.lb/" TargetMode="External" /><Relationship Id="rId2" Type="http://schemas.openxmlformats.org/officeDocument/2006/relationships/hyperlink" Target="https://pbs.twimg.com/profile_banners/1061647524614807553/1563582949" TargetMode="External" /><Relationship Id="rId3" Type="http://schemas.openxmlformats.org/officeDocument/2006/relationships/hyperlink" Target="https://pbs.twimg.com/profile_banners/1157221467987283968/1565191673" TargetMode="External" /><Relationship Id="rId4" Type="http://schemas.openxmlformats.org/officeDocument/2006/relationships/hyperlink" Target="https://pbs.twimg.com/profile_banners/765854599244877824/1563725548" TargetMode="External" /><Relationship Id="rId5" Type="http://schemas.openxmlformats.org/officeDocument/2006/relationships/hyperlink" Target="https://pbs.twimg.com/profile_banners/1027405385517486081/1553806463" TargetMode="External" /><Relationship Id="rId6" Type="http://schemas.openxmlformats.org/officeDocument/2006/relationships/hyperlink" Target="https://pbs.twimg.com/profile_banners/2425780164/1530875093" TargetMode="External" /><Relationship Id="rId7" Type="http://schemas.openxmlformats.org/officeDocument/2006/relationships/hyperlink" Target="https://pbs.twimg.com/profile_banners/1035635329926156289/1535751230"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images/1156345505166843905/kKbEdXfD_normal.jpg" TargetMode="External" /><Relationship Id="rId11" Type="http://schemas.openxmlformats.org/officeDocument/2006/relationships/hyperlink" Target="http://pbs.twimg.com/profile_images/1159123772705820672/FOxFpYPY_normal.jpg" TargetMode="External" /><Relationship Id="rId12" Type="http://schemas.openxmlformats.org/officeDocument/2006/relationships/hyperlink" Target="http://pbs.twimg.com/profile_images/1152945251612581894/vy_NHVXS_normal.jp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049556049093648385/CirM2CpF_normal.jpg" TargetMode="External" /><Relationship Id="rId15" Type="http://schemas.openxmlformats.org/officeDocument/2006/relationships/hyperlink" Target="http://pbs.twimg.com/profile_images/1160533753955082240/JGWyKHyH_normal.jpg" TargetMode="External" /><Relationship Id="rId16" Type="http://schemas.openxmlformats.org/officeDocument/2006/relationships/hyperlink" Target="http://pbs.twimg.com/profile_images/1003644331482284033/NSIiPi7C_normal.jpg" TargetMode="External" /><Relationship Id="rId17" Type="http://schemas.openxmlformats.org/officeDocument/2006/relationships/hyperlink" Target="http://pbs.twimg.com/profile_images/1154149342346981376/ZmBQypEd_normal.jpg" TargetMode="External" /><Relationship Id="rId18" Type="http://schemas.openxmlformats.org/officeDocument/2006/relationships/hyperlink" Target="https://twitter.com/adeemo2" TargetMode="External" /><Relationship Id="rId19" Type="http://schemas.openxmlformats.org/officeDocument/2006/relationships/hyperlink" Target="https://twitter.com/lilhoneym" TargetMode="External" /><Relationship Id="rId20" Type="http://schemas.openxmlformats.org/officeDocument/2006/relationships/hyperlink" Target="https://twitter.com/hda_bs" TargetMode="External" /><Relationship Id="rId21" Type="http://schemas.openxmlformats.org/officeDocument/2006/relationships/hyperlink" Target="https://twitter.com/mimi80447762" TargetMode="External" /><Relationship Id="rId22" Type="http://schemas.openxmlformats.org/officeDocument/2006/relationships/hyperlink" Target="https://twitter.com/sarelwa2et" TargetMode="External" /><Relationship Id="rId23" Type="http://schemas.openxmlformats.org/officeDocument/2006/relationships/hyperlink" Target="https://twitter.com/arezkiath" TargetMode="External" /><Relationship Id="rId24" Type="http://schemas.openxmlformats.org/officeDocument/2006/relationships/hyperlink" Target="https://twitter.com/sabahsidou" TargetMode="External" /><Relationship Id="rId25" Type="http://schemas.openxmlformats.org/officeDocument/2006/relationships/hyperlink" Target="https://twitter.com/dzsarc" TargetMode="External" /><Relationship Id="rId26" Type="http://schemas.openxmlformats.org/officeDocument/2006/relationships/comments" Target="../comments2.xml" /><Relationship Id="rId27" Type="http://schemas.openxmlformats.org/officeDocument/2006/relationships/vmlDrawing" Target="../drawings/vmlDrawing2.vml" /><Relationship Id="rId28" Type="http://schemas.openxmlformats.org/officeDocument/2006/relationships/table" Target="../tables/table2.xml" /><Relationship Id="rId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356</v>
      </c>
      <c r="BB2" s="13" t="s">
        <v>364</v>
      </c>
      <c r="BC2" s="13" t="s">
        <v>365</v>
      </c>
      <c r="BD2" s="67" t="s">
        <v>458</v>
      </c>
      <c r="BE2" s="67" t="s">
        <v>459</v>
      </c>
      <c r="BF2" s="67" t="s">
        <v>460</v>
      </c>
      <c r="BG2" s="67" t="s">
        <v>461</v>
      </c>
      <c r="BH2" s="67" t="s">
        <v>462</v>
      </c>
      <c r="BI2" s="67" t="s">
        <v>463</v>
      </c>
      <c r="BJ2" s="67" t="s">
        <v>464</v>
      </c>
      <c r="BK2" s="67" t="s">
        <v>465</v>
      </c>
      <c r="BL2" s="67" t="s">
        <v>466</v>
      </c>
    </row>
    <row r="3" spans="1:64" ht="15" customHeight="1">
      <c r="A3" s="84" t="s">
        <v>212</v>
      </c>
      <c r="B3" s="84" t="s">
        <v>215</v>
      </c>
      <c r="C3" s="53" t="s">
        <v>493</v>
      </c>
      <c r="D3" s="54">
        <v>3</v>
      </c>
      <c r="E3" s="65" t="s">
        <v>132</v>
      </c>
      <c r="F3" s="55">
        <v>35</v>
      </c>
      <c r="G3" s="53"/>
      <c r="H3" s="57"/>
      <c r="I3" s="56"/>
      <c r="J3" s="56"/>
      <c r="K3" s="36" t="s">
        <v>65</v>
      </c>
      <c r="L3" s="62">
        <v>3</v>
      </c>
      <c r="M3" s="62"/>
      <c r="N3" s="63"/>
      <c r="O3" s="85" t="s">
        <v>220</v>
      </c>
      <c r="P3" s="87">
        <v>43681.92365740741</v>
      </c>
      <c r="Q3" s="85" t="s">
        <v>222</v>
      </c>
      <c r="R3" s="85"/>
      <c r="S3" s="85"/>
      <c r="T3" s="85"/>
      <c r="U3" s="85"/>
      <c r="V3" s="89" t="s">
        <v>226</v>
      </c>
      <c r="W3" s="87">
        <v>43681.92365740741</v>
      </c>
      <c r="X3" s="89" t="s">
        <v>229</v>
      </c>
      <c r="Y3" s="85"/>
      <c r="Z3" s="85"/>
      <c r="AA3" s="91" t="s">
        <v>233</v>
      </c>
      <c r="AB3" s="91" t="s">
        <v>237</v>
      </c>
      <c r="AC3" s="85" t="b">
        <v>0</v>
      </c>
      <c r="AD3" s="85">
        <v>2</v>
      </c>
      <c r="AE3" s="91" t="s">
        <v>241</v>
      </c>
      <c r="AF3" s="85" t="b">
        <v>0</v>
      </c>
      <c r="AG3" s="85" t="s">
        <v>245</v>
      </c>
      <c r="AH3" s="85"/>
      <c r="AI3" s="91" t="s">
        <v>249</v>
      </c>
      <c r="AJ3" s="85" t="b">
        <v>0</v>
      </c>
      <c r="AK3" s="85">
        <v>0</v>
      </c>
      <c r="AL3" s="91" t="s">
        <v>249</v>
      </c>
      <c r="AM3" s="85" t="s">
        <v>250</v>
      </c>
      <c r="AN3" s="85" t="b">
        <v>0</v>
      </c>
      <c r="AO3" s="91" t="s">
        <v>237</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216</v>
      </c>
      <c r="C4" s="53" t="s">
        <v>493</v>
      </c>
      <c r="D4" s="54">
        <v>3</v>
      </c>
      <c r="E4" s="65" t="s">
        <v>132</v>
      </c>
      <c r="F4" s="55">
        <v>35</v>
      </c>
      <c r="G4" s="53"/>
      <c r="H4" s="57"/>
      <c r="I4" s="56"/>
      <c r="J4" s="56"/>
      <c r="K4" s="36" t="s">
        <v>65</v>
      </c>
      <c r="L4" s="83">
        <v>4</v>
      </c>
      <c r="M4" s="83"/>
      <c r="N4" s="63"/>
      <c r="O4" s="86" t="s">
        <v>221</v>
      </c>
      <c r="P4" s="88">
        <v>43681.92365740741</v>
      </c>
      <c r="Q4" s="86" t="s">
        <v>222</v>
      </c>
      <c r="R4" s="86"/>
      <c r="S4" s="86"/>
      <c r="T4" s="86"/>
      <c r="U4" s="86"/>
      <c r="V4" s="90" t="s">
        <v>226</v>
      </c>
      <c r="W4" s="88">
        <v>43681.92365740741</v>
      </c>
      <c r="X4" s="90" t="s">
        <v>229</v>
      </c>
      <c r="Y4" s="86"/>
      <c r="Z4" s="86"/>
      <c r="AA4" s="92" t="s">
        <v>233</v>
      </c>
      <c r="AB4" s="92" t="s">
        <v>237</v>
      </c>
      <c r="AC4" s="86" t="b">
        <v>0</v>
      </c>
      <c r="AD4" s="86">
        <v>2</v>
      </c>
      <c r="AE4" s="92" t="s">
        <v>241</v>
      </c>
      <c r="AF4" s="86" t="b">
        <v>0</v>
      </c>
      <c r="AG4" s="86" t="s">
        <v>245</v>
      </c>
      <c r="AH4" s="86"/>
      <c r="AI4" s="92" t="s">
        <v>249</v>
      </c>
      <c r="AJ4" s="86" t="b">
        <v>0</v>
      </c>
      <c r="AK4" s="86">
        <v>0</v>
      </c>
      <c r="AL4" s="92" t="s">
        <v>249</v>
      </c>
      <c r="AM4" s="86" t="s">
        <v>250</v>
      </c>
      <c r="AN4" s="86" t="b">
        <v>0</v>
      </c>
      <c r="AO4" s="92" t="s">
        <v>237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30</v>
      </c>
      <c r="BK4" s="52">
        <v>100</v>
      </c>
      <c r="BL4" s="51">
        <v>30</v>
      </c>
    </row>
    <row r="5" spans="1:64" ht="45">
      <c r="A5" s="84" t="s">
        <v>213</v>
      </c>
      <c r="B5" s="84" t="s">
        <v>217</v>
      </c>
      <c r="C5" s="53" t="s">
        <v>493</v>
      </c>
      <c r="D5" s="54">
        <v>3</v>
      </c>
      <c r="E5" s="65" t="s">
        <v>132</v>
      </c>
      <c r="F5" s="55">
        <v>35</v>
      </c>
      <c r="G5" s="53"/>
      <c r="H5" s="57"/>
      <c r="I5" s="56"/>
      <c r="J5" s="56"/>
      <c r="K5" s="36" t="s">
        <v>65</v>
      </c>
      <c r="L5" s="83">
        <v>5</v>
      </c>
      <c r="M5" s="83"/>
      <c r="N5" s="63"/>
      <c r="O5" s="86" t="s">
        <v>221</v>
      </c>
      <c r="P5" s="88">
        <v>43685.85023148148</v>
      </c>
      <c r="Q5" s="86" t="s">
        <v>223</v>
      </c>
      <c r="R5" s="86"/>
      <c r="S5" s="86"/>
      <c r="T5" s="86"/>
      <c r="U5" s="86"/>
      <c r="V5" s="90" t="s">
        <v>227</v>
      </c>
      <c r="W5" s="88">
        <v>43685.85023148148</v>
      </c>
      <c r="X5" s="90" t="s">
        <v>230</v>
      </c>
      <c r="Y5" s="86"/>
      <c r="Z5" s="86"/>
      <c r="AA5" s="92" t="s">
        <v>234</v>
      </c>
      <c r="AB5" s="92" t="s">
        <v>238</v>
      </c>
      <c r="AC5" s="86" t="b">
        <v>0</v>
      </c>
      <c r="AD5" s="86">
        <v>0</v>
      </c>
      <c r="AE5" s="92" t="s">
        <v>242</v>
      </c>
      <c r="AF5" s="86" t="b">
        <v>0</v>
      </c>
      <c r="AG5" s="86" t="s">
        <v>246</v>
      </c>
      <c r="AH5" s="86"/>
      <c r="AI5" s="92" t="s">
        <v>249</v>
      </c>
      <c r="AJ5" s="86" t="b">
        <v>0</v>
      </c>
      <c r="AK5" s="86">
        <v>0</v>
      </c>
      <c r="AL5" s="92" t="s">
        <v>249</v>
      </c>
      <c r="AM5" s="86" t="s">
        <v>250</v>
      </c>
      <c r="AN5" s="86" t="b">
        <v>0</v>
      </c>
      <c r="AO5" s="92" t="s">
        <v>238</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9</v>
      </c>
      <c r="BK5" s="52">
        <v>100</v>
      </c>
      <c r="BL5" s="51">
        <v>9</v>
      </c>
    </row>
    <row r="6" spans="1:64" ht="45">
      <c r="A6" s="84" t="s">
        <v>214</v>
      </c>
      <c r="B6" s="84" t="s">
        <v>218</v>
      </c>
      <c r="C6" s="53" t="s">
        <v>493</v>
      </c>
      <c r="D6" s="54">
        <v>3</v>
      </c>
      <c r="E6" s="65" t="s">
        <v>132</v>
      </c>
      <c r="F6" s="55">
        <v>35</v>
      </c>
      <c r="G6" s="53"/>
      <c r="H6" s="57"/>
      <c r="I6" s="56"/>
      <c r="J6" s="56"/>
      <c r="K6" s="36" t="s">
        <v>65</v>
      </c>
      <c r="L6" s="83">
        <v>6</v>
      </c>
      <c r="M6" s="83"/>
      <c r="N6" s="63"/>
      <c r="O6" s="86" t="s">
        <v>221</v>
      </c>
      <c r="P6" s="88">
        <v>43692.621770833335</v>
      </c>
      <c r="Q6" s="86" t="s">
        <v>224</v>
      </c>
      <c r="R6" s="86"/>
      <c r="S6" s="86"/>
      <c r="T6" s="86"/>
      <c r="U6" s="86"/>
      <c r="V6" s="90" t="s">
        <v>228</v>
      </c>
      <c r="W6" s="88">
        <v>43692.621770833335</v>
      </c>
      <c r="X6" s="90" t="s">
        <v>231</v>
      </c>
      <c r="Y6" s="86"/>
      <c r="Z6" s="86"/>
      <c r="AA6" s="92" t="s">
        <v>235</v>
      </c>
      <c r="AB6" s="92" t="s">
        <v>239</v>
      </c>
      <c r="AC6" s="86" t="b">
        <v>0</v>
      </c>
      <c r="AD6" s="86">
        <v>1</v>
      </c>
      <c r="AE6" s="92" t="s">
        <v>243</v>
      </c>
      <c r="AF6" s="86" t="b">
        <v>0</v>
      </c>
      <c r="AG6" s="86" t="s">
        <v>247</v>
      </c>
      <c r="AH6" s="86"/>
      <c r="AI6" s="92" t="s">
        <v>249</v>
      </c>
      <c r="AJ6" s="86" t="b">
        <v>0</v>
      </c>
      <c r="AK6" s="86">
        <v>0</v>
      </c>
      <c r="AL6" s="92" t="s">
        <v>249</v>
      </c>
      <c r="AM6" s="86" t="s">
        <v>250</v>
      </c>
      <c r="AN6" s="86" t="b">
        <v>0</v>
      </c>
      <c r="AO6" s="92" t="s">
        <v>239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4</v>
      </c>
      <c r="BK6" s="52">
        <v>100</v>
      </c>
      <c r="BL6" s="51">
        <v>4</v>
      </c>
    </row>
    <row r="7" spans="1:64" ht="45">
      <c r="A7" s="84" t="s">
        <v>214</v>
      </c>
      <c r="B7" s="84" t="s">
        <v>219</v>
      </c>
      <c r="C7" s="53" t="s">
        <v>493</v>
      </c>
      <c r="D7" s="54">
        <v>3</v>
      </c>
      <c r="E7" s="65" t="s">
        <v>132</v>
      </c>
      <c r="F7" s="55">
        <v>35</v>
      </c>
      <c r="G7" s="53"/>
      <c r="H7" s="57"/>
      <c r="I7" s="56"/>
      <c r="J7" s="56"/>
      <c r="K7" s="36" t="s">
        <v>65</v>
      </c>
      <c r="L7" s="83">
        <v>7</v>
      </c>
      <c r="M7" s="83"/>
      <c r="N7" s="63"/>
      <c r="O7" s="86" t="s">
        <v>221</v>
      </c>
      <c r="P7" s="88">
        <v>43692.90138888889</v>
      </c>
      <c r="Q7" s="86" t="s">
        <v>225</v>
      </c>
      <c r="R7" s="86"/>
      <c r="S7" s="86"/>
      <c r="T7" s="86"/>
      <c r="U7" s="86"/>
      <c r="V7" s="90" t="s">
        <v>228</v>
      </c>
      <c r="W7" s="88">
        <v>43692.90138888889</v>
      </c>
      <c r="X7" s="90" t="s">
        <v>232</v>
      </c>
      <c r="Y7" s="86"/>
      <c r="Z7" s="86"/>
      <c r="AA7" s="92" t="s">
        <v>236</v>
      </c>
      <c r="AB7" s="92" t="s">
        <v>240</v>
      </c>
      <c r="AC7" s="86" t="b">
        <v>0</v>
      </c>
      <c r="AD7" s="86">
        <v>1</v>
      </c>
      <c r="AE7" s="92" t="s">
        <v>244</v>
      </c>
      <c r="AF7" s="86" t="b">
        <v>0</v>
      </c>
      <c r="AG7" s="86" t="s">
        <v>248</v>
      </c>
      <c r="AH7" s="86"/>
      <c r="AI7" s="92" t="s">
        <v>249</v>
      </c>
      <c r="AJ7" s="86" t="b">
        <v>0</v>
      </c>
      <c r="AK7" s="86">
        <v>0</v>
      </c>
      <c r="AL7" s="92" t="s">
        <v>249</v>
      </c>
      <c r="AM7" s="86" t="s">
        <v>250</v>
      </c>
      <c r="AN7" s="86" t="b">
        <v>0</v>
      </c>
      <c r="AO7" s="92" t="s">
        <v>240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7</v>
      </c>
      <c r="BK7" s="52">
        <v>100</v>
      </c>
      <c r="BL7"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V3" r:id="rId1" display="http://pbs.twimg.com/profile_images/1156345505166843905/kKbEdXfD_normal.jpg"/>
    <hyperlink ref="V4" r:id="rId2" display="http://pbs.twimg.com/profile_images/1156345505166843905/kKbEdXfD_normal.jpg"/>
    <hyperlink ref="V5" r:id="rId3" display="http://abs.twimg.com/sticky/default_profile_images/default_profile_normal.png"/>
    <hyperlink ref="V6" r:id="rId4" display="http://pbs.twimg.com/profile_images/1160533753955082240/JGWyKHyH_normal.jpg"/>
    <hyperlink ref="V7" r:id="rId5" display="http://pbs.twimg.com/profile_images/1160533753955082240/JGWyKHyH_normal.jpg"/>
    <hyperlink ref="X3" r:id="rId6" display="https://twitter.com/#!/adeemo2/status/1158138056718856192"/>
    <hyperlink ref="X4" r:id="rId7" display="https://twitter.com/#!/adeemo2/status/1158138056718856192"/>
    <hyperlink ref="X5" r:id="rId8" display="https://twitter.com/#!/mimi80447762/status/1159560999508303875"/>
    <hyperlink ref="X6" r:id="rId9" display="https://twitter.com/#!/arezkiath/status/1162014922466893827"/>
    <hyperlink ref="X7" r:id="rId10" display="https://twitter.com/#!/arezkiath/status/1162116254070689800"/>
  </hyperlinks>
  <printOptions/>
  <pageMargins left="0.7" right="0.7" top="0.75" bottom="0.75" header="0.3" footer="0.3"/>
  <pageSetup horizontalDpi="600" verticalDpi="600" orientation="portrait" r:id="rId14"/>
  <legacyDrawing r:id="rId12"/>
  <tableParts>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449</v>
      </c>
      <c r="B1" s="13" t="s">
        <v>450</v>
      </c>
      <c r="C1" s="13" t="s">
        <v>443</v>
      </c>
      <c r="D1" s="13" t="s">
        <v>444</v>
      </c>
      <c r="E1" s="13" t="s">
        <v>451</v>
      </c>
      <c r="F1" s="13" t="s">
        <v>144</v>
      </c>
      <c r="G1" s="13" t="s">
        <v>452</v>
      </c>
      <c r="H1" s="13" t="s">
        <v>453</v>
      </c>
      <c r="I1" s="13" t="s">
        <v>454</v>
      </c>
      <c r="J1" s="13" t="s">
        <v>455</v>
      </c>
      <c r="K1" s="13" t="s">
        <v>456</v>
      </c>
      <c r="L1" s="13" t="s">
        <v>457</v>
      </c>
    </row>
    <row r="2" spans="1:12" ht="15">
      <c r="A2" s="91" t="s">
        <v>393</v>
      </c>
      <c r="B2" s="91" t="s">
        <v>391</v>
      </c>
      <c r="C2" s="91">
        <v>2</v>
      </c>
      <c r="D2" s="130">
        <v>0.014001395147161916</v>
      </c>
      <c r="E2" s="130">
        <v>0.9890046156985368</v>
      </c>
      <c r="F2" s="91" t="s">
        <v>445</v>
      </c>
      <c r="G2" s="91" t="b">
        <v>0</v>
      </c>
      <c r="H2" s="91" t="b">
        <v>0</v>
      </c>
      <c r="I2" s="91" t="b">
        <v>0</v>
      </c>
      <c r="J2" s="91" t="b">
        <v>0</v>
      </c>
      <c r="K2" s="91" t="b">
        <v>0</v>
      </c>
      <c r="L2" s="91" t="b">
        <v>0</v>
      </c>
    </row>
    <row r="3" spans="1:12" ht="15">
      <c r="A3" s="91" t="s">
        <v>393</v>
      </c>
      <c r="B3" s="91" t="s">
        <v>391</v>
      </c>
      <c r="C3" s="91">
        <v>2</v>
      </c>
      <c r="D3" s="130">
        <v>0</v>
      </c>
      <c r="E3" s="130">
        <v>0.47712125471966244</v>
      </c>
      <c r="F3" s="91" t="s">
        <v>357</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469</v>
      </c>
      <c r="B2" s="133" t="s">
        <v>470</v>
      </c>
      <c r="C2" s="67" t="s">
        <v>471</v>
      </c>
    </row>
    <row r="3" spans="1:3" ht="15">
      <c r="A3" s="132" t="s">
        <v>357</v>
      </c>
      <c r="B3" s="132" t="s">
        <v>357</v>
      </c>
      <c r="C3" s="36">
        <v>2</v>
      </c>
    </row>
    <row r="4" spans="1:3" ht="15">
      <c r="A4" s="132" t="s">
        <v>358</v>
      </c>
      <c r="B4" s="132" t="s">
        <v>358</v>
      </c>
      <c r="C4" s="36">
        <v>2</v>
      </c>
    </row>
    <row r="5" spans="1:3" ht="15">
      <c r="A5" s="132" t="s">
        <v>359</v>
      </c>
      <c r="B5" s="132" t="s">
        <v>359</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477</v>
      </c>
      <c r="B1" s="13" t="s">
        <v>17</v>
      </c>
    </row>
    <row r="2" spans="1:2" ht="15">
      <c r="A2" s="85" t="s">
        <v>478</v>
      </c>
      <c r="B2" s="85" t="s">
        <v>484</v>
      </c>
    </row>
    <row r="3" spans="1:2" ht="15">
      <c r="A3" s="85" t="s">
        <v>479</v>
      </c>
      <c r="B3" s="85" t="s">
        <v>485</v>
      </c>
    </row>
    <row r="4" spans="1:2" ht="15">
      <c r="A4" s="85" t="s">
        <v>480</v>
      </c>
      <c r="B4" s="85" t="s">
        <v>486</v>
      </c>
    </row>
    <row r="5" spans="1:2" ht="15">
      <c r="A5" s="85" t="s">
        <v>481</v>
      </c>
      <c r="B5" s="85" t="s">
        <v>487</v>
      </c>
    </row>
    <row r="6" spans="1:2" ht="15">
      <c r="A6" s="85" t="s">
        <v>482</v>
      </c>
      <c r="B6" s="85" t="s">
        <v>488</v>
      </c>
    </row>
    <row r="7" spans="1:2" ht="15">
      <c r="A7" s="85" t="s">
        <v>483</v>
      </c>
      <c r="B7" s="85" t="s">
        <v>485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356</v>
      </c>
      <c r="BB2" s="13" t="s">
        <v>364</v>
      </c>
      <c r="BC2" s="13" t="s">
        <v>365</v>
      </c>
      <c r="BD2" s="67" t="s">
        <v>458</v>
      </c>
      <c r="BE2" s="67" t="s">
        <v>459</v>
      </c>
      <c r="BF2" s="67" t="s">
        <v>460</v>
      </c>
      <c r="BG2" s="67" t="s">
        <v>461</v>
      </c>
      <c r="BH2" s="67" t="s">
        <v>462</v>
      </c>
      <c r="BI2" s="67" t="s">
        <v>463</v>
      </c>
      <c r="BJ2" s="67" t="s">
        <v>464</v>
      </c>
      <c r="BK2" s="67" t="s">
        <v>465</v>
      </c>
      <c r="BL2" s="67" t="s">
        <v>466</v>
      </c>
    </row>
    <row r="3" spans="1:64" ht="15" customHeight="1">
      <c r="A3" s="84" t="s">
        <v>212</v>
      </c>
      <c r="B3" s="84" t="s">
        <v>215</v>
      </c>
      <c r="C3" s="53"/>
      <c r="D3" s="54"/>
      <c r="E3" s="65"/>
      <c r="F3" s="55"/>
      <c r="G3" s="53"/>
      <c r="H3" s="57"/>
      <c r="I3" s="56"/>
      <c r="J3" s="56"/>
      <c r="K3" s="36" t="s">
        <v>65</v>
      </c>
      <c r="L3" s="62">
        <v>3</v>
      </c>
      <c r="M3" s="62"/>
      <c r="N3" s="63"/>
      <c r="O3" s="85" t="s">
        <v>220</v>
      </c>
      <c r="P3" s="87">
        <v>43681.92365740741</v>
      </c>
      <c r="Q3" s="85" t="s">
        <v>222</v>
      </c>
      <c r="R3" s="85"/>
      <c r="S3" s="85"/>
      <c r="T3" s="85"/>
      <c r="U3" s="85"/>
      <c r="V3" s="89" t="s">
        <v>226</v>
      </c>
      <c r="W3" s="87">
        <v>43681.92365740741</v>
      </c>
      <c r="X3" s="89" t="s">
        <v>229</v>
      </c>
      <c r="Y3" s="85"/>
      <c r="Z3" s="85"/>
      <c r="AA3" s="91" t="s">
        <v>233</v>
      </c>
      <c r="AB3" s="91" t="s">
        <v>237</v>
      </c>
      <c r="AC3" s="85" t="b">
        <v>0</v>
      </c>
      <c r="AD3" s="85">
        <v>2</v>
      </c>
      <c r="AE3" s="91" t="s">
        <v>241</v>
      </c>
      <c r="AF3" s="85" t="b">
        <v>0</v>
      </c>
      <c r="AG3" s="85" t="s">
        <v>245</v>
      </c>
      <c r="AH3" s="85"/>
      <c r="AI3" s="91" t="s">
        <v>249</v>
      </c>
      <c r="AJ3" s="85" t="b">
        <v>0</v>
      </c>
      <c r="AK3" s="85">
        <v>0</v>
      </c>
      <c r="AL3" s="91" t="s">
        <v>249</v>
      </c>
      <c r="AM3" s="85" t="s">
        <v>250</v>
      </c>
      <c r="AN3" s="85" t="b">
        <v>0</v>
      </c>
      <c r="AO3" s="91" t="s">
        <v>237</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216</v>
      </c>
      <c r="C4" s="53"/>
      <c r="D4" s="54"/>
      <c r="E4" s="65"/>
      <c r="F4" s="55"/>
      <c r="G4" s="53"/>
      <c r="H4" s="57"/>
      <c r="I4" s="56"/>
      <c r="J4" s="56"/>
      <c r="K4" s="36" t="s">
        <v>65</v>
      </c>
      <c r="L4" s="83">
        <v>4</v>
      </c>
      <c r="M4" s="83"/>
      <c r="N4" s="63"/>
      <c r="O4" s="86" t="s">
        <v>221</v>
      </c>
      <c r="P4" s="88">
        <v>43681.92365740741</v>
      </c>
      <c r="Q4" s="86" t="s">
        <v>222</v>
      </c>
      <c r="R4" s="86"/>
      <c r="S4" s="86"/>
      <c r="T4" s="86"/>
      <c r="U4" s="86"/>
      <c r="V4" s="90" t="s">
        <v>226</v>
      </c>
      <c r="W4" s="88">
        <v>43681.92365740741</v>
      </c>
      <c r="X4" s="90" t="s">
        <v>229</v>
      </c>
      <c r="Y4" s="86"/>
      <c r="Z4" s="86"/>
      <c r="AA4" s="92" t="s">
        <v>233</v>
      </c>
      <c r="AB4" s="92" t="s">
        <v>237</v>
      </c>
      <c r="AC4" s="86" t="b">
        <v>0</v>
      </c>
      <c r="AD4" s="86">
        <v>2</v>
      </c>
      <c r="AE4" s="92" t="s">
        <v>241</v>
      </c>
      <c r="AF4" s="86" t="b">
        <v>0</v>
      </c>
      <c r="AG4" s="86" t="s">
        <v>245</v>
      </c>
      <c r="AH4" s="86"/>
      <c r="AI4" s="92" t="s">
        <v>249</v>
      </c>
      <c r="AJ4" s="86" t="b">
        <v>0</v>
      </c>
      <c r="AK4" s="86">
        <v>0</v>
      </c>
      <c r="AL4" s="92" t="s">
        <v>249</v>
      </c>
      <c r="AM4" s="86" t="s">
        <v>250</v>
      </c>
      <c r="AN4" s="86" t="b">
        <v>0</v>
      </c>
      <c r="AO4" s="92" t="s">
        <v>237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30</v>
      </c>
      <c r="BK4" s="52">
        <v>100</v>
      </c>
      <c r="BL4" s="51">
        <v>30</v>
      </c>
    </row>
    <row r="5" spans="1:64" ht="15">
      <c r="A5" s="84" t="s">
        <v>213</v>
      </c>
      <c r="B5" s="84" t="s">
        <v>217</v>
      </c>
      <c r="C5" s="53"/>
      <c r="D5" s="54"/>
      <c r="E5" s="65"/>
      <c r="F5" s="55"/>
      <c r="G5" s="53"/>
      <c r="H5" s="57"/>
      <c r="I5" s="56"/>
      <c r="J5" s="56"/>
      <c r="K5" s="36" t="s">
        <v>65</v>
      </c>
      <c r="L5" s="83">
        <v>5</v>
      </c>
      <c r="M5" s="83"/>
      <c r="N5" s="63"/>
      <c r="O5" s="86" t="s">
        <v>221</v>
      </c>
      <c r="P5" s="88">
        <v>43685.85023148148</v>
      </c>
      <c r="Q5" s="86" t="s">
        <v>223</v>
      </c>
      <c r="R5" s="86"/>
      <c r="S5" s="86"/>
      <c r="T5" s="86"/>
      <c r="U5" s="86"/>
      <c r="V5" s="90" t="s">
        <v>227</v>
      </c>
      <c r="W5" s="88">
        <v>43685.85023148148</v>
      </c>
      <c r="X5" s="90" t="s">
        <v>230</v>
      </c>
      <c r="Y5" s="86"/>
      <c r="Z5" s="86"/>
      <c r="AA5" s="92" t="s">
        <v>234</v>
      </c>
      <c r="AB5" s="92" t="s">
        <v>238</v>
      </c>
      <c r="AC5" s="86" t="b">
        <v>0</v>
      </c>
      <c r="AD5" s="86">
        <v>0</v>
      </c>
      <c r="AE5" s="92" t="s">
        <v>242</v>
      </c>
      <c r="AF5" s="86" t="b">
        <v>0</v>
      </c>
      <c r="AG5" s="86" t="s">
        <v>246</v>
      </c>
      <c r="AH5" s="86"/>
      <c r="AI5" s="92" t="s">
        <v>249</v>
      </c>
      <c r="AJ5" s="86" t="b">
        <v>0</v>
      </c>
      <c r="AK5" s="86">
        <v>0</v>
      </c>
      <c r="AL5" s="92" t="s">
        <v>249</v>
      </c>
      <c r="AM5" s="86" t="s">
        <v>250</v>
      </c>
      <c r="AN5" s="86" t="b">
        <v>0</v>
      </c>
      <c r="AO5" s="92" t="s">
        <v>238</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9</v>
      </c>
      <c r="BK5" s="52">
        <v>100</v>
      </c>
      <c r="BL5" s="51">
        <v>9</v>
      </c>
    </row>
    <row r="6" spans="1:64" ht="15">
      <c r="A6" s="84" t="s">
        <v>214</v>
      </c>
      <c r="B6" s="84" t="s">
        <v>218</v>
      </c>
      <c r="C6" s="53"/>
      <c r="D6" s="54"/>
      <c r="E6" s="65"/>
      <c r="F6" s="55"/>
      <c r="G6" s="53"/>
      <c r="H6" s="57"/>
      <c r="I6" s="56"/>
      <c r="J6" s="56"/>
      <c r="K6" s="36" t="s">
        <v>65</v>
      </c>
      <c r="L6" s="83">
        <v>6</v>
      </c>
      <c r="M6" s="83"/>
      <c r="N6" s="63"/>
      <c r="O6" s="86" t="s">
        <v>221</v>
      </c>
      <c r="P6" s="88">
        <v>43692.621770833335</v>
      </c>
      <c r="Q6" s="86" t="s">
        <v>224</v>
      </c>
      <c r="R6" s="86"/>
      <c r="S6" s="86"/>
      <c r="T6" s="86"/>
      <c r="U6" s="86"/>
      <c r="V6" s="90" t="s">
        <v>228</v>
      </c>
      <c r="W6" s="88">
        <v>43692.621770833335</v>
      </c>
      <c r="X6" s="90" t="s">
        <v>231</v>
      </c>
      <c r="Y6" s="86"/>
      <c r="Z6" s="86"/>
      <c r="AA6" s="92" t="s">
        <v>235</v>
      </c>
      <c r="AB6" s="92" t="s">
        <v>239</v>
      </c>
      <c r="AC6" s="86" t="b">
        <v>0</v>
      </c>
      <c r="AD6" s="86">
        <v>1</v>
      </c>
      <c r="AE6" s="92" t="s">
        <v>243</v>
      </c>
      <c r="AF6" s="86" t="b">
        <v>0</v>
      </c>
      <c r="AG6" s="86" t="s">
        <v>247</v>
      </c>
      <c r="AH6" s="86"/>
      <c r="AI6" s="92" t="s">
        <v>249</v>
      </c>
      <c r="AJ6" s="86" t="b">
        <v>0</v>
      </c>
      <c r="AK6" s="86">
        <v>0</v>
      </c>
      <c r="AL6" s="92" t="s">
        <v>249</v>
      </c>
      <c r="AM6" s="86" t="s">
        <v>250</v>
      </c>
      <c r="AN6" s="86" t="b">
        <v>0</v>
      </c>
      <c r="AO6" s="92" t="s">
        <v>239</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4</v>
      </c>
      <c r="BK6" s="52">
        <v>100</v>
      </c>
      <c r="BL6" s="51">
        <v>4</v>
      </c>
    </row>
    <row r="7" spans="1:64" ht="15">
      <c r="A7" s="84" t="s">
        <v>214</v>
      </c>
      <c r="B7" s="84" t="s">
        <v>219</v>
      </c>
      <c r="C7" s="53"/>
      <c r="D7" s="54"/>
      <c r="E7" s="65"/>
      <c r="F7" s="55"/>
      <c r="G7" s="53"/>
      <c r="H7" s="57"/>
      <c r="I7" s="56"/>
      <c r="J7" s="56"/>
      <c r="K7" s="36" t="s">
        <v>65</v>
      </c>
      <c r="L7" s="83">
        <v>7</v>
      </c>
      <c r="M7" s="83"/>
      <c r="N7" s="63"/>
      <c r="O7" s="86" t="s">
        <v>221</v>
      </c>
      <c r="P7" s="88">
        <v>43692.90138888889</v>
      </c>
      <c r="Q7" s="86" t="s">
        <v>225</v>
      </c>
      <c r="R7" s="86"/>
      <c r="S7" s="86"/>
      <c r="T7" s="86"/>
      <c r="U7" s="86"/>
      <c r="V7" s="90" t="s">
        <v>228</v>
      </c>
      <c r="W7" s="88">
        <v>43692.90138888889</v>
      </c>
      <c r="X7" s="90" t="s">
        <v>232</v>
      </c>
      <c r="Y7" s="86"/>
      <c r="Z7" s="86"/>
      <c r="AA7" s="92" t="s">
        <v>236</v>
      </c>
      <c r="AB7" s="92" t="s">
        <v>240</v>
      </c>
      <c r="AC7" s="86" t="b">
        <v>0</v>
      </c>
      <c r="AD7" s="86">
        <v>1</v>
      </c>
      <c r="AE7" s="92" t="s">
        <v>244</v>
      </c>
      <c r="AF7" s="86" t="b">
        <v>0</v>
      </c>
      <c r="AG7" s="86" t="s">
        <v>248</v>
      </c>
      <c r="AH7" s="86"/>
      <c r="AI7" s="92" t="s">
        <v>249</v>
      </c>
      <c r="AJ7" s="86" t="b">
        <v>0</v>
      </c>
      <c r="AK7" s="86">
        <v>0</v>
      </c>
      <c r="AL7" s="92" t="s">
        <v>249</v>
      </c>
      <c r="AM7" s="86" t="s">
        <v>250</v>
      </c>
      <c r="AN7" s="86" t="b">
        <v>0</v>
      </c>
      <c r="AO7" s="92" t="s">
        <v>240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7</v>
      </c>
      <c r="BK7" s="52">
        <v>100</v>
      </c>
      <c r="BL7"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V3" r:id="rId1" display="http://pbs.twimg.com/profile_images/1156345505166843905/kKbEdXfD_normal.jpg"/>
    <hyperlink ref="V4" r:id="rId2" display="http://pbs.twimg.com/profile_images/1156345505166843905/kKbEdXfD_normal.jpg"/>
    <hyperlink ref="V5" r:id="rId3" display="http://abs.twimg.com/sticky/default_profile_images/default_profile_normal.png"/>
    <hyperlink ref="V6" r:id="rId4" display="http://pbs.twimg.com/profile_images/1160533753955082240/JGWyKHyH_normal.jpg"/>
    <hyperlink ref="V7" r:id="rId5" display="http://pbs.twimg.com/profile_images/1160533753955082240/JGWyKHyH_normal.jpg"/>
    <hyperlink ref="X3" r:id="rId6" display="https://twitter.com/#!/adeemo2/status/1158138056718856192"/>
    <hyperlink ref="X4" r:id="rId7" display="https://twitter.com/#!/adeemo2/status/1158138056718856192"/>
    <hyperlink ref="X5" r:id="rId8" display="https://twitter.com/#!/mimi80447762/status/1159560999508303875"/>
    <hyperlink ref="X6" r:id="rId9" display="https://twitter.com/#!/arezkiath/status/1162014922466893827"/>
    <hyperlink ref="X7" r:id="rId10" display="https://twitter.com/#!/arezkiath/status/1162116254070689800"/>
  </hyperlinks>
  <printOptions/>
  <pageMargins left="0.7" right="0.7" top="0.75" bottom="0.75" header="0.3" footer="0.3"/>
  <pageSetup horizontalDpi="600" verticalDpi="600" orientation="portrait" r:id="rId14"/>
  <legacyDrawing r:id="rId12"/>
  <tableParts>
    <tablePart r:id="rId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489</v>
      </c>
      <c r="B1" s="13" t="s">
        <v>34</v>
      </c>
    </row>
    <row r="2" spans="1:2" ht="15">
      <c r="A2" s="124" t="s">
        <v>214</v>
      </c>
      <c r="B2" s="85">
        <v>2</v>
      </c>
    </row>
    <row r="3" spans="1:2" ht="15">
      <c r="A3" s="124" t="s">
        <v>212</v>
      </c>
      <c r="B3" s="85">
        <v>2</v>
      </c>
    </row>
    <row r="4" spans="1:2" ht="15">
      <c r="A4" s="124" t="s">
        <v>219</v>
      </c>
      <c r="B4" s="85">
        <v>0</v>
      </c>
    </row>
    <row r="5" spans="1:2" ht="15">
      <c r="A5" s="124" t="s">
        <v>218</v>
      </c>
      <c r="B5" s="85">
        <v>0</v>
      </c>
    </row>
    <row r="6" spans="1:2" ht="15">
      <c r="A6" s="124" t="s">
        <v>217</v>
      </c>
      <c r="B6" s="85">
        <v>0</v>
      </c>
    </row>
    <row r="7" spans="1:2" ht="15">
      <c r="A7" s="124" t="s">
        <v>215</v>
      </c>
      <c r="B7" s="85">
        <v>0</v>
      </c>
    </row>
    <row r="8" spans="1:2" ht="15">
      <c r="A8" s="124" t="s">
        <v>216</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491</v>
      </c>
      <c r="B25" t="s">
        <v>490</v>
      </c>
    </row>
    <row r="26" spans="1:2" ht="15">
      <c r="A26" s="136">
        <v>43681.92365740741</v>
      </c>
      <c r="B26" s="3">
        <v>2</v>
      </c>
    </row>
    <row r="27" spans="1:2" ht="15">
      <c r="A27" s="136">
        <v>43685.85023148148</v>
      </c>
      <c r="B27" s="3">
        <v>1</v>
      </c>
    </row>
    <row r="28" spans="1:2" ht="15">
      <c r="A28" s="136">
        <v>43692.621770833335</v>
      </c>
      <c r="B28" s="3">
        <v>1</v>
      </c>
    </row>
    <row r="29" spans="1:2" ht="15">
      <c r="A29" s="136">
        <v>43692.90138888889</v>
      </c>
      <c r="B29" s="3">
        <v>1</v>
      </c>
    </row>
    <row r="30" spans="1:2" ht="15">
      <c r="A30" s="136" t="s">
        <v>492</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192</v>
      </c>
      <c r="AT2" s="13" t="s">
        <v>266</v>
      </c>
      <c r="AU2" s="13" t="s">
        <v>267</v>
      </c>
      <c r="AV2" s="13" t="s">
        <v>268</v>
      </c>
      <c r="AW2" s="13" t="s">
        <v>269</v>
      </c>
      <c r="AX2" s="13" t="s">
        <v>270</v>
      </c>
      <c r="AY2" s="13" t="s">
        <v>271</v>
      </c>
      <c r="AZ2" s="13" t="s">
        <v>363</v>
      </c>
      <c r="BA2" s="127" t="s">
        <v>424</v>
      </c>
      <c r="BB2" s="127" t="s">
        <v>425</v>
      </c>
      <c r="BC2" s="127" t="s">
        <v>426</v>
      </c>
      <c r="BD2" s="127" t="s">
        <v>427</v>
      </c>
      <c r="BE2" s="127" t="s">
        <v>428</v>
      </c>
      <c r="BF2" s="127" t="s">
        <v>429</v>
      </c>
      <c r="BG2" s="127" t="s">
        <v>430</v>
      </c>
      <c r="BH2" s="127" t="s">
        <v>434</v>
      </c>
      <c r="BI2" s="127" t="s">
        <v>436</v>
      </c>
      <c r="BJ2" s="127" t="s">
        <v>440</v>
      </c>
      <c r="BK2" s="127" t="s">
        <v>458</v>
      </c>
      <c r="BL2" s="127" t="s">
        <v>459</v>
      </c>
      <c r="BM2" s="127" t="s">
        <v>460</v>
      </c>
      <c r="BN2" s="127" t="s">
        <v>461</v>
      </c>
      <c r="BO2" s="127" t="s">
        <v>462</v>
      </c>
      <c r="BP2" s="127" t="s">
        <v>463</v>
      </c>
      <c r="BQ2" s="127" t="s">
        <v>464</v>
      </c>
      <c r="BR2" s="127" t="s">
        <v>465</v>
      </c>
      <c r="BS2" s="127" t="s">
        <v>467</v>
      </c>
      <c r="BT2" s="3"/>
      <c r="BU2" s="3"/>
    </row>
    <row r="3" spans="1:73" ht="15" customHeight="1">
      <c r="A3" s="50" t="s">
        <v>212</v>
      </c>
      <c r="B3" s="53"/>
      <c r="C3" s="53" t="s">
        <v>64</v>
      </c>
      <c r="D3" s="54">
        <v>163.92473498233215</v>
      </c>
      <c r="E3" s="55"/>
      <c r="F3" s="112" t="s">
        <v>226</v>
      </c>
      <c r="G3" s="53"/>
      <c r="H3" s="57" t="s">
        <v>212</v>
      </c>
      <c r="I3" s="56"/>
      <c r="J3" s="56"/>
      <c r="K3" s="114" t="s">
        <v>310</v>
      </c>
      <c r="L3" s="59">
        <v>9999</v>
      </c>
      <c r="M3" s="60">
        <v>1936.128662109375</v>
      </c>
      <c r="N3" s="60">
        <v>1901.7708740234375</v>
      </c>
      <c r="O3" s="58"/>
      <c r="P3" s="61"/>
      <c r="Q3" s="61"/>
      <c r="R3" s="51"/>
      <c r="S3" s="51">
        <v>0</v>
      </c>
      <c r="T3" s="51">
        <v>2</v>
      </c>
      <c r="U3" s="52">
        <v>2</v>
      </c>
      <c r="V3" s="52">
        <v>0.5</v>
      </c>
      <c r="W3" s="52">
        <v>0.166667</v>
      </c>
      <c r="X3" s="52">
        <v>1.459352</v>
      </c>
      <c r="Y3" s="52">
        <v>0</v>
      </c>
      <c r="Z3" s="52">
        <v>0</v>
      </c>
      <c r="AA3" s="62">
        <v>3</v>
      </c>
      <c r="AB3" s="62"/>
      <c r="AC3" s="63"/>
      <c r="AD3" s="85" t="s">
        <v>272</v>
      </c>
      <c r="AE3" s="85">
        <v>39</v>
      </c>
      <c r="AF3" s="85">
        <v>28</v>
      </c>
      <c r="AG3" s="85">
        <v>303</v>
      </c>
      <c r="AH3" s="85">
        <v>298</v>
      </c>
      <c r="AI3" s="85"/>
      <c r="AJ3" s="85" t="s">
        <v>279</v>
      </c>
      <c r="AK3" s="85"/>
      <c r="AL3" s="85"/>
      <c r="AM3" s="85"/>
      <c r="AN3" s="87">
        <v>43415.660520833335</v>
      </c>
      <c r="AO3" s="89" t="s">
        <v>289</v>
      </c>
      <c r="AP3" s="85" t="b">
        <v>1</v>
      </c>
      <c r="AQ3" s="85" t="b">
        <v>0</v>
      </c>
      <c r="AR3" s="85" t="b">
        <v>0</v>
      </c>
      <c r="AS3" s="85"/>
      <c r="AT3" s="85">
        <v>0</v>
      </c>
      <c r="AU3" s="85"/>
      <c r="AV3" s="85" t="b">
        <v>0</v>
      </c>
      <c r="AW3" s="85" t="s">
        <v>301</v>
      </c>
      <c r="AX3" s="89" t="s">
        <v>302</v>
      </c>
      <c r="AY3" s="85" t="s">
        <v>66</v>
      </c>
      <c r="AZ3" s="85" t="str">
        <f>REPLACE(INDEX(GroupVertices[Group],MATCH(Vertices[[#This Row],[Vertex]],GroupVertices[Vertex],0)),1,1,"")</f>
        <v>2</v>
      </c>
      <c r="BA3" s="51"/>
      <c r="BB3" s="51"/>
      <c r="BC3" s="51"/>
      <c r="BD3" s="51"/>
      <c r="BE3" s="51"/>
      <c r="BF3" s="51"/>
      <c r="BG3" s="128" t="s">
        <v>431</v>
      </c>
      <c r="BH3" s="128" t="s">
        <v>431</v>
      </c>
      <c r="BI3" s="128" t="s">
        <v>437</v>
      </c>
      <c r="BJ3" s="128" t="s">
        <v>437</v>
      </c>
      <c r="BK3" s="128">
        <v>0</v>
      </c>
      <c r="BL3" s="131">
        <v>0</v>
      </c>
      <c r="BM3" s="128">
        <v>0</v>
      </c>
      <c r="BN3" s="131">
        <v>0</v>
      </c>
      <c r="BO3" s="128">
        <v>0</v>
      </c>
      <c r="BP3" s="131">
        <v>0</v>
      </c>
      <c r="BQ3" s="128">
        <v>30</v>
      </c>
      <c r="BR3" s="131">
        <v>100</v>
      </c>
      <c r="BS3" s="128">
        <v>30</v>
      </c>
      <c r="BT3" s="3"/>
      <c r="BU3" s="3"/>
    </row>
    <row r="4" spans="1:76" ht="15">
      <c r="A4" s="14" t="s">
        <v>215</v>
      </c>
      <c r="B4" s="15"/>
      <c r="C4" s="15" t="s">
        <v>64</v>
      </c>
      <c r="D4" s="93">
        <v>175.76925795053003</v>
      </c>
      <c r="E4" s="81"/>
      <c r="F4" s="112" t="s">
        <v>296</v>
      </c>
      <c r="G4" s="15"/>
      <c r="H4" s="16" t="s">
        <v>215</v>
      </c>
      <c r="I4" s="66"/>
      <c r="J4" s="66"/>
      <c r="K4" s="114" t="s">
        <v>311</v>
      </c>
      <c r="L4" s="94">
        <v>1</v>
      </c>
      <c r="M4" s="95">
        <v>1936.128662109375</v>
      </c>
      <c r="N4" s="95">
        <v>8097.2294921875</v>
      </c>
      <c r="O4" s="77"/>
      <c r="P4" s="96"/>
      <c r="Q4" s="96"/>
      <c r="R4" s="97"/>
      <c r="S4" s="51">
        <v>1</v>
      </c>
      <c r="T4" s="51">
        <v>0</v>
      </c>
      <c r="U4" s="52">
        <v>0</v>
      </c>
      <c r="V4" s="52">
        <v>0.333333</v>
      </c>
      <c r="W4" s="52">
        <v>0.166667</v>
      </c>
      <c r="X4" s="52">
        <v>0.770218</v>
      </c>
      <c r="Y4" s="52">
        <v>0</v>
      </c>
      <c r="Z4" s="52">
        <v>0</v>
      </c>
      <c r="AA4" s="82">
        <v>4</v>
      </c>
      <c r="AB4" s="82"/>
      <c r="AC4" s="98"/>
      <c r="AD4" s="85" t="s">
        <v>273</v>
      </c>
      <c r="AE4" s="85">
        <v>165</v>
      </c>
      <c r="AF4" s="85">
        <v>188</v>
      </c>
      <c r="AG4" s="85">
        <v>293</v>
      </c>
      <c r="AH4" s="85">
        <v>282</v>
      </c>
      <c r="AI4" s="85"/>
      <c r="AJ4" s="85" t="s">
        <v>280</v>
      </c>
      <c r="AK4" s="85" t="s">
        <v>285</v>
      </c>
      <c r="AL4" s="85"/>
      <c r="AM4" s="85"/>
      <c r="AN4" s="87">
        <v>43679.39435185185</v>
      </c>
      <c r="AO4" s="89" t="s">
        <v>290</v>
      </c>
      <c r="AP4" s="85" t="b">
        <v>1</v>
      </c>
      <c r="AQ4" s="85" t="b">
        <v>0</v>
      </c>
      <c r="AR4" s="85" t="b">
        <v>0</v>
      </c>
      <c r="AS4" s="85"/>
      <c r="AT4" s="85">
        <v>0</v>
      </c>
      <c r="AU4" s="85"/>
      <c r="AV4" s="85" t="b">
        <v>0</v>
      </c>
      <c r="AW4" s="85" t="s">
        <v>301</v>
      </c>
      <c r="AX4" s="89" t="s">
        <v>303</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216</v>
      </c>
      <c r="B5" s="15"/>
      <c r="C5" s="15" t="s">
        <v>64</v>
      </c>
      <c r="D5" s="93">
        <v>1000</v>
      </c>
      <c r="E5" s="81"/>
      <c r="F5" s="112" t="s">
        <v>297</v>
      </c>
      <c r="G5" s="15"/>
      <c r="H5" s="16" t="s">
        <v>216</v>
      </c>
      <c r="I5" s="66"/>
      <c r="J5" s="66"/>
      <c r="K5" s="114" t="s">
        <v>312</v>
      </c>
      <c r="L5" s="94">
        <v>1</v>
      </c>
      <c r="M5" s="95">
        <v>1936.128662109375</v>
      </c>
      <c r="N5" s="95">
        <v>4999.5</v>
      </c>
      <c r="O5" s="77"/>
      <c r="P5" s="96"/>
      <c r="Q5" s="96"/>
      <c r="R5" s="97"/>
      <c r="S5" s="51">
        <v>1</v>
      </c>
      <c r="T5" s="51">
        <v>0</v>
      </c>
      <c r="U5" s="52">
        <v>0</v>
      </c>
      <c r="V5" s="52">
        <v>0.333333</v>
      </c>
      <c r="W5" s="52">
        <v>0.166667</v>
      </c>
      <c r="X5" s="52">
        <v>0.770218</v>
      </c>
      <c r="Y5" s="52">
        <v>0</v>
      </c>
      <c r="Z5" s="52">
        <v>0</v>
      </c>
      <c r="AA5" s="82">
        <v>5</v>
      </c>
      <c r="AB5" s="82"/>
      <c r="AC5" s="98"/>
      <c r="AD5" s="85">
        <v>82</v>
      </c>
      <c r="AE5" s="85">
        <v>3481</v>
      </c>
      <c r="AF5" s="85">
        <v>11322</v>
      </c>
      <c r="AG5" s="85">
        <v>61748</v>
      </c>
      <c r="AH5" s="85">
        <v>194172</v>
      </c>
      <c r="AI5" s="85"/>
      <c r="AJ5" s="85"/>
      <c r="AK5" s="85"/>
      <c r="AL5" s="85"/>
      <c r="AM5" s="85"/>
      <c r="AN5" s="87">
        <v>42599.4275462963</v>
      </c>
      <c r="AO5" s="89" t="s">
        <v>291</v>
      </c>
      <c r="AP5" s="85" t="b">
        <v>1</v>
      </c>
      <c r="AQ5" s="85" t="b">
        <v>0</v>
      </c>
      <c r="AR5" s="85" t="b">
        <v>1</v>
      </c>
      <c r="AS5" s="85"/>
      <c r="AT5" s="85">
        <v>227</v>
      </c>
      <c r="AU5" s="85"/>
      <c r="AV5" s="85" t="b">
        <v>0</v>
      </c>
      <c r="AW5" s="85" t="s">
        <v>301</v>
      </c>
      <c r="AX5" s="89" t="s">
        <v>304</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162</v>
      </c>
      <c r="E6" s="81"/>
      <c r="F6" s="112" t="s">
        <v>227</v>
      </c>
      <c r="G6" s="15"/>
      <c r="H6" s="16" t="s">
        <v>213</v>
      </c>
      <c r="I6" s="66"/>
      <c r="J6" s="66"/>
      <c r="K6" s="114" t="s">
        <v>313</v>
      </c>
      <c r="L6" s="94">
        <v>1</v>
      </c>
      <c r="M6" s="95">
        <v>8676.8447265625</v>
      </c>
      <c r="N6" s="95">
        <v>2676.202880859375</v>
      </c>
      <c r="O6" s="77"/>
      <c r="P6" s="96"/>
      <c r="Q6" s="96"/>
      <c r="R6" s="97"/>
      <c r="S6" s="51">
        <v>0</v>
      </c>
      <c r="T6" s="51">
        <v>1</v>
      </c>
      <c r="U6" s="52">
        <v>0</v>
      </c>
      <c r="V6" s="52">
        <v>1</v>
      </c>
      <c r="W6" s="52">
        <v>0</v>
      </c>
      <c r="X6" s="52">
        <v>0.999929</v>
      </c>
      <c r="Y6" s="52">
        <v>0</v>
      </c>
      <c r="Z6" s="52">
        <v>0</v>
      </c>
      <c r="AA6" s="82">
        <v>6</v>
      </c>
      <c r="AB6" s="82"/>
      <c r="AC6" s="98"/>
      <c r="AD6" s="85" t="s">
        <v>274</v>
      </c>
      <c r="AE6" s="85">
        <v>26</v>
      </c>
      <c r="AF6" s="85">
        <v>2</v>
      </c>
      <c r="AG6" s="85">
        <v>12</v>
      </c>
      <c r="AH6" s="85">
        <v>12</v>
      </c>
      <c r="AI6" s="85"/>
      <c r="AJ6" s="85"/>
      <c r="AK6" s="85"/>
      <c r="AL6" s="85"/>
      <c r="AM6" s="85"/>
      <c r="AN6" s="87">
        <v>43453.850694444445</v>
      </c>
      <c r="AO6" s="85"/>
      <c r="AP6" s="85" t="b">
        <v>1</v>
      </c>
      <c r="AQ6" s="85" t="b">
        <v>1</v>
      </c>
      <c r="AR6" s="85" t="b">
        <v>0</v>
      </c>
      <c r="AS6" s="85"/>
      <c r="AT6" s="85">
        <v>0</v>
      </c>
      <c r="AU6" s="85"/>
      <c r="AV6" s="85" t="b">
        <v>0</v>
      </c>
      <c r="AW6" s="85" t="s">
        <v>301</v>
      </c>
      <c r="AX6" s="89" t="s">
        <v>305</v>
      </c>
      <c r="AY6" s="85" t="s">
        <v>66</v>
      </c>
      <c r="AZ6" s="85" t="str">
        <f>REPLACE(INDEX(GroupVertices[Group],MATCH(Vertices[[#This Row],[Vertex]],GroupVertices[Vertex],0)),1,1,"")</f>
        <v>3</v>
      </c>
      <c r="BA6" s="51"/>
      <c r="BB6" s="51"/>
      <c r="BC6" s="51"/>
      <c r="BD6" s="51"/>
      <c r="BE6" s="51"/>
      <c r="BF6" s="51"/>
      <c r="BG6" s="128" t="s">
        <v>432</v>
      </c>
      <c r="BH6" s="128" t="s">
        <v>432</v>
      </c>
      <c r="BI6" s="128" t="s">
        <v>438</v>
      </c>
      <c r="BJ6" s="128" t="s">
        <v>438</v>
      </c>
      <c r="BK6" s="128">
        <v>0</v>
      </c>
      <c r="BL6" s="131">
        <v>0</v>
      </c>
      <c r="BM6" s="128">
        <v>0</v>
      </c>
      <c r="BN6" s="131">
        <v>0</v>
      </c>
      <c r="BO6" s="128">
        <v>0</v>
      </c>
      <c r="BP6" s="131">
        <v>0</v>
      </c>
      <c r="BQ6" s="128">
        <v>9</v>
      </c>
      <c r="BR6" s="131">
        <v>100</v>
      </c>
      <c r="BS6" s="128">
        <v>9</v>
      </c>
      <c r="BT6" s="2"/>
      <c r="BU6" s="3"/>
      <c r="BV6" s="3"/>
      <c r="BW6" s="3"/>
      <c r="BX6" s="3"/>
    </row>
    <row r="7" spans="1:76" ht="15">
      <c r="A7" s="14" t="s">
        <v>217</v>
      </c>
      <c r="B7" s="15"/>
      <c r="C7" s="15" t="s">
        <v>64</v>
      </c>
      <c r="D7" s="93">
        <v>1000</v>
      </c>
      <c r="E7" s="81"/>
      <c r="F7" s="112" t="s">
        <v>298</v>
      </c>
      <c r="G7" s="15"/>
      <c r="H7" s="16" t="s">
        <v>217</v>
      </c>
      <c r="I7" s="66"/>
      <c r="J7" s="66"/>
      <c r="K7" s="114" t="s">
        <v>314</v>
      </c>
      <c r="L7" s="94">
        <v>1</v>
      </c>
      <c r="M7" s="95">
        <v>8676.8447265625</v>
      </c>
      <c r="N7" s="95">
        <v>7322.796875</v>
      </c>
      <c r="O7" s="77"/>
      <c r="P7" s="96"/>
      <c r="Q7" s="96"/>
      <c r="R7" s="97"/>
      <c r="S7" s="51">
        <v>1</v>
      </c>
      <c r="T7" s="51">
        <v>0</v>
      </c>
      <c r="U7" s="52">
        <v>0</v>
      </c>
      <c r="V7" s="52">
        <v>1</v>
      </c>
      <c r="W7" s="52">
        <v>0</v>
      </c>
      <c r="X7" s="52">
        <v>0.999929</v>
      </c>
      <c r="Y7" s="52">
        <v>0</v>
      </c>
      <c r="Z7" s="52">
        <v>0</v>
      </c>
      <c r="AA7" s="82">
        <v>7</v>
      </c>
      <c r="AB7" s="82"/>
      <c r="AC7" s="98"/>
      <c r="AD7" s="85" t="s">
        <v>275</v>
      </c>
      <c r="AE7" s="85">
        <v>421</v>
      </c>
      <c r="AF7" s="85">
        <v>24442</v>
      </c>
      <c r="AG7" s="85">
        <v>6109</v>
      </c>
      <c r="AH7" s="85">
        <v>2823</v>
      </c>
      <c r="AI7" s="85"/>
      <c r="AJ7" s="85" t="s">
        <v>281</v>
      </c>
      <c r="AK7" s="85" t="s">
        <v>286</v>
      </c>
      <c r="AL7" s="89" t="s">
        <v>288</v>
      </c>
      <c r="AM7" s="85"/>
      <c r="AN7" s="87">
        <v>43321.17020833334</v>
      </c>
      <c r="AO7" s="89" t="s">
        <v>292</v>
      </c>
      <c r="AP7" s="85" t="b">
        <v>1</v>
      </c>
      <c r="AQ7" s="85" t="b">
        <v>0</v>
      </c>
      <c r="AR7" s="85" t="b">
        <v>0</v>
      </c>
      <c r="AS7" s="85"/>
      <c r="AT7" s="85">
        <v>27</v>
      </c>
      <c r="AU7" s="85"/>
      <c r="AV7" s="85" t="b">
        <v>1</v>
      </c>
      <c r="AW7" s="85" t="s">
        <v>301</v>
      </c>
      <c r="AX7" s="89" t="s">
        <v>306</v>
      </c>
      <c r="AY7" s="85" t="s">
        <v>65</v>
      </c>
      <c r="AZ7" s="85" t="str">
        <f>REPLACE(INDEX(GroupVertices[Group],MATCH(Vertices[[#This Row],[Vertex]],GroupVertices[Vertex],0)),1,1,"")</f>
        <v>3</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165.8494699646643</v>
      </c>
      <c r="E8" s="81"/>
      <c r="F8" s="112" t="s">
        <v>228</v>
      </c>
      <c r="G8" s="15"/>
      <c r="H8" s="16" t="s">
        <v>214</v>
      </c>
      <c r="I8" s="66"/>
      <c r="J8" s="66"/>
      <c r="K8" s="114" t="s">
        <v>315</v>
      </c>
      <c r="L8" s="94">
        <v>9999</v>
      </c>
      <c r="M8" s="95">
        <v>5613.4736328125</v>
      </c>
      <c r="N8" s="95">
        <v>1901.7708740234375</v>
      </c>
      <c r="O8" s="77"/>
      <c r="P8" s="96"/>
      <c r="Q8" s="96"/>
      <c r="R8" s="97"/>
      <c r="S8" s="51">
        <v>0</v>
      </c>
      <c r="T8" s="51">
        <v>2</v>
      </c>
      <c r="U8" s="52">
        <v>2</v>
      </c>
      <c r="V8" s="52">
        <v>0.5</v>
      </c>
      <c r="W8" s="52">
        <v>0.166667</v>
      </c>
      <c r="X8" s="52">
        <v>1.459352</v>
      </c>
      <c r="Y8" s="52">
        <v>0</v>
      </c>
      <c r="Z8" s="52">
        <v>0</v>
      </c>
      <c r="AA8" s="82">
        <v>8</v>
      </c>
      <c r="AB8" s="82"/>
      <c r="AC8" s="98"/>
      <c r="AD8" s="85" t="s">
        <v>276</v>
      </c>
      <c r="AE8" s="85">
        <v>195</v>
      </c>
      <c r="AF8" s="85">
        <v>54</v>
      </c>
      <c r="AG8" s="85">
        <v>2824</v>
      </c>
      <c r="AH8" s="85">
        <v>2995</v>
      </c>
      <c r="AI8" s="85"/>
      <c r="AJ8" s="85" t="s">
        <v>282</v>
      </c>
      <c r="AK8" s="85"/>
      <c r="AL8" s="85"/>
      <c r="AM8" s="85"/>
      <c r="AN8" s="87">
        <v>43530.927708333336</v>
      </c>
      <c r="AO8" s="85"/>
      <c r="AP8" s="85" t="b">
        <v>1</v>
      </c>
      <c r="AQ8" s="85" t="b">
        <v>0</v>
      </c>
      <c r="AR8" s="85" t="b">
        <v>0</v>
      </c>
      <c r="AS8" s="85"/>
      <c r="AT8" s="85">
        <v>0</v>
      </c>
      <c r="AU8" s="85"/>
      <c r="AV8" s="85" t="b">
        <v>0</v>
      </c>
      <c r="AW8" s="85" t="s">
        <v>301</v>
      </c>
      <c r="AX8" s="89" t="s">
        <v>307</v>
      </c>
      <c r="AY8" s="85" t="s">
        <v>66</v>
      </c>
      <c r="AZ8" s="85" t="str">
        <f>REPLACE(INDEX(GroupVertices[Group],MATCH(Vertices[[#This Row],[Vertex]],GroupVertices[Vertex],0)),1,1,"")</f>
        <v>1</v>
      </c>
      <c r="BA8" s="51"/>
      <c r="BB8" s="51"/>
      <c r="BC8" s="51"/>
      <c r="BD8" s="51"/>
      <c r="BE8" s="51"/>
      <c r="BF8" s="51"/>
      <c r="BG8" s="128" t="s">
        <v>433</v>
      </c>
      <c r="BH8" s="128" t="s">
        <v>435</v>
      </c>
      <c r="BI8" s="128" t="s">
        <v>439</v>
      </c>
      <c r="BJ8" s="128" t="s">
        <v>441</v>
      </c>
      <c r="BK8" s="128">
        <v>0</v>
      </c>
      <c r="BL8" s="131">
        <v>0</v>
      </c>
      <c r="BM8" s="128">
        <v>0</v>
      </c>
      <c r="BN8" s="131">
        <v>0</v>
      </c>
      <c r="BO8" s="128">
        <v>0</v>
      </c>
      <c r="BP8" s="131">
        <v>0</v>
      </c>
      <c r="BQ8" s="128">
        <v>11</v>
      </c>
      <c r="BR8" s="131">
        <v>100</v>
      </c>
      <c r="BS8" s="128">
        <v>11</v>
      </c>
      <c r="BT8" s="2"/>
      <c r="BU8" s="3"/>
      <c r="BV8" s="3"/>
      <c r="BW8" s="3"/>
      <c r="BX8" s="3"/>
    </row>
    <row r="9" spans="1:76" ht="15">
      <c r="A9" s="14" t="s">
        <v>218</v>
      </c>
      <c r="B9" s="15"/>
      <c r="C9" s="15" t="s">
        <v>64</v>
      </c>
      <c r="D9" s="93">
        <v>324.19593639575976</v>
      </c>
      <c r="E9" s="81"/>
      <c r="F9" s="112" t="s">
        <v>299</v>
      </c>
      <c r="G9" s="15"/>
      <c r="H9" s="16" t="s">
        <v>218</v>
      </c>
      <c r="I9" s="66"/>
      <c r="J9" s="66"/>
      <c r="K9" s="114" t="s">
        <v>316</v>
      </c>
      <c r="L9" s="94">
        <v>1</v>
      </c>
      <c r="M9" s="95">
        <v>5613.4736328125</v>
      </c>
      <c r="N9" s="95">
        <v>8097.2294921875</v>
      </c>
      <c r="O9" s="77"/>
      <c r="P9" s="96"/>
      <c r="Q9" s="96"/>
      <c r="R9" s="97"/>
      <c r="S9" s="51">
        <v>1</v>
      </c>
      <c r="T9" s="51">
        <v>0</v>
      </c>
      <c r="U9" s="52">
        <v>0</v>
      </c>
      <c r="V9" s="52">
        <v>0.333333</v>
      </c>
      <c r="W9" s="52">
        <v>0.166667</v>
      </c>
      <c r="X9" s="52">
        <v>0.770218</v>
      </c>
      <c r="Y9" s="52">
        <v>0</v>
      </c>
      <c r="Z9" s="52">
        <v>0</v>
      </c>
      <c r="AA9" s="82">
        <v>9</v>
      </c>
      <c r="AB9" s="82"/>
      <c r="AC9" s="98"/>
      <c r="AD9" s="85" t="s">
        <v>277</v>
      </c>
      <c r="AE9" s="85">
        <v>1395</v>
      </c>
      <c r="AF9" s="85">
        <v>2193</v>
      </c>
      <c r="AG9" s="85">
        <v>16243</v>
      </c>
      <c r="AH9" s="85">
        <v>58665</v>
      </c>
      <c r="AI9" s="85"/>
      <c r="AJ9" s="85" t="s">
        <v>283</v>
      </c>
      <c r="AK9" s="85"/>
      <c r="AL9" s="85"/>
      <c r="AM9" s="85"/>
      <c r="AN9" s="87">
        <v>41732.643599537034</v>
      </c>
      <c r="AO9" s="89" t="s">
        <v>293</v>
      </c>
      <c r="AP9" s="85" t="b">
        <v>1</v>
      </c>
      <c r="AQ9" s="85" t="b">
        <v>0</v>
      </c>
      <c r="AR9" s="85" t="b">
        <v>0</v>
      </c>
      <c r="AS9" s="85"/>
      <c r="AT9" s="85">
        <v>4</v>
      </c>
      <c r="AU9" s="89" t="s">
        <v>295</v>
      </c>
      <c r="AV9" s="85" t="b">
        <v>0</v>
      </c>
      <c r="AW9" s="85" t="s">
        <v>301</v>
      </c>
      <c r="AX9" s="89" t="s">
        <v>308</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99" t="s">
        <v>219</v>
      </c>
      <c r="B10" s="100"/>
      <c r="C10" s="100" t="s">
        <v>64</v>
      </c>
      <c r="D10" s="101">
        <v>393.19028268551233</v>
      </c>
      <c r="E10" s="102"/>
      <c r="F10" s="113" t="s">
        <v>300</v>
      </c>
      <c r="G10" s="100"/>
      <c r="H10" s="103" t="s">
        <v>219</v>
      </c>
      <c r="I10" s="104"/>
      <c r="J10" s="104"/>
      <c r="K10" s="115" t="s">
        <v>317</v>
      </c>
      <c r="L10" s="105">
        <v>1</v>
      </c>
      <c r="M10" s="106">
        <v>5613.4736328125</v>
      </c>
      <c r="N10" s="106">
        <v>4999.5</v>
      </c>
      <c r="O10" s="107"/>
      <c r="P10" s="108"/>
      <c r="Q10" s="108"/>
      <c r="R10" s="109"/>
      <c r="S10" s="51">
        <v>1</v>
      </c>
      <c r="T10" s="51">
        <v>0</v>
      </c>
      <c r="U10" s="52">
        <v>0</v>
      </c>
      <c r="V10" s="52">
        <v>0.333333</v>
      </c>
      <c r="W10" s="52">
        <v>0.166667</v>
      </c>
      <c r="X10" s="52">
        <v>0.770218</v>
      </c>
      <c r="Y10" s="52">
        <v>0</v>
      </c>
      <c r="Z10" s="52">
        <v>0</v>
      </c>
      <c r="AA10" s="110">
        <v>10</v>
      </c>
      <c r="AB10" s="110"/>
      <c r="AC10" s="111"/>
      <c r="AD10" s="85" t="s">
        <v>278</v>
      </c>
      <c r="AE10" s="85">
        <v>115</v>
      </c>
      <c r="AF10" s="85">
        <v>3125</v>
      </c>
      <c r="AG10" s="85">
        <v>8744</v>
      </c>
      <c r="AH10" s="85">
        <v>20959</v>
      </c>
      <c r="AI10" s="85"/>
      <c r="AJ10" s="85" t="s">
        <v>284</v>
      </c>
      <c r="AK10" s="85" t="s">
        <v>287</v>
      </c>
      <c r="AL10" s="85"/>
      <c r="AM10" s="85"/>
      <c r="AN10" s="87">
        <v>43343.880532407406</v>
      </c>
      <c r="AO10" s="89" t="s">
        <v>294</v>
      </c>
      <c r="AP10" s="85" t="b">
        <v>0</v>
      </c>
      <c r="AQ10" s="85" t="b">
        <v>0</v>
      </c>
      <c r="AR10" s="85" t="b">
        <v>0</v>
      </c>
      <c r="AS10" s="85"/>
      <c r="AT10" s="85">
        <v>3</v>
      </c>
      <c r="AU10" s="89" t="s">
        <v>295</v>
      </c>
      <c r="AV10" s="85" t="b">
        <v>0</v>
      </c>
      <c r="AW10" s="85" t="s">
        <v>301</v>
      </c>
      <c r="AX10" s="89" t="s">
        <v>309</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7" r:id="rId1" display="http://www.mtv.com.lb/"/>
    <hyperlink ref="AO3" r:id="rId2" display="https://pbs.twimg.com/profile_banners/1061647524614807553/1563582949"/>
    <hyperlink ref="AO4" r:id="rId3" display="https://pbs.twimg.com/profile_banners/1157221467987283968/1565191673"/>
    <hyperlink ref="AO5" r:id="rId4" display="https://pbs.twimg.com/profile_banners/765854599244877824/1563725548"/>
    <hyperlink ref="AO7" r:id="rId5" display="https://pbs.twimg.com/profile_banners/1027405385517486081/1553806463"/>
    <hyperlink ref="AO9" r:id="rId6" display="https://pbs.twimg.com/profile_banners/2425780164/1530875093"/>
    <hyperlink ref="AO10" r:id="rId7" display="https://pbs.twimg.com/profile_banners/1035635329926156289/1535751230"/>
    <hyperlink ref="AU9" r:id="rId8" display="http://abs.twimg.com/images/themes/theme1/bg.png"/>
    <hyperlink ref="AU10" r:id="rId9" display="http://abs.twimg.com/images/themes/theme1/bg.png"/>
    <hyperlink ref="F3" r:id="rId10" display="http://pbs.twimg.com/profile_images/1156345505166843905/kKbEdXfD_normal.jpg"/>
    <hyperlink ref="F4" r:id="rId11" display="http://pbs.twimg.com/profile_images/1159123772705820672/FOxFpYPY_normal.jpg"/>
    <hyperlink ref="F5" r:id="rId12" display="http://pbs.twimg.com/profile_images/1152945251612581894/vy_NHVXS_normal.jpg"/>
    <hyperlink ref="F6" r:id="rId13" display="http://abs.twimg.com/sticky/default_profile_images/default_profile_normal.png"/>
    <hyperlink ref="F7" r:id="rId14" display="http://pbs.twimg.com/profile_images/1049556049093648385/CirM2CpF_normal.jpg"/>
    <hyperlink ref="F8" r:id="rId15" display="http://pbs.twimg.com/profile_images/1160533753955082240/JGWyKHyH_normal.jpg"/>
    <hyperlink ref="F9" r:id="rId16" display="http://pbs.twimg.com/profile_images/1003644331482284033/NSIiPi7C_normal.jpg"/>
    <hyperlink ref="F10" r:id="rId17" display="http://pbs.twimg.com/profile_images/1154149342346981376/ZmBQypEd_normal.jpg"/>
    <hyperlink ref="AX3" r:id="rId18" display="https://twitter.com/adeemo2"/>
    <hyperlink ref="AX4" r:id="rId19" display="https://twitter.com/lilhoneym"/>
    <hyperlink ref="AX5" r:id="rId20" display="https://twitter.com/hda_bs"/>
    <hyperlink ref="AX6" r:id="rId21" display="https://twitter.com/mimi80447762"/>
    <hyperlink ref="AX7" r:id="rId22" display="https://twitter.com/sarelwa2et"/>
    <hyperlink ref="AX8" r:id="rId23" display="https://twitter.com/arezkiath"/>
    <hyperlink ref="AX9" r:id="rId24" display="https://twitter.com/sabahsidou"/>
    <hyperlink ref="AX10" r:id="rId25" display="https://twitter.com/dzsarc"/>
  </hyperlinks>
  <printOptions/>
  <pageMargins left="0.7" right="0.7" top="0.75" bottom="0.75" header="0.3" footer="0.3"/>
  <pageSetup horizontalDpi="600" verticalDpi="600" orientation="portrait" r:id="rId29"/>
  <legacyDrawing r:id="rId27"/>
  <tableParts>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374</v>
      </c>
      <c r="Z2" s="13" t="s">
        <v>379</v>
      </c>
      <c r="AA2" s="13" t="s">
        <v>384</v>
      </c>
      <c r="AB2" s="13" t="s">
        <v>397</v>
      </c>
      <c r="AC2" s="13" t="s">
        <v>404</v>
      </c>
      <c r="AD2" s="13" t="s">
        <v>413</v>
      </c>
      <c r="AE2" s="13" t="s">
        <v>415</v>
      </c>
      <c r="AF2" s="13" t="s">
        <v>420</v>
      </c>
      <c r="AG2" s="67" t="s">
        <v>458</v>
      </c>
      <c r="AH2" s="67" t="s">
        <v>459</v>
      </c>
      <c r="AI2" s="67" t="s">
        <v>460</v>
      </c>
      <c r="AJ2" s="67" t="s">
        <v>461</v>
      </c>
      <c r="AK2" s="67" t="s">
        <v>462</v>
      </c>
      <c r="AL2" s="67" t="s">
        <v>463</v>
      </c>
      <c r="AM2" s="67" t="s">
        <v>464</v>
      </c>
      <c r="AN2" s="67" t="s">
        <v>465</v>
      </c>
      <c r="AO2" s="67" t="s">
        <v>468</v>
      </c>
    </row>
    <row r="3" spans="1:41" ht="15">
      <c r="A3" s="125" t="s">
        <v>357</v>
      </c>
      <c r="B3" s="126" t="s">
        <v>360</v>
      </c>
      <c r="C3" s="126" t="s">
        <v>56</v>
      </c>
      <c r="D3" s="117"/>
      <c r="E3" s="116"/>
      <c r="F3" s="118" t="s">
        <v>494</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398</v>
      </c>
      <c r="AC3" s="91" t="s">
        <v>400</v>
      </c>
      <c r="AD3" s="91" t="s">
        <v>414</v>
      </c>
      <c r="AE3" s="91"/>
      <c r="AF3" s="91" t="s">
        <v>421</v>
      </c>
      <c r="AG3" s="128">
        <v>0</v>
      </c>
      <c r="AH3" s="131">
        <v>0</v>
      </c>
      <c r="AI3" s="128">
        <v>0</v>
      </c>
      <c r="AJ3" s="131">
        <v>0</v>
      </c>
      <c r="AK3" s="128">
        <v>0</v>
      </c>
      <c r="AL3" s="131">
        <v>0</v>
      </c>
      <c r="AM3" s="128">
        <v>11</v>
      </c>
      <c r="AN3" s="131">
        <v>100</v>
      </c>
      <c r="AO3" s="128">
        <v>11</v>
      </c>
    </row>
    <row r="4" spans="1:41" ht="15">
      <c r="A4" s="125" t="s">
        <v>358</v>
      </c>
      <c r="B4" s="126" t="s">
        <v>361</v>
      </c>
      <c r="C4" s="126" t="s">
        <v>56</v>
      </c>
      <c r="D4" s="122"/>
      <c r="E4" s="100"/>
      <c r="F4" s="103" t="s">
        <v>358</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249</v>
      </c>
      <c r="AC4" s="91" t="s">
        <v>249</v>
      </c>
      <c r="AD4" s="91" t="s">
        <v>216</v>
      </c>
      <c r="AE4" s="91" t="s">
        <v>215</v>
      </c>
      <c r="AF4" s="91" t="s">
        <v>422</v>
      </c>
      <c r="AG4" s="128">
        <v>0</v>
      </c>
      <c r="AH4" s="131">
        <v>0</v>
      </c>
      <c r="AI4" s="128">
        <v>0</v>
      </c>
      <c r="AJ4" s="131">
        <v>0</v>
      </c>
      <c r="AK4" s="128">
        <v>0</v>
      </c>
      <c r="AL4" s="131">
        <v>0</v>
      </c>
      <c r="AM4" s="128">
        <v>30</v>
      </c>
      <c r="AN4" s="131">
        <v>100</v>
      </c>
      <c r="AO4" s="128">
        <v>30</v>
      </c>
    </row>
    <row r="5" spans="1:41" ht="15">
      <c r="A5" s="125" t="s">
        <v>359</v>
      </c>
      <c r="B5" s="126" t="s">
        <v>362</v>
      </c>
      <c r="C5" s="126" t="s">
        <v>56</v>
      </c>
      <c r="D5" s="122"/>
      <c r="E5" s="100"/>
      <c r="F5" s="103" t="s">
        <v>359</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249</v>
      </c>
      <c r="AC5" s="91" t="s">
        <v>249</v>
      </c>
      <c r="AD5" s="91" t="s">
        <v>217</v>
      </c>
      <c r="AE5" s="91"/>
      <c r="AF5" s="91" t="s">
        <v>423</v>
      </c>
      <c r="AG5" s="128">
        <v>0</v>
      </c>
      <c r="AH5" s="131">
        <v>0</v>
      </c>
      <c r="AI5" s="128">
        <v>0</v>
      </c>
      <c r="AJ5" s="131">
        <v>0</v>
      </c>
      <c r="AK5" s="128">
        <v>0</v>
      </c>
      <c r="AL5" s="131">
        <v>0</v>
      </c>
      <c r="AM5" s="128">
        <v>9</v>
      </c>
      <c r="AN5" s="131">
        <v>100</v>
      </c>
      <c r="AO5" s="128">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357</v>
      </c>
      <c r="B2" s="91" t="s">
        <v>214</v>
      </c>
      <c r="C2" s="85">
        <f>VLOOKUP(GroupVertices[[#This Row],[Vertex]],Vertices[],MATCH("ID",Vertices[[#Headers],[Vertex]:[Vertex Content Word Count]],0),FALSE)</f>
        <v>8</v>
      </c>
    </row>
    <row r="3" spans="1:3" ht="15">
      <c r="A3" s="85" t="s">
        <v>357</v>
      </c>
      <c r="B3" s="91" t="s">
        <v>219</v>
      </c>
      <c r="C3" s="85">
        <f>VLOOKUP(GroupVertices[[#This Row],[Vertex]],Vertices[],MATCH("ID",Vertices[[#Headers],[Vertex]:[Vertex Content Word Count]],0),FALSE)</f>
        <v>10</v>
      </c>
    </row>
    <row r="4" spans="1:3" ht="15">
      <c r="A4" s="85" t="s">
        <v>357</v>
      </c>
      <c r="B4" s="91" t="s">
        <v>218</v>
      </c>
      <c r="C4" s="85">
        <f>VLOOKUP(GroupVertices[[#This Row],[Vertex]],Vertices[],MATCH("ID",Vertices[[#Headers],[Vertex]:[Vertex Content Word Count]],0),FALSE)</f>
        <v>9</v>
      </c>
    </row>
    <row r="5" spans="1:3" ht="15">
      <c r="A5" s="85" t="s">
        <v>358</v>
      </c>
      <c r="B5" s="91" t="s">
        <v>212</v>
      </c>
      <c r="C5" s="85">
        <f>VLOOKUP(GroupVertices[[#This Row],[Vertex]],Vertices[],MATCH("ID",Vertices[[#Headers],[Vertex]:[Vertex Content Word Count]],0),FALSE)</f>
        <v>3</v>
      </c>
    </row>
    <row r="6" spans="1:3" ht="15">
      <c r="A6" s="85" t="s">
        <v>358</v>
      </c>
      <c r="B6" s="91" t="s">
        <v>216</v>
      </c>
      <c r="C6" s="85">
        <f>VLOOKUP(GroupVertices[[#This Row],[Vertex]],Vertices[],MATCH("ID",Vertices[[#Headers],[Vertex]:[Vertex Content Word Count]],0),FALSE)</f>
        <v>5</v>
      </c>
    </row>
    <row r="7" spans="1:3" ht="15">
      <c r="A7" s="85" t="s">
        <v>358</v>
      </c>
      <c r="B7" s="91" t="s">
        <v>215</v>
      </c>
      <c r="C7" s="85">
        <f>VLOOKUP(GroupVertices[[#This Row],[Vertex]],Vertices[],MATCH("ID",Vertices[[#Headers],[Vertex]:[Vertex Content Word Count]],0),FALSE)</f>
        <v>4</v>
      </c>
    </row>
    <row r="8" spans="1:3" ht="15">
      <c r="A8" s="85" t="s">
        <v>359</v>
      </c>
      <c r="B8" s="91" t="s">
        <v>213</v>
      </c>
      <c r="C8" s="85">
        <f>VLOOKUP(GroupVertices[[#This Row],[Vertex]],Vertices[],MATCH("ID",Vertices[[#Headers],[Vertex]:[Vertex Content Word Count]],0),FALSE)</f>
        <v>6</v>
      </c>
    </row>
    <row r="9" spans="1:3" ht="15">
      <c r="A9" s="85" t="s">
        <v>359</v>
      </c>
      <c r="B9" s="91" t="s">
        <v>217</v>
      </c>
      <c r="C9"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472</v>
      </c>
      <c r="B2" s="36" t="s">
        <v>318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4</v>
      </c>
      <c r="N2" s="39">
        <f>MIN(Vertices[Eigenvector Centrality])</f>
        <v>0</v>
      </c>
      <c r="O2" s="40">
        <f>COUNTIF(Vertices[Eigenvector Centrality],"&gt;= "&amp;N2)-COUNTIF(Vertices[Eigenvector Centrality],"&gt;="&amp;N3)</f>
        <v>2</v>
      </c>
      <c r="P2" s="39">
        <f>MIN(Vertices[PageRank])</f>
        <v>0.770218</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0.34545421818181815</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0.7827477090909091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0.3575754363636363</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0.7952774181818182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0.3696966545454545</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0.8078071272727273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0.38181787272727263</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0.8203368363636364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0.3939390909090908</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0.8328665454545455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0.40606030909090896</v>
      </c>
      <c r="M8" s="40">
        <f>COUNTIF(Vertices[Closeness Centrality],"&gt;= "&amp;L8)-COUNTIF(Vertices[Closeness Centrality],"&gt;="&amp;L9)</f>
        <v>0</v>
      </c>
      <c r="N8" s="39">
        <f t="shared" si="6"/>
        <v>0.018181854545454547</v>
      </c>
      <c r="O8" s="40">
        <f>COUNTIF(Vertices[Eigenvector Centrality],"&gt;= "&amp;N8)-COUNTIF(Vertices[Eigenvector Centrality],"&gt;="&amp;N9)</f>
        <v>0</v>
      </c>
      <c r="P8" s="39">
        <f t="shared" si="7"/>
        <v>0.8453962545454546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0.4181815272727271</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0.8579259636363638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473</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0.4303027454545453</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0.8704556727272729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0.44242396363636344</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0.882985381818182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4</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0.4545451818181816</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0.8955150909090911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0.46666639999999976</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0.9080448000000002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0.4787876181818179</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0.9205745090909093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0.4909088363636361</v>
      </c>
      <c r="M15" s="42">
        <f>COUNTIF(Vertices[Closeness Centrality],"&gt;= "&amp;L15)-COUNTIF(Vertices[Closeness Centrality],"&gt;="&amp;L16)</f>
        <v>2</v>
      </c>
      <c r="N15" s="41">
        <f t="shared" si="6"/>
        <v>0.03939401818181819</v>
      </c>
      <c r="O15" s="42">
        <f>COUNTIF(Vertices[Eigenvector Centrality],"&gt;= "&amp;N15)-COUNTIF(Vertices[Eigenvector Centrality],"&gt;="&amp;N16)</f>
        <v>0</v>
      </c>
      <c r="P15" s="41">
        <f t="shared" si="7"/>
        <v>0.9331042181818184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0.5030300545454542</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0.9456339272727275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0.5151512727272725</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0.9581636363636367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0.5272724909090907</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0.9706933454545458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0.5393937090909089</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0.9832230545454549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0.5515149272727271</v>
      </c>
      <c r="M20" s="40">
        <f>COUNTIF(Vertices[Closeness Centrality],"&gt;= "&amp;L20)-COUNTIF(Vertices[Closeness Centrality],"&gt;="&amp;L21)</f>
        <v>0</v>
      </c>
      <c r="N20" s="39">
        <f t="shared" si="6"/>
        <v>0.05454556363636366</v>
      </c>
      <c r="O20" s="40">
        <f>COUNTIF(Vertices[Eigenvector Centrality],"&gt;= "&amp;N20)-COUNTIF(Vertices[Eigenvector Centrality],"&gt;="&amp;N21)</f>
        <v>0</v>
      </c>
      <c r="P20" s="39">
        <f t="shared" si="7"/>
        <v>0.995752763636364</v>
      </c>
      <c r="Q20" s="40">
        <f>COUNTIF(Vertices[PageRank],"&gt;= "&amp;P20)-COUNTIF(Vertices[PageRank],"&gt;="&amp;P21)</f>
        <v>2</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0.5636361454545453</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1.008282472727273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0.5757573636363635</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1.0208121818181821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0.5878785818181818</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1.0333418909090912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0.5999998</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1.0458716000000003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0.6121210181818182</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1.0584013090909095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0.818182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0.6242422363636364</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1.0709310181818186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-5</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0.08928571428571429</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0.6363634545454546</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1.0834607272727277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474</v>
      </c>
      <c r="B29" s="36">
        <v>0.64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475</v>
      </c>
      <c r="B31" s="36" t="s">
        <v>476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0.6484846727272728</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1.0959904363636368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1</v>
      </c>
      <c r="J41" s="41">
        <f aca="true" t="shared" si="13" ref="J41:J56">J40+($J$57-$J$2)/BinDivisor</f>
        <v>0.981818181818182</v>
      </c>
      <c r="K41" s="42">
        <f>COUNTIF(Vertices[Betweenness Centrality],"&gt;= "&amp;J41)-COUNTIF(Vertices[Betweenness Centrality],"&gt;="&amp;J42)</f>
        <v>0</v>
      </c>
      <c r="L41" s="41">
        <f aca="true" t="shared" si="14" ref="L41:L56">L40+($L$57-$L$2)/BinDivisor</f>
        <v>0.660605890909091</v>
      </c>
      <c r="M41" s="42">
        <f>COUNTIF(Vertices[Closeness Centrality],"&gt;= "&amp;L41)-COUNTIF(Vertices[Closeness Centrality],"&gt;="&amp;L42)</f>
        <v>0</v>
      </c>
      <c r="N41" s="41">
        <f aca="true" t="shared" si="15" ref="N41:N56">N40+($N$57-$N$2)/BinDivisor</f>
        <v>0.08181834545454551</v>
      </c>
      <c r="O41" s="42">
        <f>COUNTIF(Vertices[Eigenvector Centrality],"&gt;= "&amp;N41)-COUNTIF(Vertices[Eigenvector Centrality],"&gt;="&amp;N42)</f>
        <v>0</v>
      </c>
      <c r="P41" s="41">
        <f aca="true" t="shared" si="16" ref="P41:P56">P40+($P$57-$P$2)/BinDivisor</f>
        <v>1.108520145454546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0.6727271090909093</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1.121049854545455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0.6848483272727275</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1.1335795636363641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0.6969695454545457</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1.1461092727272733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0.7090907636363639</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1.1586389818181824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0.7212119818181821</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1.1711686909090915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0.7333332000000004</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1.1836984000000006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0.7454544181818186</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1.1962281090909097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0.7575756363636368</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1.2087578181818188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0.769696854545455</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1.221287527272728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0.7818180727272732</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1.233817236363637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0.7939392909090914</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1.2463469454545462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0.8060605090909096</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1.2588766545454553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0.8181817272727279</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1.2714063636363644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0.8303029454545461</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1.2839360727272735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0.8424241636363643</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1.2964657818181826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5</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2</v>
      </c>
      <c r="N57" s="43">
        <f>MAX(Vertices[Eigenvector Centrality])</f>
        <v>0.166667</v>
      </c>
      <c r="O57" s="44">
        <f>COUNTIF(Vertices[Eigenvector Centrality],"&gt;= "&amp;N57)-COUNTIF(Vertices[Eigenvector Centrality],"&gt;="&amp;N58)</f>
        <v>6</v>
      </c>
      <c r="P57" s="43">
        <f>MAX(Vertices[PageRank])</f>
        <v>1.459352</v>
      </c>
      <c r="Q57" s="44">
        <f>COUNTIF(Vertices[PageRank],"&gt;= "&amp;P57)-COUNTIF(Vertices[PageRank],"&gt;="&amp;P58)</f>
        <v>2</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0.625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0.5</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1</v>
      </c>
    </row>
    <row r="113" spans="1:2" ht="15">
      <c r="A113" s="35" t="s">
        <v>108</v>
      </c>
      <c r="B113" s="49">
        <f>_xlfn.IFERROR(AVERAGE(Vertices[Closeness Centrality]),NoMetricMessage)</f>
        <v>0.5416665</v>
      </c>
    </row>
    <row r="114" spans="1:2" ht="15">
      <c r="A114" s="35" t="s">
        <v>109</v>
      </c>
      <c r="B114" s="49">
        <f>_xlfn.IFERROR(MEDIAN(Vertices[Closeness Centrality]),NoMetricMessage)</f>
        <v>0.4166665</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0.12500025</v>
      </c>
    </row>
    <row r="128" spans="1:2" ht="15">
      <c r="A128" s="35" t="s">
        <v>115</v>
      </c>
      <c r="B128" s="49">
        <f>_xlfn.IFERROR(MEDIAN(Vertices[Eigenvector Centrality]),NoMetricMessage)</f>
        <v>0.166667</v>
      </c>
    </row>
    <row r="139" spans="1:2" ht="15">
      <c r="A139" s="35" t="s">
        <v>140</v>
      </c>
      <c r="B139" s="49">
        <f>IF(COUNT(Vertices[PageRank])&gt;0,P2,NoMetricMessage)</f>
        <v>0.770218</v>
      </c>
    </row>
    <row r="140" spans="1:2" ht="15">
      <c r="A140" s="35" t="s">
        <v>141</v>
      </c>
      <c r="B140" s="49">
        <f>IF(COUNT(Vertices[PageRank])&gt;0,P57,NoMetricMessage)</f>
        <v>1.459352</v>
      </c>
    </row>
    <row r="141" spans="1:2" ht="15">
      <c r="A141" s="35" t="s">
        <v>142</v>
      </c>
      <c r="B141" s="49">
        <f>_xlfn.IFERROR(AVERAGE(Vertices[PageRank]),NoMetricMessage)</f>
        <v>0.9999292499999999</v>
      </c>
    </row>
    <row r="142" spans="1:2" ht="15">
      <c r="A142" s="35" t="s">
        <v>143</v>
      </c>
      <c r="B142" s="49">
        <f>_xlfn.IFERROR(MEDIAN(Vertices[PageRank]),NoMetricMessage)</f>
        <v>0.8850735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353</v>
      </c>
    </row>
    <row r="24" spans="10:11" ht="409.5">
      <c r="J24" t="s">
        <v>354</v>
      </c>
      <c r="K24" s="13" t="s">
        <v>497</v>
      </c>
    </row>
    <row r="25" spans="10:11" ht="15">
      <c r="J25" t="s">
        <v>355</v>
      </c>
      <c r="K25" t="b">
        <v>0</v>
      </c>
    </row>
    <row r="26" spans="10:11" ht="15">
      <c r="J26" t="s">
        <v>495</v>
      </c>
      <c r="K26" t="s">
        <v>496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366</v>
      </c>
      <c r="B1" s="85" t="s">
        <v>367</v>
      </c>
      <c r="C1" s="85" t="s">
        <v>368</v>
      </c>
      <c r="D1" s="85" t="s">
        <v>370</v>
      </c>
      <c r="E1" s="85" t="s">
        <v>369</v>
      </c>
      <c r="F1" s="85" t="s">
        <v>372</v>
      </c>
      <c r="G1" s="85" t="s">
        <v>371</v>
      </c>
      <c r="H1" s="85" t="s">
        <v>373</v>
      </c>
    </row>
    <row r="2" spans="1:8" ht="15">
      <c r="A2" s="85"/>
      <c r="B2" s="85"/>
      <c r="C2" s="85"/>
      <c r="D2" s="85"/>
      <c r="E2" s="85"/>
      <c r="F2" s="85"/>
      <c r="G2" s="85"/>
      <c r="H2" s="85"/>
    </row>
    <row r="4" spans="1:8" ht="15" customHeight="1">
      <c r="A4" s="85" t="s">
        <v>375</v>
      </c>
      <c r="B4" s="85" t="s">
        <v>367</v>
      </c>
      <c r="C4" s="85" t="s">
        <v>376</v>
      </c>
      <c r="D4" s="85" t="s">
        <v>370</v>
      </c>
      <c r="E4" s="85" t="s">
        <v>377</v>
      </c>
      <c r="F4" s="85" t="s">
        <v>372</v>
      </c>
      <c r="G4" s="85" t="s">
        <v>378</v>
      </c>
      <c r="H4" s="85" t="s">
        <v>373</v>
      </c>
    </row>
    <row r="5" spans="1:8" ht="15">
      <c r="A5" s="85"/>
      <c r="B5" s="85"/>
      <c r="C5" s="85"/>
      <c r="D5" s="85"/>
      <c r="E5" s="85"/>
      <c r="F5" s="85"/>
      <c r="G5" s="85"/>
      <c r="H5" s="85"/>
    </row>
    <row r="7" spans="1:8" ht="15" customHeight="1">
      <c r="A7" s="85" t="s">
        <v>380</v>
      </c>
      <c r="B7" s="85" t="s">
        <v>367</v>
      </c>
      <c r="C7" s="85" t="s">
        <v>381</v>
      </c>
      <c r="D7" s="85" t="s">
        <v>370</v>
      </c>
      <c r="E7" s="85" t="s">
        <v>382</v>
      </c>
      <c r="F7" s="85" t="s">
        <v>372</v>
      </c>
      <c r="G7" s="85" t="s">
        <v>383</v>
      </c>
      <c r="H7" s="85" t="s">
        <v>373</v>
      </c>
    </row>
    <row r="8" spans="1:8" ht="15">
      <c r="A8" s="85"/>
      <c r="B8" s="85"/>
      <c r="C8" s="85"/>
      <c r="D8" s="85"/>
      <c r="E8" s="85"/>
      <c r="F8" s="85"/>
      <c r="G8" s="85"/>
      <c r="H8" s="85"/>
    </row>
    <row r="10" spans="1:8" ht="15" customHeight="1">
      <c r="A10" s="13" t="s">
        <v>385</v>
      </c>
      <c r="B10" s="13" t="s">
        <v>367</v>
      </c>
      <c r="C10" s="13" t="s">
        <v>394</v>
      </c>
      <c r="D10" s="13" t="s">
        <v>370</v>
      </c>
      <c r="E10" s="85" t="s">
        <v>395</v>
      </c>
      <c r="F10" s="85" t="s">
        <v>372</v>
      </c>
      <c r="G10" s="85" t="s">
        <v>396</v>
      </c>
      <c r="H10" s="85" t="s">
        <v>373</v>
      </c>
    </row>
    <row r="11" spans="1:8" ht="15">
      <c r="A11" s="91" t="s">
        <v>386</v>
      </c>
      <c r="B11" s="91">
        <v>0</v>
      </c>
      <c r="C11" s="91" t="s">
        <v>393</v>
      </c>
      <c r="D11" s="91">
        <v>2</v>
      </c>
      <c r="E11" s="91"/>
      <c r="F11" s="91"/>
      <c r="G11" s="91"/>
      <c r="H11" s="91"/>
    </row>
    <row r="12" spans="1:8" ht="15">
      <c r="A12" s="91" t="s">
        <v>387</v>
      </c>
      <c r="B12" s="91">
        <v>0</v>
      </c>
      <c r="C12" s="91" t="s">
        <v>391</v>
      </c>
      <c r="D12" s="91">
        <v>2</v>
      </c>
      <c r="E12" s="91"/>
      <c r="F12" s="91"/>
      <c r="G12" s="91"/>
      <c r="H12" s="91"/>
    </row>
    <row r="13" spans="1:8" ht="15">
      <c r="A13" s="91" t="s">
        <v>388</v>
      </c>
      <c r="B13" s="91">
        <v>0</v>
      </c>
      <c r="C13" s="91"/>
      <c r="D13" s="91"/>
      <c r="E13" s="91"/>
      <c r="F13" s="91"/>
      <c r="G13" s="91"/>
      <c r="H13" s="91"/>
    </row>
    <row r="14" spans="1:8" ht="15">
      <c r="A14" s="91" t="s">
        <v>389</v>
      </c>
      <c r="B14" s="91">
        <v>50</v>
      </c>
      <c r="C14" s="91"/>
      <c r="D14" s="91"/>
      <c r="E14" s="91"/>
      <c r="F14" s="91"/>
      <c r="G14" s="91"/>
      <c r="H14" s="91"/>
    </row>
    <row r="15" spans="1:8" ht="15">
      <c r="A15" s="91" t="s">
        <v>390</v>
      </c>
      <c r="B15" s="91">
        <v>50</v>
      </c>
      <c r="C15" s="91"/>
      <c r="D15" s="91"/>
      <c r="E15" s="91"/>
      <c r="F15" s="91"/>
      <c r="G15" s="91"/>
      <c r="H15" s="91"/>
    </row>
    <row r="16" spans="1:8" ht="15">
      <c r="A16" s="91" t="s">
        <v>391</v>
      </c>
      <c r="B16" s="91">
        <v>4</v>
      </c>
      <c r="C16" s="91"/>
      <c r="D16" s="91"/>
      <c r="E16" s="91"/>
      <c r="F16" s="91"/>
      <c r="G16" s="91"/>
      <c r="H16" s="91"/>
    </row>
    <row r="17" spans="1:8" ht="15">
      <c r="A17" s="91" t="s">
        <v>392</v>
      </c>
      <c r="B17" s="91">
        <v>2</v>
      </c>
      <c r="C17" s="91"/>
      <c r="D17" s="91"/>
      <c r="E17" s="91"/>
      <c r="F17" s="91"/>
      <c r="G17" s="91"/>
      <c r="H17" s="91"/>
    </row>
    <row r="18" spans="1:8" ht="15">
      <c r="A18" s="91" t="s">
        <v>393</v>
      </c>
      <c r="B18" s="91">
        <v>2</v>
      </c>
      <c r="C18" s="91"/>
      <c r="D18" s="91"/>
      <c r="E18" s="91"/>
      <c r="F18" s="91"/>
      <c r="G18" s="91"/>
      <c r="H18" s="91"/>
    </row>
    <row r="21" spans="1:8" ht="15" customHeight="1">
      <c r="A21" s="13" t="s">
        <v>399</v>
      </c>
      <c r="B21" s="13" t="s">
        <v>367</v>
      </c>
      <c r="C21" s="13" t="s">
        <v>401</v>
      </c>
      <c r="D21" s="13" t="s">
        <v>370</v>
      </c>
      <c r="E21" s="85" t="s">
        <v>402</v>
      </c>
      <c r="F21" s="85" t="s">
        <v>372</v>
      </c>
      <c r="G21" s="85" t="s">
        <v>403</v>
      </c>
      <c r="H21" s="85" t="s">
        <v>373</v>
      </c>
    </row>
    <row r="22" spans="1:8" ht="15">
      <c r="A22" s="91" t="s">
        <v>400</v>
      </c>
      <c r="B22" s="91">
        <v>2</v>
      </c>
      <c r="C22" s="91" t="s">
        <v>400</v>
      </c>
      <c r="D22" s="91">
        <v>2</v>
      </c>
      <c r="E22" s="91"/>
      <c r="F22" s="91"/>
      <c r="G22" s="91"/>
      <c r="H22" s="91"/>
    </row>
    <row r="25" spans="1:8" ht="15" customHeight="1">
      <c r="A25" s="13" t="s">
        <v>405</v>
      </c>
      <c r="B25" s="13" t="s">
        <v>367</v>
      </c>
      <c r="C25" s="13" t="s">
        <v>407</v>
      </c>
      <c r="D25" s="13" t="s">
        <v>370</v>
      </c>
      <c r="E25" s="13" t="s">
        <v>408</v>
      </c>
      <c r="F25" s="13" t="s">
        <v>372</v>
      </c>
      <c r="G25" s="13" t="s">
        <v>411</v>
      </c>
      <c r="H25" s="13" t="s">
        <v>373</v>
      </c>
    </row>
    <row r="26" spans="1:8" ht="15">
      <c r="A26" s="85" t="s">
        <v>219</v>
      </c>
      <c r="B26" s="85">
        <v>1</v>
      </c>
      <c r="C26" s="85" t="s">
        <v>219</v>
      </c>
      <c r="D26" s="85">
        <v>1</v>
      </c>
      <c r="E26" s="85" t="s">
        <v>216</v>
      </c>
      <c r="F26" s="85">
        <v>1</v>
      </c>
      <c r="G26" s="85" t="s">
        <v>217</v>
      </c>
      <c r="H26" s="85">
        <v>1</v>
      </c>
    </row>
    <row r="27" spans="1:8" ht="15">
      <c r="A27" s="85" t="s">
        <v>218</v>
      </c>
      <c r="B27" s="85">
        <v>1</v>
      </c>
      <c r="C27" s="85" t="s">
        <v>218</v>
      </c>
      <c r="D27" s="85">
        <v>1</v>
      </c>
      <c r="E27" s="85"/>
      <c r="F27" s="85"/>
      <c r="G27" s="85"/>
      <c r="H27" s="85"/>
    </row>
    <row r="28" spans="1:8" ht="15">
      <c r="A28" s="85" t="s">
        <v>217</v>
      </c>
      <c r="B28" s="85">
        <v>1</v>
      </c>
      <c r="C28" s="85"/>
      <c r="D28" s="85"/>
      <c r="E28" s="85"/>
      <c r="F28" s="85"/>
      <c r="G28" s="85"/>
      <c r="H28" s="85"/>
    </row>
    <row r="29" spans="1:8" ht="15">
      <c r="A29" s="85" t="s">
        <v>216</v>
      </c>
      <c r="B29" s="85">
        <v>1</v>
      </c>
      <c r="C29" s="85"/>
      <c r="D29" s="85"/>
      <c r="E29" s="85"/>
      <c r="F29" s="85"/>
      <c r="G29" s="85"/>
      <c r="H29" s="85"/>
    </row>
    <row r="32" spans="1:8" ht="15" customHeight="1">
      <c r="A32" s="13" t="s">
        <v>406</v>
      </c>
      <c r="B32" s="13" t="s">
        <v>367</v>
      </c>
      <c r="C32" s="85" t="s">
        <v>409</v>
      </c>
      <c r="D32" s="85" t="s">
        <v>370</v>
      </c>
      <c r="E32" s="13" t="s">
        <v>410</v>
      </c>
      <c r="F32" s="13" t="s">
        <v>372</v>
      </c>
      <c r="G32" s="85" t="s">
        <v>412</v>
      </c>
      <c r="H32" s="85" t="s">
        <v>373</v>
      </c>
    </row>
    <row r="33" spans="1:8" ht="15">
      <c r="A33" s="85" t="s">
        <v>215</v>
      </c>
      <c r="B33" s="85">
        <v>1</v>
      </c>
      <c r="C33" s="85"/>
      <c r="D33" s="85"/>
      <c r="E33" s="85" t="s">
        <v>215</v>
      </c>
      <c r="F33" s="85">
        <v>1</v>
      </c>
      <c r="G33" s="85"/>
      <c r="H33" s="85"/>
    </row>
    <row r="36" spans="1:8" ht="15" customHeight="1">
      <c r="A36" s="13" t="s">
        <v>416</v>
      </c>
      <c r="B36" s="13" t="s">
        <v>367</v>
      </c>
      <c r="C36" s="13" t="s">
        <v>417</v>
      </c>
      <c r="D36" s="13" t="s">
        <v>370</v>
      </c>
      <c r="E36" s="13" t="s">
        <v>418</v>
      </c>
      <c r="F36" s="13" t="s">
        <v>372</v>
      </c>
      <c r="G36" s="13" t="s">
        <v>419</v>
      </c>
      <c r="H36" s="13" t="s">
        <v>373</v>
      </c>
    </row>
    <row r="37" spans="1:8" ht="15">
      <c r="A37" s="124" t="s">
        <v>216</v>
      </c>
      <c r="B37" s="85">
        <v>61748</v>
      </c>
      <c r="C37" s="124" t="s">
        <v>218</v>
      </c>
      <c r="D37" s="85">
        <v>16243</v>
      </c>
      <c r="E37" s="124" t="s">
        <v>216</v>
      </c>
      <c r="F37" s="85">
        <v>61748</v>
      </c>
      <c r="G37" s="124" t="s">
        <v>217</v>
      </c>
      <c r="H37" s="85">
        <v>6109</v>
      </c>
    </row>
    <row r="38" spans="1:8" ht="15">
      <c r="A38" s="124" t="s">
        <v>218</v>
      </c>
      <c r="B38" s="85">
        <v>16243</v>
      </c>
      <c r="C38" s="124" t="s">
        <v>219</v>
      </c>
      <c r="D38" s="85">
        <v>8744</v>
      </c>
      <c r="E38" s="124" t="s">
        <v>212</v>
      </c>
      <c r="F38" s="85">
        <v>303</v>
      </c>
      <c r="G38" s="124" t="s">
        <v>213</v>
      </c>
      <c r="H38" s="85">
        <v>12</v>
      </c>
    </row>
    <row r="39" spans="1:8" ht="15">
      <c r="A39" s="124" t="s">
        <v>219</v>
      </c>
      <c r="B39" s="85">
        <v>8744</v>
      </c>
      <c r="C39" s="124" t="s">
        <v>214</v>
      </c>
      <c r="D39" s="85">
        <v>2824</v>
      </c>
      <c r="E39" s="124" t="s">
        <v>215</v>
      </c>
      <c r="F39" s="85">
        <v>293</v>
      </c>
      <c r="G39" s="124"/>
      <c r="H39" s="85"/>
    </row>
    <row r="40" spans="1:8" ht="15">
      <c r="A40" s="124" t="s">
        <v>217</v>
      </c>
      <c r="B40" s="85">
        <v>6109</v>
      </c>
      <c r="C40" s="124"/>
      <c r="D40" s="85"/>
      <c r="E40" s="124"/>
      <c r="F40" s="85"/>
      <c r="G40" s="124"/>
      <c r="H40" s="85"/>
    </row>
    <row r="41" spans="1:8" ht="15">
      <c r="A41" s="124" t="s">
        <v>214</v>
      </c>
      <c r="B41" s="85">
        <v>2824</v>
      </c>
      <c r="C41" s="124"/>
      <c r="D41" s="85"/>
      <c r="E41" s="124"/>
      <c r="F41" s="85"/>
      <c r="G41" s="124"/>
      <c r="H41" s="85"/>
    </row>
    <row r="42" spans="1:8" ht="15">
      <c r="A42" s="124" t="s">
        <v>212</v>
      </c>
      <c r="B42" s="85">
        <v>303</v>
      </c>
      <c r="C42" s="124"/>
      <c r="D42" s="85"/>
      <c r="E42" s="124"/>
      <c r="F42" s="85"/>
      <c r="G42" s="124"/>
      <c r="H42" s="85"/>
    </row>
    <row r="43" spans="1:8" ht="15">
      <c r="A43" s="124" t="s">
        <v>215</v>
      </c>
      <c r="B43" s="85">
        <v>293</v>
      </c>
      <c r="C43" s="124"/>
      <c r="D43" s="85"/>
      <c r="E43" s="124"/>
      <c r="F43" s="85"/>
      <c r="G43" s="124"/>
      <c r="H43" s="85"/>
    </row>
    <row r="44" spans="1:8" ht="15">
      <c r="A44" s="124" t="s">
        <v>213</v>
      </c>
      <c r="B44" s="85">
        <v>12</v>
      </c>
      <c r="C44" s="124"/>
      <c r="D44" s="85"/>
      <c r="E44" s="124"/>
      <c r="F44" s="85"/>
      <c r="G44" s="124"/>
      <c r="H44" s="85"/>
    </row>
  </sheetData>
  <printOptions/>
  <pageMargins left="0.7" right="0.7" top="0.75" bottom="0.75" header="0.3" footer="0.3"/>
  <pageSetup orientation="portrait" paperSize="9"/>
  <tableParts>
    <tablePart r:id="rId1"/>
    <tablePart r:id="rId8"/>
    <tablePart r:id="rId6"/>
    <tablePart r:id="rId7"/>
    <tablePart r:id="rId2"/>
    <tablePart r:id="rId5"/>
    <tablePart r:id="rId4"/>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442</v>
      </c>
      <c r="B1" s="13" t="s">
        <v>443</v>
      </c>
      <c r="C1" s="13" t="s">
        <v>444</v>
      </c>
      <c r="D1" s="13" t="s">
        <v>144</v>
      </c>
      <c r="E1" s="13" t="s">
        <v>446</v>
      </c>
      <c r="F1" s="13" t="s">
        <v>447</v>
      </c>
      <c r="G1" s="13" t="s">
        <v>448</v>
      </c>
    </row>
    <row r="2" spans="1:7" ht="15">
      <c r="A2" s="85" t="s">
        <v>386</v>
      </c>
      <c r="B2" s="85">
        <v>0</v>
      </c>
      <c r="C2" s="129">
        <v>0</v>
      </c>
      <c r="D2" s="85" t="s">
        <v>445</v>
      </c>
      <c r="E2" s="85"/>
      <c r="F2" s="85"/>
      <c r="G2" s="85"/>
    </row>
    <row r="3" spans="1:7" ht="15">
      <c r="A3" s="85" t="s">
        <v>387</v>
      </c>
      <c r="B3" s="85">
        <v>0</v>
      </c>
      <c r="C3" s="129">
        <v>0</v>
      </c>
      <c r="D3" s="85" t="s">
        <v>445</v>
      </c>
      <c r="E3" s="85"/>
      <c r="F3" s="85"/>
      <c r="G3" s="85"/>
    </row>
    <row r="4" spans="1:7" ht="15">
      <c r="A4" s="85" t="s">
        <v>388</v>
      </c>
      <c r="B4" s="85">
        <v>0</v>
      </c>
      <c r="C4" s="129">
        <v>0</v>
      </c>
      <c r="D4" s="85" t="s">
        <v>445</v>
      </c>
      <c r="E4" s="85"/>
      <c r="F4" s="85"/>
      <c r="G4" s="85"/>
    </row>
    <row r="5" spans="1:7" ht="15">
      <c r="A5" s="85" t="s">
        <v>389</v>
      </c>
      <c r="B5" s="85">
        <v>50</v>
      </c>
      <c r="C5" s="129">
        <v>1</v>
      </c>
      <c r="D5" s="85" t="s">
        <v>445</v>
      </c>
      <c r="E5" s="85"/>
      <c r="F5" s="85"/>
      <c r="G5" s="85"/>
    </row>
    <row r="6" spans="1:7" ht="15">
      <c r="A6" s="85" t="s">
        <v>390</v>
      </c>
      <c r="B6" s="85">
        <v>50</v>
      </c>
      <c r="C6" s="129">
        <v>1</v>
      </c>
      <c r="D6" s="85" t="s">
        <v>445</v>
      </c>
      <c r="E6" s="85"/>
      <c r="F6" s="85"/>
      <c r="G6" s="85"/>
    </row>
    <row r="7" spans="1:7" ht="15">
      <c r="A7" s="91" t="s">
        <v>391</v>
      </c>
      <c r="B7" s="91">
        <v>4</v>
      </c>
      <c r="C7" s="130">
        <v>0</v>
      </c>
      <c r="D7" s="91" t="s">
        <v>445</v>
      </c>
      <c r="E7" s="91" t="b">
        <v>0</v>
      </c>
      <c r="F7" s="91" t="b">
        <v>0</v>
      </c>
      <c r="G7" s="91" t="b">
        <v>0</v>
      </c>
    </row>
    <row r="8" spans="1:7" ht="15">
      <c r="A8" s="91" t="s">
        <v>392</v>
      </c>
      <c r="B8" s="91">
        <v>2</v>
      </c>
      <c r="C8" s="130">
        <v>0.014001395147161916</v>
      </c>
      <c r="D8" s="91" t="s">
        <v>445</v>
      </c>
      <c r="E8" s="91" t="b">
        <v>0</v>
      </c>
      <c r="F8" s="91" t="b">
        <v>0</v>
      </c>
      <c r="G8" s="91" t="b">
        <v>0</v>
      </c>
    </row>
    <row r="9" spans="1:7" ht="15">
      <c r="A9" s="91" t="s">
        <v>393</v>
      </c>
      <c r="B9" s="91">
        <v>2</v>
      </c>
      <c r="C9" s="130">
        <v>0.014001395147161916</v>
      </c>
      <c r="D9" s="91" t="s">
        <v>445</v>
      </c>
      <c r="E9" s="91" t="b">
        <v>0</v>
      </c>
      <c r="F9" s="91" t="b">
        <v>0</v>
      </c>
      <c r="G9" s="91" t="b">
        <v>0</v>
      </c>
    </row>
    <row r="10" spans="1:7" ht="15">
      <c r="A10" s="91" t="s">
        <v>393</v>
      </c>
      <c r="B10" s="91">
        <v>2</v>
      </c>
      <c r="C10" s="130">
        <v>0</v>
      </c>
      <c r="D10" s="91" t="s">
        <v>357</v>
      </c>
      <c r="E10" s="91" t="b">
        <v>0</v>
      </c>
      <c r="F10" s="91" t="b">
        <v>0</v>
      </c>
      <c r="G10" s="91" t="b">
        <v>0</v>
      </c>
    </row>
    <row r="11" spans="1:7" ht="15">
      <c r="A11" s="91" t="s">
        <v>391</v>
      </c>
      <c r="B11" s="91">
        <v>2</v>
      </c>
      <c r="C11" s="130">
        <v>0</v>
      </c>
      <c r="D11" s="91" t="s">
        <v>357</v>
      </c>
      <c r="E11" s="91" t="b">
        <v>0</v>
      </c>
      <c r="F11" s="91" t="b">
        <v>0</v>
      </c>
      <c r="G1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2019-08-18T00:31:44Z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