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<sst xmlns="http://schemas.openxmlformats.org/spreadsheetml/2006/main" count="4132" uniqueCount="1215">
  <si>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</si>
  <si>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</si>
  <si>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</si>
  <si>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</si>
  <si>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</si>
  <si>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</si>
  <si>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</si>
  <si>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</si>
  <si>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</si>
  <si>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</si>
  <si>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</si>
  <si>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</si>
  <si>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</si>
  <si>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</si>
  <si>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</si>
  <si>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</si>
  <si>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</si>
  <si>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</si>
  <si>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</si>
  <si>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</si>
  <si>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</si>
  <si>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</si>
  <si>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</si>
  <si>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</si>
  <si>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</si>
  <si>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</si>
  <si>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</si>
  <si>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</si>
  <si>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</si>
  <si>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</si>
  <si>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</si>
  <si>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</si>
  <si>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</si>
  <si>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</si>
  <si>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</si>
  <si>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</si>
  <si>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</si>
  <si>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</si>
  <si>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</si>
  <si>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</si>
  <si>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</si>
  <si>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</si>
  <si>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</si>
  <si>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</si>
  <si>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</si>
  <si>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</si>
  <si>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</si>
  <si>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</si>
  <si>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</si>
  <si>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</si>
  <si>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</si>
  <si>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</si>
  <si>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</si>
  <si>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</si>
  <si>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</si>
  <si>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</si>
  <si>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</si>
  <si>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</si>
  <si>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</si>
  <si>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</si>
  <si>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</si>
  <si>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</si>
  <si>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</si>
  <si>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</si>
  <si>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</si>
  <si>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</si>
  <si>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</si>
  <si>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</si>
  <si>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</si>
  <si>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</si>
  <si>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</si>
  <si>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</si>
  <si>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</si>
  <si>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</si>
  <si>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</si>
  <si>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</si>
  <si>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</si>
  <si>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</si>
  <si>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</si>
  <si>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</si>
  <si>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</si>
  <si>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</si>
  <si>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</si>
  <si>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</si>
  <si>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</si>
  <si>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</si>
  <si>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</si>
  <si>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</si>
  <si>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</si>
  <si>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</si>
  <si>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</si>
  <si>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</si>
  <si>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</si>
  <si>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</si>
  <si>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</si>
  <si>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</si>
  <si>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</si>
  <si>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</si>
  <si>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</si>
  <si>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</si>
  <si>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</si>
  <si>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</si>
  <si>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</si>
  <si>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</si>
  <si>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</si>
  <si>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</si>
  <si>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</si>
  <si>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</si>
  <si>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</si>
  <si>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</si>
  <si>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</si>
  <si>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</si>
  <si>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</si>
  <si>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</si>
  <si>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</si>
  <si>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</si>
  <si>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</si>
  <si>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</si>
  <si>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</si>
  <si>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</si>
  <si>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</si>
  <si>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</si>
  <si>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</si>
  <si>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</si>
  <si>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</si>
  <si>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</si>
  <si>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</si>
  <si>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</si>
  <si>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</si>
  <si>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</si>
  <si>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</si>
  <si>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</si>
  <si>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</si>
  <si>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</si>
  <si>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</si>
  <si>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</si>
  <si>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</si>
  <si>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</si>
  <si>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</si>
  <si>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</si>
  <si>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</si>
  <si>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</si>
  <si>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</si>
  <si>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</si>
  <si>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</si>
  <si>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</si>
  <si>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</si>
  <si>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</si>
  <si>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</si>
  <si>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</si>
  <si>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</si>
  <si>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</si>
  <si>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</si>
  <si>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</si>
  <si>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</si>
  <si>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</si>
  <si>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</si>
  <si>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</si>
  <si>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</si>
  <si>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</si>
  <si>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</si>
  <si>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</si>
  <si>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</si>
  <si>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</si>
  <si>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</si>
  <si>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</si>
  <si>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</si>
  <si>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</si>
  <si>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</si>
  <si>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</si>
  <si>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</si>
  <si>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</si>
  <si>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</si>
  <si>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</si>
  <si>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</si>
  <si>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</si>
  <si>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</si>
  <si>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</si>
  <si>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</si>
  <si>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</si>
  <si>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</si>
  <si>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</si>
  <si>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</si>
  <si>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</si>
  <si>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</si>
  <si>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</si>
  <si>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</si>
  <si>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</si>
  <si>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</si>
  <si>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</si>
  <si>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</si>
  <si>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</si>
  <si>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</si>
  <si>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</si>
  <si>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</si>
  <si>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</si>
  <si>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</si>
  <si>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</si>
  <si>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</si>
  <si>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</si>
  <si>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</si>
  <si>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</si>
  <si>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</si>
  <si>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</si>
  <si>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</si>
  <si>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</si>
  <si>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</si>
  <si>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</si>
  <si>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</si>
  <si>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</si>
  <si>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</si>
  <si>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</si>
  <si>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</si>
  <si>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</si>
  <si>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sometimespunchy</t>
  </si>
  <si>
    <t>_iznar</t>
  </si>
  <si>
    <t>jamesford74</t>
  </si>
  <si>
    <t>judgementalbsc</t>
  </si>
  <si>
    <t>iffnmanchester</t>
  </si>
  <si>
    <t>srmooreresearch</t>
  </si>
  <si>
    <t>foodmanufacture</t>
  </si>
  <si>
    <t>techwritersuk</t>
  </si>
  <si>
    <t>rickpendrous</t>
  </si>
  <si>
    <t>treshaus</t>
  </si>
  <si>
    <t>nfcucrimeops</t>
  </si>
  <si>
    <t>nfcucrimeflops</t>
  </si>
  <si>
    <t>phandaw</t>
  </si>
  <si>
    <t>chappmanng</t>
  </si>
  <si>
    <t>thepoliticalcat</t>
  </si>
  <si>
    <t>bloodtribeelect</t>
  </si>
  <si>
    <t>wsccts</t>
  </si>
  <si>
    <t>peteraston3</t>
  </si>
  <si>
    <t>fauthenticity</t>
  </si>
  <si>
    <t>nml_chembiogc</t>
  </si>
  <si>
    <t>nove1066</t>
  </si>
  <si>
    <t>berthacoombs</t>
  </si>
  <si>
    <t>gcountryman</t>
  </si>
  <si>
    <t>l_maisey</t>
  </si>
  <si>
    <t>sciexfood</t>
  </si>
  <si>
    <t>foodgov</t>
  </si>
  <si>
    <t>heatherjhancock</t>
  </si>
  <si>
    <t>facebook</t>
  </si>
  <si>
    <t>thetimes</t>
  </si>
  <si>
    <t>incastamere</t>
  </si>
  <si>
    <t>trimskil</t>
  </si>
  <si>
    <t>foodbruv</t>
  </si>
  <si>
    <t>numskul</t>
  </si>
  <si>
    <t>sanidadgob</t>
  </si>
  <si>
    <t>jrussell46</t>
  </si>
  <si>
    <t>ctsi_uk</t>
  </si>
  <si>
    <t>jts_editorial</t>
  </si>
  <si>
    <t>wsccnews</t>
  </si>
  <si>
    <t>lgcgroup</t>
  </si>
  <si>
    <t>sainsburys</t>
  </si>
  <si>
    <t>shabbosgoy</t>
  </si>
  <si>
    <t>chris_steller</t>
  </si>
  <si>
    <t>Retweet</t>
  </si>
  <si>
    <t>Mentions</t>
  </si>
  <si>
    <t>Replies to</t>
  </si>
  <si>
    <t>Potential #foodcrime happening under your noses. #safeandlegal or not? #registeredfoodbiz or not? #allergencontrols or not? @facebook @HeatherJHancock @foodgov This is happening on your watch. https://t.co/eT3QFsEi6e</t>
  </si>
  <si>
    <t>Cheeseless pizza is an offense, followed by 5 years in prison. #foodcrime</t>
  </si>
  <si>
    <t>Organised gangs and fraudsters are targeting the luxury food market with fake products including champagne and caviar. #foodfraud #foodcrime #foodprotection @thetimes https://t.co/44o389DigL</t>
  </si>
  <si>
    <t>Organised crime gangs drive rise in food fraud https://t.co/3SO89Ny1Ot @thetimes #foodfraud #foodcrime</t>
  </si>
  <si>
    <t>One arrested as part of a lengthy investigation into the theft, slaughter and illegal butchery of sheep in the West Midlands #FoodCrime #Butchery https://t.co/P7c0ay6hqX https://t.co/mlNCVIlnt8</t>
  </si>
  <si>
    <t>One arrested as part of a lengthy investigation into the theft, slaughter and illegal butchery of sheep in the West Midlands #FoodCrime #Butchery https://t.co/Rsfz4kTaDT</t>
  </si>
  <si>
    <t>One arrested as part of a lengthy investigation into the theft, slaughter and illegal butchery of sheep in the West Midlands #FoodCrime #Butchery https://t.co/b5iT9KmSzz</t>
  </si>
  <si>
    <t>@InCastamere 1-800-FBI-#FoodCrime | See something, say something.</t>
  </si>
  <si>
    <t>Really good workshop today with our talented analysts brainstorming  the #foodcrime risks they pose and how to tackle it. Followed by a senior management meeting and staff engagement discussion. Busy day. @TrimskiL @foodgov</t>
  </si>
  <si>
    <t>Really good workshop today with our talented analysts brainstorming  the #foodcrime risks they pose (they pose? The analysts?) and how to tackle it with no powers. Followed by a senior management meeting and staff engagement discussion. Busy day. @NumSkuL @foodbruv</t>
  </si>
  <si>
    <t>Google translate might not do full justice to the linked article, but it's still a very clear demonstration of the value of financial investigation to a #foodcrime response. https://t.co/NX3ScRK2uL</t>
  </si>
  <si>
    <t>Can we arrest the person who created this horrendous thing? A 2-year diet of Prison Loaf would fix them up just fine. #FoodCrime https://t.co/ALtwFHsFQO</t>
  </si>
  <si>
    <t>Fake #Saffron we found in #WestSussex led to a huge amount of adulterated saffron traced to a factory in #Alicante. 
Read more ➡️ https://t.co/3HCONW2a4R
@WSCCNews @jts_editorial @foodgov @CTSI_UK @jrussell46 @sanidadgob 
#foodcrime #foodfraud #intel 
#tradingstandards https://t.co/zeIKKh6Tyt</t>
  </si>
  <si>
    <t>It was great to have one of our key stakeholders FSA's @foodgov NFCU here today @LGCGroup to learn more about their expanded remit and demonstrate first hand, the importance of good #measurementscience @NML_ChemBioGC in fighting #foodfraud #foodcrime https://t.co/eJLFgLUDH3</t>
  </si>
  <si>
    <t>@sainsburys -If this is what " Taste the Difference" is all about? _xD83D__xDE32_YOU CAN TASTE IT FOR ME !! _xD83E__xDD22_ #foodcrime #HealthyEating #Sainsburys #veganfood #londonfood #naturalfood #ThursdayThoughts #Vegan https://t.co/iuUfQXLve6</t>
  </si>
  <si>
    <t>#foodcrime https://t.co/ZZS6wvZuwC</t>
  </si>
  <si>
    <t>@chris_steller you forgot to add #foodcrime cc @Shabbosgoy</t>
  </si>
  <si>
    <t>spaghetti sandwich, hold the sauce #foodcrime https://t.co/sK21mD6gZS</t>
  </si>
  <si>
    <t>A new European standard for food fraud has been developed to clarify inconsistencies in terminology #FoodFraud #FoodSafety #FoodCrime #Europe #MassSpectrometry #LCMS https://t.co/vDk4j76Vgg</t>
  </si>
  <si>
    <t>FDA strategy to advance food safety and modernise the overseeing of imported food announced #FoodFraud #FoodSafety #FoodCrime #FoodScience #MassSpec #HPLC https://t.co/g0VIkBqStA https://t.co/nXrQTlBlHa</t>
  </si>
  <si>
    <t>https://www.linkedin.com/slink?code=e7rpcGX</t>
  </si>
  <si>
    <t>https://www.thetimes.co.uk/article/organised-crime-gangs-drive-rise-in-food-fraud-tqrpb5h8j</t>
  </si>
  <si>
    <t>https://www.foodmanufacture.co.uk/Article/2019/08/12/Arrest-made-in-illegal-sheep-butchery-investigation</t>
  </si>
  <si>
    <t>https://twitter.com/KarenGussow/status/1161624385373032448</t>
  </si>
  <si>
    <t>https://twitter.com/InCastamere/status/1161267598853435393</t>
  </si>
  <si>
    <t>https://www.westsussex.gov.uk/news/fake-saffron-discovery-in-west-sussex-sparks-international-investigation/</t>
  </si>
  <si>
    <t>https://twitter.com/SelvaraniElahi/status/1161691764526407681</t>
  </si>
  <si>
    <t>https://twitter.com/berthacoombs/status/1162084396972806145</t>
  </si>
  <si>
    <t>https://www.foodnavigator.com/Article/2019/03/07/Nofima-develops-food-fraud-standardization</t>
  </si>
  <si>
    <t>https://www.newfoodmagazine.com/news/80277/us-food-safety/</t>
  </si>
  <si>
    <t>linkedin.com</t>
  </si>
  <si>
    <t>co.uk</t>
  </si>
  <si>
    <t>twitter.com</t>
  </si>
  <si>
    <t>gov.uk</t>
  </si>
  <si>
    <t>foodnavigator.com</t>
  </si>
  <si>
    <t>newfoodmagazine.com</t>
  </si>
  <si>
    <t>foodcrime safeandlegal registeredfoodbiz allergencontrols</t>
  </si>
  <si>
    <t>foodcrime</t>
  </si>
  <si>
    <t>foodfraud foodcrime foodprotection</t>
  </si>
  <si>
    <t>foodfraud foodcrime</t>
  </si>
  <si>
    <t>foodcrime butchery</t>
  </si>
  <si>
    <t>saffron westsussex alicante foodcrime foodfraud intel tradingstandards</t>
  </si>
  <si>
    <t>saffron westsussex alicante</t>
  </si>
  <si>
    <t>measurementscience foodfraud foodcrime</t>
  </si>
  <si>
    <t>foodcrime healthyeating sainsburys veganfood londonfood naturalfood thursdaythoughts vegan</t>
  </si>
  <si>
    <t>foodfraud foodsafety foodcrime europe massspectrometry lcms</t>
  </si>
  <si>
    <t>foodfraud foodsafety foodcrime foodscience massspec hplc</t>
  </si>
  <si>
    <t>https://pbs.twimg.com/media/EBw-5WJWkAAQeCe.jpg</t>
  </si>
  <si>
    <t>https://pbs.twimg.com/media/EBH-9HWXoAArj4r.jpg</t>
  </si>
  <si>
    <t>https://pbs.twimg.com/media/EBY2EPwX4AADIbN.jpg</t>
  </si>
  <si>
    <t>https://pbs.twimg.com/media/ECBs_X-XsAIP541.jpg</t>
  </si>
  <si>
    <t>https://pbs.twimg.com/media/ECHxnLqX4AEuM4Q.jpg</t>
  </si>
  <si>
    <t>https://pbs.twimg.com/media/ECIQGcxWsAENmzQ.jpg</t>
  </si>
  <si>
    <t>http://pbs.twimg.com/profile_images/1149727048451153920/Fct1SUZF_normal.jpg</t>
  </si>
  <si>
    <t>http://pbs.twimg.com/profile_images/1150150319441006592/G-WQUIVZ_normal.jpg</t>
  </si>
  <si>
    <t>http://pbs.twimg.com/profile_images/785847084838780928/2Lp2D0EC_normal.jpg</t>
  </si>
  <si>
    <t>http://pbs.twimg.com/profile_images/1054114153697345537/nDUMklUI_normal.jpg</t>
  </si>
  <si>
    <t>http://pbs.twimg.com/profile_images/437915903762501634/qT7oKtnf_normal.png</t>
  </si>
  <si>
    <t>http://pbs.twimg.com/profile_images/869980401837768704/qVEECgIM_normal.jpg</t>
  </si>
  <si>
    <t>http://pbs.twimg.com/profile_images/1331979721/Techwriterslogoweb_normal.jpg</t>
  </si>
  <si>
    <t>http://pbs.twimg.com/profile_images/1279025396/Rick2010_normal.jpg</t>
  </si>
  <si>
    <t>http://pbs.twimg.com/profile_images/1150902657772597249/U6V9oHbH_normal.jpg</t>
  </si>
  <si>
    <t>http://pbs.twimg.com/profile_images/738716751983194112/pGroybxd_normal.jpg</t>
  </si>
  <si>
    <t>http://pbs.twimg.com/profile_images/1135192511058710528/ypAciCuf_normal.jpg</t>
  </si>
  <si>
    <t>http://pbs.twimg.com/profile_images/878025031061839872/78BycsIX_normal.jpg</t>
  </si>
  <si>
    <t>http://pbs.twimg.com/profile_images/732217895774765056/CDJEHm69_normal.jpg</t>
  </si>
  <si>
    <t>http://pbs.twimg.com/profile_images/967877171980025856/nxo-zSDI_normal.jpg</t>
  </si>
  <si>
    <t>http://pbs.twimg.com/profile_images/1105700911119122434/LbIbg3R8_normal.png</t>
  </si>
  <si>
    <t>http://pbs.twimg.com/profile_images/1083791801159467008/YEKQHMvI_normal.jpg</t>
  </si>
  <si>
    <t>http://pbs.twimg.com/profile_images/636197416287510528/eevgAtC__normal.png</t>
  </si>
  <si>
    <t>http://pbs.twimg.com/profile_images/1075794419956281344/tL1luLAN_normal.jpg</t>
  </si>
  <si>
    <t>http://pbs.twimg.com/profile_images/726585675215200256/yWUK-3zH_normal.jpg</t>
  </si>
  <si>
    <t>http://pbs.twimg.com/profile_images/1133452447014428673/43auDe73_normal.jpg</t>
  </si>
  <si>
    <t>http://pbs.twimg.com/profile_images/644108221268008960/oqWXjUWc_normal.jpg</t>
  </si>
  <si>
    <t>17:33:06</t>
  </si>
  <si>
    <t>22:20:51</t>
  </si>
  <si>
    <t>13:40:44</t>
  </si>
  <si>
    <t>19:15:49</t>
  </si>
  <si>
    <t>19:12:48</t>
  </si>
  <si>
    <t>22:37:44</t>
  </si>
  <si>
    <t>11:34:00</t>
  </si>
  <si>
    <t>13:09:18</t>
  </si>
  <si>
    <t>13:09:28</t>
  </si>
  <si>
    <t>04:20:39</t>
  </si>
  <si>
    <t>16:43:33</t>
  </si>
  <si>
    <t>12:09:28</t>
  </si>
  <si>
    <t>16:52:48</t>
  </si>
  <si>
    <t>16:53:53</t>
  </si>
  <si>
    <t>18:36:48</t>
  </si>
  <si>
    <t>04:12:38</t>
  </si>
  <si>
    <t>04:20:22</t>
  </si>
  <si>
    <t>18:44:10</t>
  </si>
  <si>
    <t>06:27:34</t>
  </si>
  <si>
    <t>18:04:17</t>
  </si>
  <si>
    <t>09:42:47</t>
  </si>
  <si>
    <t>17:08:57</t>
  </si>
  <si>
    <t>19:32:26</t>
  </si>
  <si>
    <t>18:36:27</t>
  </si>
  <si>
    <t>21:27:13</t>
  </si>
  <si>
    <t>11:40:04</t>
  </si>
  <si>
    <t>23:40:03</t>
  </si>
  <si>
    <t>https://twitter.com/sometimespunchy/status/1159517908780892160</t>
  </si>
  <si>
    <t>https://twitter.com/_iznar/status/1159952707551019008</t>
  </si>
  <si>
    <t>https://twitter.com/jamesford74/status/1160184205768384521</t>
  </si>
  <si>
    <t>https://twitter.com/judgementalbsc/status/1160630920451436544</t>
  </si>
  <si>
    <t>https://twitter.com/iffnmanchester/status/1160630161819283456</t>
  </si>
  <si>
    <t>https://twitter.com/srmooreresearch/status/1160681735199346688</t>
  </si>
  <si>
    <t>https://twitter.com/foodmanufacture/status/1160877087147773954</t>
  </si>
  <si>
    <t>https://twitter.com/techwritersuk/status/1160901071478427648</t>
  </si>
  <si>
    <t>https://twitter.com/rickpendrous/status/1160901113509502976</t>
  </si>
  <si>
    <t>https://twitter.com/treshaus/status/1161492807678341122</t>
  </si>
  <si>
    <t>https://twitter.com/nfcucrimeops/status/1161679764316459008</t>
  </si>
  <si>
    <t>https://twitter.com/nfcucrimeflops/status/1157986909538398210</t>
  </si>
  <si>
    <t>https://twitter.com/nfcucrimeflops/status/1161682090703904770</t>
  </si>
  <si>
    <t>https://twitter.com/phandaw/status/1161682366034788352</t>
  </si>
  <si>
    <t>https://twitter.com/chappmanng/status/1161708264033308673</t>
  </si>
  <si>
    <t>https://twitter.com/thepoliticalcat/status/1161853179635499009</t>
  </si>
  <si>
    <t>https://twitter.com/bloodtribeelect/status/1161855123527569409</t>
  </si>
  <si>
    <t>https://twitter.com/wsccts/status/1159173404681023489</t>
  </si>
  <si>
    <t>https://twitter.com/peteraston3/status/1161887134820814848</t>
  </si>
  <si>
    <t>https://twitter.com/fauthenticity/status/1161700081520828417</t>
  </si>
  <si>
    <t>https://twitter.com/nml_chembiogc/status/1161936263013982215</t>
  </si>
  <si>
    <t>https://twitter.com/nove1066/status/1162048545358327809</t>
  </si>
  <si>
    <t>https://twitter.com/berthacoombs/status/1162084654259855360</t>
  </si>
  <si>
    <t>https://twitter.com/gcountryman/status/1162432951415709696</t>
  </si>
  <si>
    <t>https://twitter.com/l_maisey/status/1162475926174744582</t>
  </si>
  <si>
    <t>https://twitter.com/sciexfood/status/1160878615791329280</t>
  </si>
  <si>
    <t>https://twitter.com/sciexfood/status/1162509358044987392</t>
  </si>
  <si>
    <t>1159517908780892160</t>
  </si>
  <si>
    <t>1159952707551019008</t>
  </si>
  <si>
    <t>1160184205768384521</t>
  </si>
  <si>
    <t>1160630920451436544</t>
  </si>
  <si>
    <t>1160630161819283456</t>
  </si>
  <si>
    <t>1160681735199346688</t>
  </si>
  <si>
    <t>1160877087147773954</t>
  </si>
  <si>
    <t>1160901071478427648</t>
  </si>
  <si>
    <t>1160901113509502976</t>
  </si>
  <si>
    <t>1161492807678341122</t>
  </si>
  <si>
    <t>1161679764316459008</t>
  </si>
  <si>
    <t>1157986909538398210</t>
  </si>
  <si>
    <t>1161682090703904770</t>
  </si>
  <si>
    <t>1161682366034788352</t>
  </si>
  <si>
    <t>1161708264033308673</t>
  </si>
  <si>
    <t>1161853179635499009</t>
  </si>
  <si>
    <t>1161855123527569409</t>
  </si>
  <si>
    <t>1159173404681023489</t>
  </si>
  <si>
    <t>1161887134820814848</t>
  </si>
  <si>
    <t>1161700081520828417</t>
  </si>
  <si>
    <t>1161936263013982215</t>
  </si>
  <si>
    <t>1162048545358327809</t>
  </si>
  <si>
    <t>1162084654259855360</t>
  </si>
  <si>
    <t>1162432951415709696</t>
  </si>
  <si>
    <t>1162475926174744582</t>
  </si>
  <si>
    <t>1160878615791329280</t>
  </si>
  <si>
    <t>1162509358044987392</t>
  </si>
  <si>
    <t>1161267598853435393</t>
  </si>
  <si>
    <t>1162431161706172416</t>
  </si>
  <si>
    <t/>
  </si>
  <si>
    <t>734032580786298881</t>
  </si>
  <si>
    <t>80685646</t>
  </si>
  <si>
    <t>14812037</t>
  </si>
  <si>
    <t>en</t>
  </si>
  <si>
    <t>und</t>
  </si>
  <si>
    <t>1161624385373032448</t>
  </si>
  <si>
    <t>1161691764526407681</t>
  </si>
  <si>
    <t>1162084396972806145</t>
  </si>
  <si>
    <t>Twitter for iPhone</t>
  </si>
  <si>
    <t>LinkedIn</t>
  </si>
  <si>
    <t>Twitter Web App</t>
  </si>
  <si>
    <t>Twitter for iPad</t>
  </si>
  <si>
    <t>TweetDeck</t>
  </si>
  <si>
    <t>Hootsuite Inc.</t>
  </si>
  <si>
    <t>Twitter for Android</t>
  </si>
  <si>
    <t>Twitter Web Client</t>
  </si>
  <si>
    <t>-74.026675,40.683935 
-73.910408,40.683935 
-73.910408,40.877483 
-74.026675,40.877483</t>
  </si>
  <si>
    <t>United States</t>
  </si>
  <si>
    <t>US</t>
  </si>
  <si>
    <t>Manhattan, NY</t>
  </si>
  <si>
    <t>01a9a39529b27f36</t>
  </si>
  <si>
    <t>Manhattan</t>
  </si>
  <si>
    <t>city</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</si>
  <si>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</si>
  <si>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</si>
  <si>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</si>
  <si>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</si>
  <si>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</si>
  <si>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</si>
  <si>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</si>
  <si>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</si>
  <si>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</si>
  <si>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</si>
  <si>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</si>
  <si>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</si>
  <si>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</si>
  <si>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</si>
  <si>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</si>
  <si>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</si>
  <si>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</si>
  <si>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</si>
  <si>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</si>
  <si>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</si>
  <si>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</si>
  <si>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</si>
  <si>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Insignificant Food Officer</t>
  </si>
  <si>
    <t>NFCU Flops</t>
  </si>
  <si>
    <t>FoodStandardsAgency</t>
  </si>
  <si>
    <t>Heather Hancock</t>
  </si>
  <si>
    <t>Facebook</t>
  </si>
  <si>
    <t>Iznar</t>
  </si>
  <si>
    <t>James Ford</t>
  </si>
  <si>
    <t>The Times</t>
  </si>
  <si>
    <t>JudgeMental BsC</t>
  </si>
  <si>
    <t>IFFN _xD83D__xDC1D_</t>
  </si>
  <si>
    <t>Susan Moore</t>
  </si>
  <si>
    <t>Food Manufacture</t>
  </si>
  <si>
    <t>Technology Writers</t>
  </si>
  <si>
    <t>Rick Pendrous</t>
  </si>
  <si>
    <t>_xD83D__xDD25__xD83C__xDFF3_️‍_xD83C__xDF08_TRE IN WI _xD83C__xDFF3_️‍_xD83C__xDF08__xD83D__xDD25_</t>
  </si>
  <si>
    <t>Mr. Dane Weeks Is My Play Cousin</t>
  </si>
  <si>
    <t>Gavan Wafer</t>
  </si>
  <si>
    <t>Lorna</t>
  </si>
  <si>
    <t>ScottnJill weaver</t>
  </si>
  <si>
    <t>ArtisanFood Angel</t>
  </si>
  <si>
    <t>Giles Chapman</t>
  </si>
  <si>
    <t>thepolitical #BravenakDoesNotExonerate cat</t>
  </si>
  <si>
    <t>blood.tribe.election™</t>
  </si>
  <si>
    <t>West Sussex Trading Standards ⚖️</t>
  </si>
  <si>
    <t>Min. Sanidad (MSCBS)</t>
  </si>
  <si>
    <t>Jacquie Russell</t>
  </si>
  <si>
    <t>Chartered Trading Standards Institute</t>
  </si>
  <si>
    <t>Journal of Trading Standards</t>
  </si>
  <si>
    <t>West Sussex County Council</t>
  </si>
  <si>
    <t>Peter Aston</t>
  </si>
  <si>
    <t>Food Authenticity</t>
  </si>
  <si>
    <t>UK NML ChemBio&amp;GC</t>
  </si>
  <si>
    <t>LGC</t>
  </si>
  <si>
    <t>Nove</t>
  </si>
  <si>
    <t>Sainsbury's</t>
  </si>
  <si>
    <t>Bertha Coombs</t>
  </si>
  <si>
    <t>Gina Countryman</t>
  </si>
  <si>
    <t>JohnGilmore</t>
  </si>
  <si>
    <t>Chris Steller</t>
  </si>
  <si>
    <t>maiseymakesstuff</t>
  </si>
  <si>
    <t>SCIEX Food</t>
  </si>
  <si>
    <t>Disillusioned mainly</t>
  </si>
  <si>
    <t>Head of Investigations @ Notional Food Crime Unit. Extra special branch of the Food Security Agency. Tackling global food crime (with no power_xD83D__xDE33_) (parody)</t>
  </si>
  <si>
    <t>Official Twitter feed from the Food Standards Agency (FSA). Keep up with the latest food safety tips, news and alerts. Also here to help Mon-Fri 9am-5pm</t>
  </si>
  <si>
    <t>I chair the Food Standards Agency. Talking, every so often, about food, farming, rural, The North - mostly.</t>
  </si>
  <si>
    <t>Our mission is to give people the power to build community and bring the world closer together. Need help? Visit https://t.co/HpkLABTIyz.</t>
  </si>
  <si>
    <t>Cisco Disco. Tacos and wavelengths , get some!</t>
  </si>
  <si>
    <t>An award-winning creative marketing leader with the aptitude to develop strong marketing communications and demand creation solutions.</t>
  </si>
  <si>
    <t>The best of our journalism.
Subscribe here: https://t.co/Kq4ItERnQC
Speak to our customer service team: https://t.co/VIDSflmdIL</t>
  </si>
  <si>
    <t>Veteran schizophrenic ; anti-social #socialist. MAD; possibly; ANGRY, definately.Rants &amp; Reflections all my own. Tory Hater.</t>
  </si>
  <si>
    <t>International Food Fraud Network (IFFN), Food Authenticity &amp; Integrity (fraud, adulteration, contamination). Science, detection, analytics.</t>
  </si>
  <si>
    <t>White Rose Researcher at the University of York. Consumer confidence, distrust, happiness (as emotion and economic model) and sustainability. My views. RT info.</t>
  </si>
  <si>
    <t>Breaking news on the Food and Drink Manufacturing Sector</t>
  </si>
  <si>
    <t>Technology Writers is a network of some of the best freelance journalists in the UK. They have expertise across most business sectors.</t>
  </si>
  <si>
    <t>Freelance writer, journalist and editor, with  a background in business, science and engineering. Formerly, editor of Food Manufacture.</t>
  </si>
  <si>
    <t>GOTV _xD83C__xDFAF_Former Field Director @MoCheeks | Vote Getter @GeorgiaDemocrat | HFA Alumnus and @WisDems | #GOTFV #GOTV | Herosexual LGBTQ+ QueerAF | #Fearless | _xD83C__xDFF3_️‍_xD83C__xDF08_</t>
  </si>
  <si>
    <t>I love politics and Game of Thrones. And art. Black culture, gotta stay up with my folks.</t>
  </si>
  <si>
    <t>Gavan Wafer is the Head  of Investigation (North) at the National Food Crime Unit with the FSA.Tweets and re-tweets are not endorsements; all views are my own.</t>
  </si>
  <si>
    <t>Senior Intel Analyst for FSA's National Food Crime Unit. In my spare time I travel the world to explore new places, food and scenery.
All views are my own.</t>
  </si>
  <si>
    <t>Working on a cunning plan to ease the burden of running a food business.
https://t.co/o7ZnkkQefv
   https://t.co/1GFPe62q7m… … … …</t>
  </si>
  <si>
    <t>Head of Intel in the FSA's National Food Crime Unit. Interested in food and crime (both separately and together). Views, etc,  my own.</t>
  </si>
  <si>
    <t>This account is dedicated to politics with occasional forays into film/art/food/cats/etc. #Resistance NO marketers PLZ.</t>
  </si>
  <si>
    <t>Critic for #Kainai tribe chief-councillors. Political-Social Commentary, Rabble Rouser, Govt Watchdog #Treaty7 #Blackfoot #NativeTwitter #LGBTQ #Film #Music</t>
  </si>
  <si>
    <t>Official Twitter for @WSCCNews #TradingStandards Service. Disclaimer: https://t.co/dqEh2ffoZA Not monitored 24/7.</t>
  </si>
  <si>
    <t>Ministerio de Sanidad, Consumo y Bienestar Social</t>
  </si>
  <si>
    <t>Cabinet Member for Fire and Rescue and Communities at West Sussex County Council. Member for East Grinstead South and Ashurst Wood.</t>
  </si>
  <si>
    <t>CTSI represents trading standards professionals. Visit Journal of Trading Standards (@jts_editorial) - https://t.co/31E8pCxDrM</t>
  </si>
  <si>
    <t>Magazine and website devoted to trading standards and consumer protection. Published by the Chartered Trading Standards Institute.</t>
  </si>
  <si>
    <t>All the latest news, information &amp; events from West Sussex County Council. Also see our Facebook page ‘West Sussex County Council.’</t>
  </si>
  <si>
    <t>The Food Authenticity Network is a UK government funded initiative to help bring together those involved in food authenticity testing.</t>
  </si>
  <si>
    <t>National Measurement Lab for chemical &amp; bio-measurement. Government Chemist. Supporting measurement confidence &amp; innovation to underpin growth &amp; quality of life</t>
  </si>
  <si>
    <t>International life sciences company + @NML_ChemBioGC @LGCStandards @LGCBiosearch @LGCMikromol @LGCLoGiCal @LGC_dds @Trustedbysport</t>
  </si>
  <si>
    <t>I'm like Marmite _xD83D__xDE16__xD83D__xDE4A_</t>
  </si>
  <si>
    <t>Follow us for the tastiest food updates and news to snack on. Got a question? Our customer service team is here to help.</t>
  </si>
  <si>
    <t>CNBC Nasdaq &amp; health care reporter. Chocoholic. #RedSoxNation #Cubana Fluent Spanglish speaker. https://t.co/SBlwCzidBf</t>
  </si>
  <si>
    <t>Mom. Conservative. Political operative.</t>
  </si>
  <si>
    <t>Former columnist for @AlphaNewsMN, contributor to @thehill. Called "a sad &amp; hateful man" by Ilhan Omar. Blogs at MN Conservatives: https://t.co/4wH1c2ZtoU</t>
  </si>
  <si>
    <t>former twitter personality "You are unable to follow more people at this time." - Twitter    
"Is this a Hold Steady parody, I can't tell any more." - @berge314</t>
  </si>
  <si>
    <t>hi again 
im maisey and i make stuff
a nobody, highschool dropout now known worldwide as fetty wap</t>
  </si>
  <si>
    <t>SCIEX is dedicated to helping scientists ensure the safety of foods and beverages through innovative solutions to improve global food &amp; beverage testing.</t>
  </si>
  <si>
    <t>East Peckham, and Worldwide</t>
  </si>
  <si>
    <t>UK</t>
  </si>
  <si>
    <t>Yorkshire, London</t>
  </si>
  <si>
    <t>Menlo Park, California</t>
  </si>
  <si>
    <t>Burbank, CA</t>
  </si>
  <si>
    <t>Oxfordshire</t>
  </si>
  <si>
    <t>London</t>
  </si>
  <si>
    <t>University of Manchester, UK</t>
  </si>
  <si>
    <t>York, England</t>
  </si>
  <si>
    <t>Crawley, UK</t>
  </si>
  <si>
    <t>Redhill, Surrey, England</t>
  </si>
  <si>
    <t>Madison, WI</t>
  </si>
  <si>
    <t>In my skin, I jump out you jum</t>
  </si>
  <si>
    <t>London, England</t>
  </si>
  <si>
    <t>Everywhere</t>
  </si>
  <si>
    <t>Blood Reserve #YCC #YEG #YQL Alberta, Canada</t>
  </si>
  <si>
    <t>West Sussex, UK</t>
  </si>
  <si>
    <t>United Kingdom</t>
  </si>
  <si>
    <t>Basildon, England</t>
  </si>
  <si>
    <t>Virtual Network</t>
  </si>
  <si>
    <t>Teddington, England</t>
  </si>
  <si>
    <t>Teddington, Middlesex</t>
  </si>
  <si>
    <t>New York</t>
  </si>
  <si>
    <t>St. Paul MN</t>
  </si>
  <si>
    <t>Minneapolis, Minnesota, USA</t>
  </si>
  <si>
    <t>Global</t>
  </si>
  <si>
    <t>https://t.co/z9APAcqkD4</t>
  </si>
  <si>
    <t>http://t.co/zTHZRnEyh7</t>
  </si>
  <si>
    <t>http://t.co/7bZ2KCQJ2k</t>
  </si>
  <si>
    <t>https://t.co/WRE5sBbVu6</t>
  </si>
  <si>
    <t>http://t.co/GAsNZkMcoP</t>
  </si>
  <si>
    <t>http://t.co/CslNfEsYRj</t>
  </si>
  <si>
    <t>http://t.co/kY7ICHdVK0</t>
  </si>
  <si>
    <t>https://t.co/MAOonCZVn5</t>
  </si>
  <si>
    <t>http://t.co/AzowMMXnTX</t>
  </si>
  <si>
    <t>http://t.co/LQkCo9VW</t>
  </si>
  <si>
    <t>https://t.co/Nb7mqsqGHP</t>
  </si>
  <si>
    <t>https://t.co/K6GskqD9Yq</t>
  </si>
  <si>
    <t>http://t.co/jXUOUIxCqX</t>
  </si>
  <si>
    <t>https://t.co/3RyOLsqSJM</t>
  </si>
  <si>
    <t>https://t.co/Mmaj6Gj1Dc</t>
  </si>
  <si>
    <t>https://t.co/lJeW4n8xdG</t>
  </si>
  <si>
    <t>https://t.co/I9lKzPaQZt</t>
  </si>
  <si>
    <t>https://t.co/BTsXfmV3Yv</t>
  </si>
  <si>
    <t>https://t.co/E2KVYcoQud</t>
  </si>
  <si>
    <t>http://t.co/DD1MGW7Eez</t>
  </si>
  <si>
    <t>http://t.co/JQ5fPr15qq</t>
  </si>
  <si>
    <t>https://pbs.twimg.com/profile_banners/1149723978329731073/1562951265</t>
  </si>
  <si>
    <t>https://pbs.twimg.com/profile_banners/1135187391952642049/1559497127</t>
  </si>
  <si>
    <t>https://pbs.twimg.com/profile_banners/68686173/1519032788</t>
  </si>
  <si>
    <t>https://pbs.twimg.com/profile_banners/145378724/1430582822</t>
  </si>
  <si>
    <t>https://pbs.twimg.com/profile_banners/2425151/1506715336</t>
  </si>
  <si>
    <t>https://pbs.twimg.com/profile_banners/1150147833162420224/1563052243</t>
  </si>
  <si>
    <t>https://pbs.twimg.com/profile_banners/6107422/1510341891</t>
  </si>
  <si>
    <t>https://pbs.twimg.com/profile_banners/2277959413/1544625927</t>
  </si>
  <si>
    <t>https://pbs.twimg.com/profile_banners/2308274318/1405448286</t>
  </si>
  <si>
    <t>https://pbs.twimg.com/profile_banners/4920080321/1459373227</t>
  </si>
  <si>
    <t>https://pbs.twimg.com/profile_banners/82053266/1523612749</t>
  </si>
  <si>
    <t>https://pbs.twimg.com/profile_banners/774698520116723713/1563231552</t>
  </si>
  <si>
    <t>https://pbs.twimg.com/profile_banners/734032580786298881/1562785968</t>
  </si>
  <si>
    <t>https://pbs.twimg.com/profile_banners/738714120380383234/1533823950</t>
  </si>
  <si>
    <t>https://pbs.twimg.com/profile_banners/32966611/1533824289</t>
  </si>
  <si>
    <t>https://pbs.twimg.com/profile_banners/1876781312/1437915906</t>
  </si>
  <si>
    <t>https://pbs.twimg.com/profile_banners/732192641358692352/1521100778</t>
  </si>
  <si>
    <t>https://pbs.twimg.com/profile_banners/17686959/1356897777</t>
  </si>
  <si>
    <t>https://pbs.twimg.com/profile_banners/933447206/1512899568</t>
  </si>
  <si>
    <t>https://pbs.twimg.com/profile_banners/2976578584/1564745879</t>
  </si>
  <si>
    <t>https://pbs.twimg.com/profile_banners/232124120/1547487900</t>
  </si>
  <si>
    <t>https://pbs.twimg.com/profile_banners/86704262/1565809381</t>
  </si>
  <si>
    <t>https://pbs.twimg.com/profile_banners/197398545/1561463389</t>
  </si>
  <si>
    <t>https://pbs.twimg.com/profile_banners/997830182282104833/1526739059</t>
  </si>
  <si>
    <t>https://pbs.twimg.com/profile_banners/44349228/1562930267</t>
  </si>
  <si>
    <t>https://pbs.twimg.com/profile_banners/2872305539/1547231077</t>
  </si>
  <si>
    <t>https://pbs.twimg.com/profile_banners/3429870135/1445352063</t>
  </si>
  <si>
    <t>https://pbs.twimg.com/profile_banners/912309880941359104/1558346564</t>
  </si>
  <si>
    <t>https://pbs.twimg.com/profile_banners/214933692/1516187305</t>
  </si>
  <si>
    <t>https://pbs.twimg.com/profile_banners/2959763909/1542751310</t>
  </si>
  <si>
    <t>https://pbs.twimg.com/profile_banners/80685646/1557567093</t>
  </si>
  <si>
    <t>https://pbs.twimg.com/profile_banners/93687723/1531247163</t>
  </si>
  <si>
    <t>https://pbs.twimg.com/profile_banners/19081901/1525454195</t>
  </si>
  <si>
    <t>https://pbs.twimg.com/profile_banners/14812037/1461262018</t>
  </si>
  <si>
    <t>https://pbs.twimg.com/profile_banners/1076979634791739393/1545607429</t>
  </si>
  <si>
    <t>https://pbs.twimg.com/profile_banners/2801532357/1486047651</t>
  </si>
  <si>
    <t>http://abs.twimg.com/images/themes/theme9/bg.gif</t>
  </si>
  <si>
    <t>http://abs.twimg.com/images/themes/theme1/bg.png</t>
  </si>
  <si>
    <t>http://abs.twimg.com/images/themes/theme2/bg.gif</t>
  </si>
  <si>
    <t>http://abs.twimg.com/images/themes/theme13/bg.gif</t>
  </si>
  <si>
    <t>http://abs.twimg.com/images/themes/theme10/bg.gif</t>
  </si>
  <si>
    <t>http://abs.twimg.com/images/themes/theme15/bg.png</t>
  </si>
  <si>
    <t>http://abs.twimg.com/images/themes/theme5/bg.gif</t>
  </si>
  <si>
    <t>http://pbs.twimg.com/profile_images/1061918013379788800/Veu0stqU_normal.jpg</t>
  </si>
  <si>
    <t>http://pbs.twimg.com/profile_images/1121070947195346944/U494-VrI_normal.jpg</t>
  </si>
  <si>
    <t>http://pbs.twimg.com/profile_images/1123287311695982594/X4G0h2LY_normal.png</t>
  </si>
  <si>
    <t>http://pbs.twimg.com/profile_images/881879546101891073/KoNl5qpa_normal.jpg</t>
  </si>
  <si>
    <t>http://pbs.twimg.com/profile_images/984728137840971776/ZBqONmS8_normal.jpg</t>
  </si>
  <si>
    <t>http://pbs.twimg.com/profile_images/1162601618686111744/bx8itdEJ_normal.jpg</t>
  </si>
  <si>
    <t>http://pbs.twimg.com/profile_images/1027558780454793218/Ne0huhsZ_normal.jpg</t>
  </si>
  <si>
    <t>http://abs.twimg.com/sticky/default_profile_images/default_profile_normal.png</t>
  </si>
  <si>
    <t>http://pbs.twimg.com/profile_images/2915543503/2f556ab73a1af7ce1b1e3e4849e08972_normal.jpeg</t>
  </si>
  <si>
    <t>http://pbs.twimg.com/profile_images/1142799192534016001/LQj73IX__normal.jpg</t>
  </si>
  <si>
    <t>http://pbs.twimg.com/profile_images/1147797399089426433/_vK7enAc_normal.jpg</t>
  </si>
  <si>
    <t>http://pbs.twimg.com/profile_images/1151706119192158208/20kvu_8U_normal.jpg</t>
  </si>
  <si>
    <t>http://pbs.twimg.com/profile_images/1013800190896148480/x79Pum59_normal.jpg</t>
  </si>
  <si>
    <t>http://pbs.twimg.com/profile_images/997834781076459520/RoBfYmCi_normal.jpg</t>
  </si>
  <si>
    <t>http://pbs.twimg.com/profile_images/1064460667288256512/WHYtgj6H_normal.jpg</t>
  </si>
  <si>
    <t>http://pbs.twimg.com/profile_images/378800000280103400/cc70cd0675613504f444caacbe2a1b5d_normal.jpeg</t>
  </si>
  <si>
    <t>http://pbs.twimg.com/profile_images/1160095742238842882/noNFClJB_normal.jpg</t>
  </si>
  <si>
    <t>http://pbs.twimg.com/profile_images/1148155412815986688/Ipy2qDWg_normal.jpg</t>
  </si>
  <si>
    <t>http://pbs.twimg.com/profile_images/2996142453/8e16caf86e99685466c1dc9f6930b26a_normal.jpeg</t>
  </si>
  <si>
    <t>http://pbs.twimg.com/profile_images/724064176923004928/dUhi93u9_normal.jpg</t>
  </si>
  <si>
    <t>http://pbs.twimg.com/profile_images/1130270009647874050/MstKLvOV_normal.png</t>
  </si>
  <si>
    <t>Open Twitter Page for This Person</t>
  </si>
  <si>
    <t>https://twitter.com/sometimespunchy</t>
  </si>
  <si>
    <t>https://twitter.com/nfcucrimeflops</t>
  </si>
  <si>
    <t>https://twitter.com/foodgov</t>
  </si>
  <si>
    <t>https://twitter.com/heatherjhancock</t>
  </si>
  <si>
    <t>https://twitter.com/facebook</t>
  </si>
  <si>
    <t>https://twitter.com/_iznar</t>
  </si>
  <si>
    <t>https://twitter.com/jamesford74</t>
  </si>
  <si>
    <t>https://twitter.com/thetimes</t>
  </si>
  <si>
    <t>https://twitter.com/judgementalbsc</t>
  </si>
  <si>
    <t>https://twitter.com/iffnmanchester</t>
  </si>
  <si>
    <t>https://twitter.com/srmooreresearch</t>
  </si>
  <si>
    <t>https://twitter.com/foodmanufacture</t>
  </si>
  <si>
    <t>https://twitter.com/techwritersuk</t>
  </si>
  <si>
    <t>https://twitter.com/rickpendrous</t>
  </si>
  <si>
    <t>https://twitter.com/treshaus</t>
  </si>
  <si>
    <t>https://twitter.com/incastamere</t>
  </si>
  <si>
    <t>https://twitter.com/nfcucrimeops</t>
  </si>
  <si>
    <t>https://twitter.com/trimskil</t>
  </si>
  <si>
    <t>https://twitter.com/foodbruv</t>
  </si>
  <si>
    <t>https://twitter.com/numskul</t>
  </si>
  <si>
    <t>https://twitter.com/phandaw</t>
  </si>
  <si>
    <t>https://twitter.com/chappmanng</t>
  </si>
  <si>
    <t>https://twitter.com/thepoliticalcat</t>
  </si>
  <si>
    <t>https://twitter.com/bloodtribeelect</t>
  </si>
  <si>
    <t>https://twitter.com/wsccts</t>
  </si>
  <si>
    <t>https://twitter.com/sanidadgob</t>
  </si>
  <si>
    <t>https://twitter.com/jrussell46</t>
  </si>
  <si>
    <t>https://twitter.com/ctsi_uk</t>
  </si>
  <si>
    <t>https://twitter.com/jts_editorial</t>
  </si>
  <si>
    <t>https://twitter.com/wsccnews</t>
  </si>
  <si>
    <t>https://twitter.com/peteraston3</t>
  </si>
  <si>
    <t>https://twitter.com/fauthenticity</t>
  </si>
  <si>
    <t>https://twitter.com/nml_chembiogc</t>
  </si>
  <si>
    <t>https://twitter.com/lgcgroup</t>
  </si>
  <si>
    <t>https://twitter.com/nove1066</t>
  </si>
  <si>
    <t>https://twitter.com/sainsburys</t>
  </si>
  <si>
    <t>https://twitter.com/berthacoombs</t>
  </si>
  <si>
    <t>https://twitter.com/gcountryman</t>
  </si>
  <si>
    <t>https://twitter.com/shabbosgoy</t>
  </si>
  <si>
    <t>https://twitter.com/chris_steller</t>
  </si>
  <si>
    <t>https://twitter.com/l_maisey</t>
  </si>
  <si>
    <t>https://twitter.com/sciexfood</t>
  </si>
  <si>
    <t>sometimespunchy
Potential #foodcrime happening
under your noses. #safeandlegal
or not? #registeredfoodbiz or not?
#allergencontrols or not? @facebook
@HeatherJHancock @foodgov This
is happening on your watch. https://t.co/eT3QFsEi6e</t>
  </si>
  <si>
    <t>nfcucrimeflops
Really good workshop today with
our talented analysts brainstorming
the #foodcrime risks they pose
(they pose? The analysts?) and
how to tackle it with no powers.
Followed by a senior management
meeting and staff engagement discussion.
Busy day. @NumSkuL @foodbruv</t>
  </si>
  <si>
    <t xml:space="preserve">foodgov
</t>
  </si>
  <si>
    <t xml:space="preserve">heatherjhancock
</t>
  </si>
  <si>
    <t xml:space="preserve">facebook
</t>
  </si>
  <si>
    <t>_iznar
Cheeseless pizza is an offense,
followed by 5 years in prison.
#foodcrime</t>
  </si>
  <si>
    <t>jamesford74
Organised gangs and fraudsters
are targeting the luxury food market
with fake products including champagne
and caviar. #foodfraud #foodcrime
#foodprotection @thetimes https://t.co/44o389DigL</t>
  </si>
  <si>
    <t xml:space="preserve">thetimes
</t>
  </si>
  <si>
    <t>judgementalbsc
Organised crime gangs drive rise
in food fraud https://t.co/3SO89Ny1Ot
@thetimes #foodfraud #foodcrime</t>
  </si>
  <si>
    <t>iffnmanchester
Organised crime gangs drive rise
in food fraud https://t.co/3SO89Ny1Ot
@thetimes #foodfraud #foodcrime</t>
  </si>
  <si>
    <t>srmooreresearch
Organised crime gangs drive rise
in food fraud https://t.co/3SO89Ny1Ot
@thetimes #foodfraud #foodcrime</t>
  </si>
  <si>
    <t>foodmanufacture
One arrested as part of a lengthy
investigation into the theft, slaughter
and illegal butchery of sheep in
the West Midlands #FoodCrime #Butchery
https://t.co/P7c0ay6hqX https://t.co/mlNCVIlnt8</t>
  </si>
  <si>
    <t>techwritersuk
One arrested as part of a lengthy
investigation into the theft, slaughter
and illegal butchery of sheep in
the West Midlands #FoodCrime #Butchery
https://t.co/Rsfz4kTaDT</t>
  </si>
  <si>
    <t>rickpendrous
One arrested as part of a lengthy
investigation into the theft, slaughter
and illegal butchery of sheep in
the West Midlands #FoodCrime #Butchery
https://t.co/b5iT9KmSzz</t>
  </si>
  <si>
    <t>treshaus
@InCastamere 1-800-FBI-#FoodCrime
| See something, say something.</t>
  </si>
  <si>
    <t xml:space="preserve">incastamere
</t>
  </si>
  <si>
    <t>nfcucrimeops
Really good workshop today with
our talented analysts brainstorming
the #foodcrime risks they pose
and how to tackle it. Followed
by a senior management meeting
and staff engagement discussion.
Busy day. @TrimskiL @foodgov</t>
  </si>
  <si>
    <t xml:space="preserve">trimskil
</t>
  </si>
  <si>
    <t xml:space="preserve">foodbruv
</t>
  </si>
  <si>
    <t xml:space="preserve">numskul
</t>
  </si>
  <si>
    <t>phandaw
Really good workshop today with
our talented analysts brainstorming
the #foodcrime risks they pose
(they pose? The analysts?) and
how to tackle it with no powers.
Followed by a senior management
meeting and staff engagement discussion.
Busy day. @NumSkuL @foodbruv</t>
  </si>
  <si>
    <t>chappmanng
Google translate might not do full
justice to the linked article,
but it's still a very clear demonstration
of the value of financial investigation
to a #foodcrime response. https://t.co/NX3ScRK2uL</t>
  </si>
  <si>
    <t>thepoliticalcat
Can we arrest the person who created
this horrendous thing? A 2-year
diet of Prison Loaf would fix them
up just fine. #FoodCrime https://t.co/ALtwFHsFQO</t>
  </si>
  <si>
    <t>bloodtribeelect
Can we arrest the person who created
this horrendous thing? A 2-year
diet of Prison Loaf would fix them
up just fine. #FoodCrime https://t.co/ALtwFHsFQO</t>
  </si>
  <si>
    <t>wsccts
Fake #Saffron we found in #WestSussex
led to a huge amount of adulterated
saffron traced to a factory in
#Alicante. Read more ➡️ https://t.co/3HCONW2a4R
@WSCCNews @jts_editorial @foodgov
@CTSI_UK @jrussell46 @sanidadgob
#foodcrime #foodfraud #intel #tradingstandards
https://t.co/zeIKKh6Tyt</t>
  </si>
  <si>
    <t xml:space="preserve">sanidadgob
</t>
  </si>
  <si>
    <t xml:space="preserve">jrussell46
</t>
  </si>
  <si>
    <t xml:space="preserve">ctsi_uk
</t>
  </si>
  <si>
    <t xml:space="preserve">jts_editorial
</t>
  </si>
  <si>
    <t xml:space="preserve">wsccnews
</t>
  </si>
  <si>
    <t>peteraston3
Fake #Saffron we found in #WestSussex
led to a huge amount of adulterated
saffron traced to a factory in
#Alicante. Read more ➡️ https://t.co/3HCONW2a4R
@WSCCNews @jts_editorial @foodgov
@CTSI_UK @jrussell46 @sanidadgob
#foodcrime #foodfraud #intel #tradingstandards
https://t.co/zeIKKh6Tyt</t>
  </si>
  <si>
    <t>fauthenticity
It was great to have one of our
key stakeholders FSA's @foodgov
NFCU here today @LGCGroup to learn
more about their expanded remit
and demonstrate first hand, the
importance of good #measurementscience
@NML_ChemBioGC in fighting #foodfraud
#foodcrime https://t.co/eJLFgLUDH3</t>
  </si>
  <si>
    <t>nml_chembiogc
It was great to have one of our
key stakeholders FSA's @foodgov
NFCU here today @LGCGroup to learn
more about their expanded remit
and demonstrate first hand, the
importance of good #measurementscience
@NML_ChemBioGC in fighting #foodfraud
#foodcrime https://t.co/eJLFgLUDH3</t>
  </si>
  <si>
    <t xml:space="preserve">lgcgroup
</t>
  </si>
  <si>
    <t>nove1066
@sainsburys -If this is what "
Taste the Difference" is all about?
_xD83D__xDE32_YOU CAN TASTE IT FOR ME !! _xD83E__xDD22_
#foodcrime #HealthyEating #Sainsburys
#veganfood #londonfood #naturalfood
#ThursdayThoughts #Vegan https://t.co/iuUfQXLve6</t>
  </si>
  <si>
    <t xml:space="preserve">sainsburys
</t>
  </si>
  <si>
    <t>berthacoombs
#foodcrime https://t.co/ZZS6wvZuwC</t>
  </si>
  <si>
    <t>gcountryman
@chris_steller you forgot to add
#foodcrime cc @Shabbosgoy</t>
  </si>
  <si>
    <t xml:space="preserve">shabbosgoy
</t>
  </si>
  <si>
    <t xml:space="preserve">chris_steller
</t>
  </si>
  <si>
    <t>l_maisey
spaghetti sandwich, hold the sauce
#foodcrime https://t.co/sK21mD6gZS</t>
  </si>
  <si>
    <t>sciexfood
FDA strategy to advance food safety
and modernise the overseeing of
imported food announced #FoodFraud
#FoodSafety #FoodCrime #FoodScience
#MassSpec #HPLC https://t.co/g0VIkBqStA
https://t.co/nXrQTlBlHa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</si>
  <si>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</si>
  <si>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</si>
  <si>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</si>
  <si>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</si>
  <si>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</si>
  <si>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</si>
  <si>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</si>
  <si>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</si>
  <si>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</si>
  <si>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</si>
  <si>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</si>
  <si>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</si>
  <si>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</si>
  <si>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</si>
  <si>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</si>
  <si>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</si>
  <si>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</si>
  <si>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</si>
  <si>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</si>
  <si>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</si>
  <si>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</si>
  <si>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</si>
  <si>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</si>
  <si>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</si>
  <si>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</si>
  <si>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</si>
  <si>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</si>
  <si>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</si>
  <si>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</si>
  <si>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</si>
  <si>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</si>
  <si>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</si>
  <si>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</si>
  <si>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</si>
  <si>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</si>
  <si>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</si>
  <si>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</si>
  <si>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</si>
  <si>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</si>
  <si>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</si>
  <si>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</si>
  <si>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</si>
  <si>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</si>
  <si>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</si>
  <si>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</si>
  <si>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</si>
  <si>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</si>
  <si>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</si>
  <si>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</si>
  <si>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</si>
  <si>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</si>
  <si>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</si>
  <si>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</si>
  <si>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</si>
  <si>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</si>
  <si>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</si>
  <si>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</si>
  <si>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</si>
  <si>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</si>
  <si>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</si>
  <si>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</si>
  <si>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</si>
  <si>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</si>
  <si>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</si>
  <si>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</si>
  <si>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</si>
  <si>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</si>
  <si>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</si>
  <si>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</si>
  <si>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</si>
  <si>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</si>
  <si>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</si>
  <si>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</si>
  <si>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</si>
  <si>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</si>
  <si>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</si>
  <si>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</si>
  <si>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</si>
  <si>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</si>
  <si>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</si>
  <si>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</si>
  <si>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</si>
  <si>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https://www.foodmanufacture.co.uk/Article/2019/08/12/Arrest-made-in-illegal-sheep-butchery-investigation https://twitter.com/KarenGussow/status/1161624385373032448 https://twitter.com/berthacoombs/status/1162084396972806145 https://www.newfoodmagazine.com/news/80277/us-food-safety/ https://www.foodnavigator.com/Article/2019/03/07/Nofima-develops-food-fraud-standardization</t>
  </si>
  <si>
    <t>https://www.thetimes.co.uk/article/organised-crime-gangs-drive-rise-in-food-fraud-tqrpb5h8j https://www.linkedin.com/slink?code=e7rpcGX</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</si>
  <si>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</si>
  <si>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</si>
  <si>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</si>
  <si>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</si>
  <si>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</si>
  <si>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</si>
  <si>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</si>
  <si>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</si>
  <si>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</si>
  <si>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</si>
  <si>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</si>
  <si>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co.uk twitter.com newfoodmagazine.com foodnavigator.com</t>
  </si>
  <si>
    <t>co.uk linkedin.com</t>
  </si>
  <si>
    <t>Top Hashtags in Tweet in Entire Graph</t>
  </si>
  <si>
    <t>foodfraud</t>
  </si>
  <si>
    <t>butchery</t>
  </si>
  <si>
    <t>foodsafety</t>
  </si>
  <si>
    <t>saffron</t>
  </si>
  <si>
    <t>westsussex</t>
  </si>
  <si>
    <t>alicante</t>
  </si>
  <si>
    <t>safeandlegal</t>
  </si>
  <si>
    <t>registeredfoodbiz</t>
  </si>
  <si>
    <t>allergencontrols</t>
  </si>
  <si>
    <t>Top Hashtags in Tweet in G1</t>
  </si>
  <si>
    <t>foodscience</t>
  </si>
  <si>
    <t>massspec</t>
  </si>
  <si>
    <t>hplc</t>
  </si>
  <si>
    <t>europe</t>
  </si>
  <si>
    <t>massspectrometry</t>
  </si>
  <si>
    <t>lcms</t>
  </si>
  <si>
    <t>Top Hashtags in Tweet in G2</t>
  </si>
  <si>
    <t>intel</t>
  </si>
  <si>
    <t>tradingstandards</t>
  </si>
  <si>
    <t>Top Hashtags in Tweet in G3</t>
  </si>
  <si>
    <t>Top Hashtags in Tweet in G4</t>
  </si>
  <si>
    <t>measurementscience</t>
  </si>
  <si>
    <t>Top Hashtags in Tweet in G5</t>
  </si>
  <si>
    <t>foodprotection</t>
  </si>
  <si>
    <t>Top Hashtags in Tweet in G6</t>
  </si>
  <si>
    <t>Top Hashtags in Tweet in G7</t>
  </si>
  <si>
    <t>healthyeating</t>
  </si>
  <si>
    <t>veganfood</t>
  </si>
  <si>
    <t>londonfood</t>
  </si>
  <si>
    <t>naturalfood</t>
  </si>
  <si>
    <t>thursdaythoughts</t>
  </si>
  <si>
    <t>vegan</t>
  </si>
  <si>
    <t>Top Hashtags in Tweet in G8</t>
  </si>
  <si>
    <t>Top Hashtags in Tweet in G9</t>
  </si>
  <si>
    <t>Top Hashtags in Tweet</t>
  </si>
  <si>
    <t>foodcrime butchery foodfraud foodsafety foodscience massspec hplc europe massspectrometry lcms</t>
  </si>
  <si>
    <t>foodcrime measurementscience foodfraud</t>
  </si>
  <si>
    <t>Top Words in Tweet in Entire Graph</t>
  </si>
  <si>
    <t>Words in Sentiment List#1: Positive</t>
  </si>
  <si>
    <t>Words in Sentiment List#2: Negative</t>
  </si>
  <si>
    <t>Words in Sentiment List#3: Angry/Violent</t>
  </si>
  <si>
    <t>Non-categorized Words</t>
  </si>
  <si>
    <t>Total Words</t>
  </si>
  <si>
    <t>#foodcrime</t>
  </si>
  <si>
    <t>#foodfraud</t>
  </si>
  <si>
    <t>food</t>
  </si>
  <si>
    <t>one</t>
  </si>
  <si>
    <t>Top Words in Tweet in G1</t>
  </si>
  <si>
    <t>investigation</t>
  </si>
  <si>
    <t>arrested</t>
  </si>
  <si>
    <t>part</t>
  </si>
  <si>
    <t>lengthy</t>
  </si>
  <si>
    <t>theft</t>
  </si>
  <si>
    <t>slaughter</t>
  </si>
  <si>
    <t>illegal</t>
  </si>
  <si>
    <t>Top Words in Tweet in G2</t>
  </si>
  <si>
    <t>fake</t>
  </si>
  <si>
    <t>#saffron</t>
  </si>
  <si>
    <t>found</t>
  </si>
  <si>
    <t>#westsussex</t>
  </si>
  <si>
    <t>led</t>
  </si>
  <si>
    <t>huge</t>
  </si>
  <si>
    <t>amount</t>
  </si>
  <si>
    <t>adulterated</t>
  </si>
  <si>
    <t>traced</t>
  </si>
  <si>
    <t>Top Words in Tweet in G3</t>
  </si>
  <si>
    <t>analysts</t>
  </si>
  <si>
    <t>pose</t>
  </si>
  <si>
    <t>happening</t>
  </si>
  <si>
    <t>really</t>
  </si>
  <si>
    <t>good</t>
  </si>
  <si>
    <t>workshop</t>
  </si>
  <si>
    <t>today</t>
  </si>
  <si>
    <t>talented</t>
  </si>
  <si>
    <t>brainstorming</t>
  </si>
  <si>
    <t>Top Words in Tweet in G4</t>
  </si>
  <si>
    <t>great</t>
  </si>
  <si>
    <t>key</t>
  </si>
  <si>
    <t>stakeholders</t>
  </si>
  <si>
    <t>fsa's</t>
  </si>
  <si>
    <t>nfcu</t>
  </si>
  <si>
    <t>Top Words in Tweet in G5</t>
  </si>
  <si>
    <t>organised</t>
  </si>
  <si>
    <t>gangs</t>
  </si>
  <si>
    <t>crime</t>
  </si>
  <si>
    <t>drive</t>
  </si>
  <si>
    <t>rise</t>
  </si>
  <si>
    <t>fraud</t>
  </si>
  <si>
    <t>Top Words in Tweet in G6</t>
  </si>
  <si>
    <t>Top Words in Tweet in G7</t>
  </si>
  <si>
    <t>taste</t>
  </si>
  <si>
    <t>Top Words in Tweet in G8</t>
  </si>
  <si>
    <t>arrest</t>
  </si>
  <si>
    <t>person</t>
  </si>
  <si>
    <t>created</t>
  </si>
  <si>
    <t>horrendous</t>
  </si>
  <si>
    <t>thing</t>
  </si>
  <si>
    <t>2</t>
  </si>
  <si>
    <t>year</t>
  </si>
  <si>
    <t>diet</t>
  </si>
  <si>
    <t>prison</t>
  </si>
  <si>
    <t>loaf</t>
  </si>
  <si>
    <t>Top Words in Tweet in G9</t>
  </si>
  <si>
    <t>something</t>
  </si>
  <si>
    <t>Top Words in Tweet</t>
  </si>
  <si>
    <t>#foodcrime investigation one arrested part lengthy theft slaughter illegal butchery</t>
  </si>
  <si>
    <t>fake #saffron found #westsussex led huge amount adulterated saffron traced</t>
  </si>
  <si>
    <t>analysts #foodcrime pose happening really good workshop today talented brainstorming</t>
  </si>
  <si>
    <t>foodgov today good #foodcrime great one key stakeholders fsa's nfcu</t>
  </si>
  <si>
    <t>organised gangs food thetimes #foodfraud #foodcrime crime drive rise fraud</t>
  </si>
  <si>
    <t>arrest person created horrendous thing 2 year diet prison loaf</t>
  </si>
  <si>
    <t>Top Word Pairs in Tweet in Entire Graph</t>
  </si>
  <si>
    <t>#foodfraud,#foodcrime</t>
  </si>
  <si>
    <t>food,fraud</t>
  </si>
  <si>
    <t>really,good</t>
  </si>
  <si>
    <t>good,workshop</t>
  </si>
  <si>
    <t>workshop,today</t>
  </si>
  <si>
    <t>today,talented</t>
  </si>
  <si>
    <t>talented,analysts</t>
  </si>
  <si>
    <t>analysts,brainstorming</t>
  </si>
  <si>
    <t>brainstorming,#foodcrime</t>
  </si>
  <si>
    <t>#foodcrime,risks</t>
  </si>
  <si>
    <t>Top Word Pairs in Tweet in G1</t>
  </si>
  <si>
    <t>one,arrested</t>
  </si>
  <si>
    <t>arrested,part</t>
  </si>
  <si>
    <t>part,lengthy</t>
  </si>
  <si>
    <t>lengthy,investigation</t>
  </si>
  <si>
    <t>investigation,theft</t>
  </si>
  <si>
    <t>theft,slaughter</t>
  </si>
  <si>
    <t>slaughter,illegal</t>
  </si>
  <si>
    <t>illegal,butchery</t>
  </si>
  <si>
    <t>butchery,sheep</t>
  </si>
  <si>
    <t>sheep,west</t>
  </si>
  <si>
    <t>Top Word Pairs in Tweet in G2</t>
  </si>
  <si>
    <t>fake,#saffron</t>
  </si>
  <si>
    <t>#saffron,found</t>
  </si>
  <si>
    <t>found,#westsussex</t>
  </si>
  <si>
    <t>#westsussex,led</t>
  </si>
  <si>
    <t>led,huge</t>
  </si>
  <si>
    <t>huge,amount</t>
  </si>
  <si>
    <t>amount,adulterated</t>
  </si>
  <si>
    <t>adulterated,saffron</t>
  </si>
  <si>
    <t>saffron,traced</t>
  </si>
  <si>
    <t>traced,factory</t>
  </si>
  <si>
    <t>Top Word Pairs in Tweet in G3</t>
  </si>
  <si>
    <t>risks,pose</t>
  </si>
  <si>
    <t>pose,pose</t>
  </si>
  <si>
    <t>Top Word Pairs in Tweet in G4</t>
  </si>
  <si>
    <t>great,one</t>
  </si>
  <si>
    <t>one,key</t>
  </si>
  <si>
    <t>key,stakeholders</t>
  </si>
  <si>
    <t>stakeholders,fsa's</t>
  </si>
  <si>
    <t>fsa's,foodgov</t>
  </si>
  <si>
    <t>foodgov,nfcu</t>
  </si>
  <si>
    <t>nfcu,here</t>
  </si>
  <si>
    <t>here,today</t>
  </si>
  <si>
    <t>today,lgcgroup</t>
  </si>
  <si>
    <t>lgcgroup,learn</t>
  </si>
  <si>
    <t>Top Word Pairs in Tweet in G5</t>
  </si>
  <si>
    <t>organised,crime</t>
  </si>
  <si>
    <t>crime,gangs</t>
  </si>
  <si>
    <t>gangs,drive</t>
  </si>
  <si>
    <t>drive,rise</t>
  </si>
  <si>
    <t>rise,food</t>
  </si>
  <si>
    <t>fraud,thetimes</t>
  </si>
  <si>
    <t>thetimes,#foodfraud</t>
  </si>
  <si>
    <t>Top Word Pairs in Tweet in G6</t>
  </si>
  <si>
    <t>Top Word Pairs in Tweet in G7</t>
  </si>
  <si>
    <t>Top Word Pairs in Tweet in G8</t>
  </si>
  <si>
    <t>arrest,person</t>
  </si>
  <si>
    <t>person,created</t>
  </si>
  <si>
    <t>created,horrendous</t>
  </si>
  <si>
    <t>horrendous,thing</t>
  </si>
  <si>
    <t>thing,2</t>
  </si>
  <si>
    <t>2,year</t>
  </si>
  <si>
    <t>year,diet</t>
  </si>
  <si>
    <t>diet,prison</t>
  </si>
  <si>
    <t>prison,loaf</t>
  </si>
  <si>
    <t>loaf,fix</t>
  </si>
  <si>
    <t>Top Word Pairs in Tweet in G9</t>
  </si>
  <si>
    <t>Top Word Pairs in Tweet</t>
  </si>
  <si>
    <t>one,arrested  arrested,part  part,lengthy  lengthy,investigation  investigation,theft  theft,slaughter  slaughter,illegal  illegal,butchery  butchery,sheep  sheep,west</t>
  </si>
  <si>
    <t>fake,#saffron  #saffron,found  found,#westsussex  #westsussex,led  led,huge  huge,amount  amount,adulterated  adulterated,saffron  saffron,traced  traced,factory</t>
  </si>
  <si>
    <t>really,good  good,workshop  workshop,today  today,talented  talented,analysts  analysts,brainstorming  brainstorming,#foodcrime  #foodcrime,risks  risks,pose  pose,pose</t>
  </si>
  <si>
    <t>great,one  one,key  key,stakeholders  stakeholders,fsa's  fsa's,foodgov  foodgov,nfcu  nfcu,here  here,today  today,lgcgroup  lgcgroup,learn</t>
  </si>
  <si>
    <t>#foodfraud,#foodcrime  organised,crime  crime,gangs  gangs,drive  drive,rise  rise,food  food,fraud  fraud,thetimes  thetimes,#foodfraud</t>
  </si>
  <si>
    <t>arrest,person  person,created  created,horrendous  horrendous,thing  thing,2  2,year  year,diet  diet,prison  prison,loaf  loaf,fix</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</si>
  <si>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</si>
  <si>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</si>
  <si>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</si>
  <si>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</si>
  <si>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</si>
  <si>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</si>
  <si>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</si>
  <si>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</si>
  <si>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</si>
  <si>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</si>
  <si>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</si>
  <si>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</si>
  <si>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</si>
  <si>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</si>
  <si>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</si>
  <si>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</si>
  <si>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</si>
  <si>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</si>
  <si>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</si>
  <si>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</si>
  <si>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</si>
  <si>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</si>
  <si>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wsccnews jts_editorial foodgov ctsi_uk jrussell46 sanidadgob</t>
  </si>
  <si>
    <t>numskul foodbruv facebook heatherjhancock foodgov</t>
  </si>
  <si>
    <t>foodgov lgcgroup nml_chembiogc trimskil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</si>
  <si>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</si>
  <si>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</si>
  <si>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</si>
  <si>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</si>
  <si>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</si>
  <si>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</si>
  <si>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</si>
  <si>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</si>
  <si>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</si>
  <si>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</si>
  <si>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</si>
  <si>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berthacoombs foodmanufacture rickpendrous sciexfood techwritersuk chappmanng _iznar l_maisey</t>
  </si>
  <si>
    <t>jrussell46 wsccnews ctsi_uk sanidadgob wsccts jts_editorial peteraston3</t>
  </si>
  <si>
    <t>phandaw facebook heatherjhancock nfcucrimeflops sometimespunchy numskul foodbruv</t>
  </si>
  <si>
    <t>foodgov lgcgroup trimskil nml_chembiogc fauthenticity nfcucrimeops</t>
  </si>
  <si>
    <t>thetimes judgementalbsc iffnmanchester srmooreresearch jamesford74</t>
  </si>
  <si>
    <t>chris_steller shabbosgoy gcountryman</t>
  </si>
  <si>
    <t>sainsburys nove1066</t>
  </si>
  <si>
    <t>thepoliticalcat bloodtribeelect</t>
  </si>
  <si>
    <t>treshaus incastamere</t>
  </si>
  <si>
    <t>Top URLs in Tweet by Count</t>
  </si>
  <si>
    <t>https://www.newfoodmagazine.com/news/80277/us-food-safety/ https://www.foodnavigator.com/Article/2019/03/07/Nofima-develops-food-fraud-standardization</t>
  </si>
  <si>
    <t>Top URLs in Tweet by Salience</t>
  </si>
  <si>
    <t>Top Domains in Tweet by Count</t>
  </si>
  <si>
    <t>newfoodmagazine.com foodnavigator.com</t>
  </si>
  <si>
    <t>Top Domains in Tweet by Salience</t>
  </si>
  <si>
    <t>Top Hashtags in Tweet by Count</t>
  </si>
  <si>
    <t>foodfraud foodsafety foodcrime foodscience massspec hplc europe massspectrometry lcms</t>
  </si>
  <si>
    <t>Top Hashtags in Tweet by Salience</t>
  </si>
  <si>
    <t>safeandlegal registeredfoodbiz allergencontrols foodcrime</t>
  </si>
  <si>
    <t>foodscience massspec hplc europe massspectrometry lcms foodfraud foodsafety foodcrime</t>
  </si>
  <si>
    <t>Top Words in Tweet by Count</t>
  </si>
  <si>
    <t>happening potential under noses #safeandlegal #registeredfoodbiz #allergencontrols facebook heatherjhancock foodgov</t>
  </si>
  <si>
    <t>analysts pose happening really good workshop today talented brainstorming risks</t>
  </si>
  <si>
    <t>cheeseless pizza offense followed 5 years prison</t>
  </si>
  <si>
    <t>organised gangs fraudsters targeting luxury food market fake products including</t>
  </si>
  <si>
    <t>organised crime gangs drive rise food fraud thetimes #foodfraud</t>
  </si>
  <si>
    <t>one arrested part lengthy investigation theft slaughter illegal butchery sheep</t>
  </si>
  <si>
    <t>something incastamere 1 800 fbi see</t>
  </si>
  <si>
    <t>really good workshop today talented analysts brainstorming risks pose tackle</t>
  </si>
  <si>
    <t>analysts pose really good workshop today talented brainstorming risks tackle</t>
  </si>
  <si>
    <t>google translate full justice linked article still very clear demonstration</t>
  </si>
  <si>
    <t>great one key stakeholders fsa's foodgov nfcu here today lgcgroup</t>
  </si>
  <si>
    <t>taste sainsburys difference #healthyeating #sainsburys #veganfood #londonfood #naturalfood #thursdaythoughts #vegan</t>
  </si>
  <si>
    <t>chris_steller forgot add cc shabbosgoy</t>
  </si>
  <si>
    <t>spaghetti sandwich hold sauce</t>
  </si>
  <si>
    <t>food #foodfraud #foodsafety fda strategy advance safety modernise overseeing imported</t>
  </si>
  <si>
    <t>Top Words in Tweet by Salience</t>
  </si>
  <si>
    <t>fda strategy advance safety modernise overseeing imported announced #foodscience #massspec</t>
  </si>
  <si>
    <t>Top Word Pairs in Tweet by Count</t>
  </si>
  <si>
    <t>potential,#foodcrime  #foodcrime,happening  happening,under  under,noses  noses,#safeandlegal  #safeandlegal,#registeredfoodbiz  #registeredfoodbiz,#allergencontrols  #allergencontrols,facebook  facebook,heatherjhancock  heatherjhancock,foodgov</t>
  </si>
  <si>
    <t>cheeseless,pizza  pizza,offense  offense,followed  followed,5  5,years  years,prison  prison,#foodcrime</t>
  </si>
  <si>
    <t>organised,gangs  gangs,fraudsters  fraudsters,targeting  targeting,luxury  luxury,food  food,market  market,fake  fake,products  products,including  including,champagne</t>
  </si>
  <si>
    <t>organised,crime  crime,gangs  gangs,drive  drive,rise  rise,food  food,fraud  fraud,thetimes  thetimes,#foodfraud  #foodfraud,#foodcrime</t>
  </si>
  <si>
    <t>incastamere,1  1,800  800,fbi  fbi,#foodcrime  #foodcrime,see  see,something  something,something</t>
  </si>
  <si>
    <t>really,good  good,workshop  workshop,today  today,talented  talented,analysts  analysts,brainstorming  brainstorming,#foodcrime  #foodcrime,risks  risks,pose  pose,tackle</t>
  </si>
  <si>
    <t>google,translate  translate,full  full,justice  justice,linked  linked,article  article,still  still,very  very,clear  clear,demonstration  demonstration,value</t>
  </si>
  <si>
    <t>sainsburys,taste  taste,difference  difference,taste  taste,#foodcrime  #foodcrime,#healthyeating  #healthyeating,#sainsburys  #sainsburys,#veganfood  #veganfood,#londonfood  #londonfood,#naturalfood  #naturalfood,#thursdaythoughts</t>
  </si>
  <si>
    <t>chris_steller,forgot  forgot,add  add,#foodcrime  #foodcrime,cc  cc,shabbosgoy</t>
  </si>
  <si>
    <t>spaghetti,sandwich  sandwich,hold  hold,sauce  sauce,#foodcrime</t>
  </si>
  <si>
    <t>#foodfraud,#foodsafety  #foodsafety,#foodcrime  fda,strategy  strategy,advance  advance,food  food,safety  safety,modernise  modernise,overseeing  overseeing,imported  imported,food</t>
  </si>
  <si>
    <t>Top Word Pairs in Tweet by Salience</t>
  </si>
  <si>
    <t>fda,strategy  strategy,advance  advance,food  food,safety  safety,modernise  modernise,overseeing  overseeing,imported  imported,food  food,announced  announced,#foodfraud</t>
  </si>
  <si>
    <t>Word</t>
  </si>
  <si>
    <t>more</t>
  </si>
  <si>
    <t>followed</t>
  </si>
  <si>
    <t>risks</t>
  </si>
  <si>
    <t>tackle</t>
  </si>
  <si>
    <t>senior</t>
  </si>
  <si>
    <t>management</t>
  </si>
  <si>
    <t>meeting</t>
  </si>
  <si>
    <t>staff</t>
  </si>
  <si>
    <t>engagement</t>
  </si>
  <si>
    <t>discussion</t>
  </si>
  <si>
    <t>busy</t>
  </si>
  <si>
    <t>day</t>
  </si>
  <si>
    <t>sheep</t>
  </si>
  <si>
    <t>west</t>
  </si>
  <si>
    <t>midlands</t>
  </si>
  <si>
    <t>#butchery</t>
  </si>
  <si>
    <t>#foodsafety</t>
  </si>
  <si>
    <t>here</t>
  </si>
  <si>
    <t>learn</t>
  </si>
  <si>
    <t>expanded</t>
  </si>
  <si>
    <t>remit</t>
  </si>
  <si>
    <t>demonstrate</t>
  </si>
  <si>
    <t>first</t>
  </si>
  <si>
    <t>hand</t>
  </si>
  <si>
    <t>importance</t>
  </si>
  <si>
    <t>#measurementscience</t>
  </si>
  <si>
    <t>fighting</t>
  </si>
  <si>
    <t>factory</t>
  </si>
  <si>
    <t>#alicante</t>
  </si>
  <si>
    <t>read</t>
  </si>
  <si>
    <t>#intel</t>
  </si>
  <si>
    <t>#tradingstandards</t>
  </si>
  <si>
    <t>fix</t>
  </si>
  <si>
    <t>up</t>
  </si>
  <si>
    <t>fine</t>
  </si>
  <si>
    <t>powers</t>
  </si>
  <si>
    <t>potential</t>
  </si>
  <si>
    <t>under</t>
  </si>
  <si>
    <t>noses</t>
  </si>
  <si>
    <t>#safeandlegal</t>
  </si>
  <si>
    <t>#registeredfoodbiz</t>
  </si>
  <si>
    <t>#allergencontrols</t>
  </si>
  <si>
    <t>watch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</si>
  <si>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</si>
  <si>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</si>
  <si>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</si>
  <si>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</si>
  <si>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</si>
  <si>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</si>
  <si>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</si>
  <si>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</si>
  <si>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</si>
  <si>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</si>
  <si>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</si>
  <si>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</si>
  <si>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</si>
  <si>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</si>
  <si>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</si>
  <si>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</si>
  <si>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</si>
  <si>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</si>
  <si>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</si>
  <si>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</si>
  <si>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</si>
  <si>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</si>
  <si>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</si>
  <si>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</si>
  <si>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</si>
  <si>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</si>
  <si>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</si>
  <si>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</si>
  <si>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</si>
  <si>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</si>
  <si>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</si>
  <si>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</si>
  <si>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</si>
  <si>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</si>
  <si>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</si>
  <si>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</si>
  <si>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</si>
  <si>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</si>
  <si>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</si>
  <si>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</si>
  <si>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</si>
  <si>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</si>
  <si>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</si>
  <si>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</si>
  <si>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</si>
  <si>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</si>
  <si>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</si>
  <si>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</si>
  <si>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G1: #foodcrime investigation one arrested part lengthy theft slaughter illegal butchery</t>
  </si>
  <si>
    <t>G2: fake #saffron found #westsussex led huge amount adulterated saffron traced</t>
  </si>
  <si>
    <t>G3: analysts #foodcrime pose happening really good workshop today talented brainstorming</t>
  </si>
  <si>
    <t>G4: foodgov today good #foodcrime great one key stakeholders fsa's nfcu</t>
  </si>
  <si>
    <t>G5: organised gangs food thetimes #foodfraud #foodcrime crime drive rise fraud</t>
  </si>
  <si>
    <t>G7: taste</t>
  </si>
  <si>
    <t>G8: arrest person created horrendous thing 2 year diet prison loaf</t>
  </si>
  <si>
    <t>G9: something</t>
  </si>
  <si>
    <t>Autofill Workbook Results</t>
  </si>
  <si>
    <t>Edge Weight▓1▓2▓0▓True▓Green▓Red▓▓Edge Weight▓1▓1▓0▓3▓10▓False▓Edge Weight▓1▓2▓0▓32▓6▓False▓▓0▓0▓0▓True▓Black▓Black▓▓Followers▓0▓1246504▓0▓162▓1000▓False▓Followers▓0▓13557126▓0▓100▓70▓False▓▓0▓0▓0▓0▓0▓False▓▓0▓0▓0▓0▓0▓False</t>
  </si>
  <si>
    <t>Subgraph</t>
  </si>
  <si>
    <t>GraphSource░TwitterSearch▓GraphTerm░#foodcrime▓ImportDescription░The graph represents a network of 42 Twitter users whose recent tweets contained "#foodcrime", or who were replied to or mentioned in those tweets, taken from a data set limited to a maximum of 18,000 tweets.  The network was obtained from Twitter on Saturday, 17 August 2019 at 16:45 UTC.
The tweets in the network were tweeted over the 8-day, 6-hour, 6-minute period from Thursday, 08 August 2019 at 17:33 UTC to Friday, 16 August 2019 at 23:40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</si>
</sst>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0"/>
      <tableStyleElement type="headerRow" dxfId="419"/>
    </tableStyle>
    <tableStyle name="NodeXL Table" pivot="0" count="1">
      <tableStyleElement type="headerRow" dxfId="4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22839"/>
        <c:axId val="55105552"/>
      </c:barChart>
      <c:catAx>
        <c:axId val="61228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105552"/>
        <c:crosses val="autoZero"/>
        <c:auto val="1"/>
        <c:lblOffset val="100"/>
        <c:noMultiLvlLbl val="0"/>
      </c:catAx>
      <c:valAx>
        <c:axId val="55105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2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187921"/>
        <c:axId val="34364698"/>
      </c:barChart>
      <c:catAx>
        <c:axId val="261879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364698"/>
        <c:crosses val="autoZero"/>
        <c:auto val="1"/>
        <c:lblOffset val="100"/>
        <c:noMultiLvlLbl val="0"/>
      </c:catAx>
      <c:valAx>
        <c:axId val="34364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7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846827"/>
        <c:axId val="32077124"/>
      </c:barChart>
      <c:catAx>
        <c:axId val="408468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077124"/>
        <c:crosses val="autoZero"/>
        <c:auto val="1"/>
        <c:lblOffset val="100"/>
        <c:noMultiLvlLbl val="0"/>
      </c:catAx>
      <c:valAx>
        <c:axId val="32077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46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258661"/>
        <c:axId val="48110222"/>
      </c:barChart>
      <c:catAx>
        <c:axId val="202586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110222"/>
        <c:crosses val="autoZero"/>
        <c:auto val="1"/>
        <c:lblOffset val="100"/>
        <c:noMultiLvlLbl val="0"/>
      </c:catAx>
      <c:valAx>
        <c:axId val="4811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8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338815"/>
        <c:axId val="4613880"/>
      </c:barChart>
      <c:catAx>
        <c:axId val="303388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13880"/>
        <c:crosses val="autoZero"/>
        <c:auto val="1"/>
        <c:lblOffset val="100"/>
        <c:noMultiLvlLbl val="0"/>
      </c:catAx>
      <c:valAx>
        <c:axId val="4613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38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524921"/>
        <c:axId val="38179970"/>
      </c:barChart>
      <c:catAx>
        <c:axId val="415249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179970"/>
        <c:crosses val="autoZero"/>
        <c:auto val="1"/>
        <c:lblOffset val="100"/>
        <c:noMultiLvlLbl val="0"/>
      </c:catAx>
      <c:valAx>
        <c:axId val="38179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24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075411"/>
        <c:axId val="5569836"/>
      </c:barChart>
      <c:catAx>
        <c:axId val="8075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69836"/>
        <c:crosses val="autoZero"/>
        <c:auto val="1"/>
        <c:lblOffset val="100"/>
        <c:noMultiLvlLbl val="0"/>
      </c:catAx>
      <c:valAx>
        <c:axId val="5569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7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128525"/>
        <c:axId val="48503542"/>
      </c:barChart>
      <c:catAx>
        <c:axId val="50128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503542"/>
        <c:crosses val="autoZero"/>
        <c:auto val="1"/>
        <c:lblOffset val="100"/>
        <c:noMultiLvlLbl val="0"/>
      </c:catAx>
      <c:valAx>
        <c:axId val="48503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28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878695"/>
        <c:axId val="36472800"/>
      </c:barChart>
      <c:catAx>
        <c:axId val="33878695"/>
        <c:scaling>
          <c:orientation val="minMax"/>
        </c:scaling>
        <c:axPos val="b"/>
        <c:delete val="1"/>
        <c:majorTickMark val="out"/>
        <c:minorTickMark val="none"/>
        <c:tickLblPos val="none"/>
        <c:crossAx val="36472800"/>
        <c:crosses val="autoZero"/>
        <c:auto val="1"/>
        <c:lblOffset val="100"/>
        <c:noMultiLvlLbl val="0"/>
      </c:catAx>
      <c:valAx>
        <c:axId val="36472800"/>
        <c:scaling>
          <c:orientation val="minMax"/>
        </c:scaling>
        <c:axPos val="l"/>
        <c:delete val="1"/>
        <c:majorTickMark val="out"/>
        <c:minorTickMark val="none"/>
        <c:tickLblPos val="none"/>
        <c:crossAx val="33878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ometimespunch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nfcucrimeflop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foodgo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heatherjhancoc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faceboo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_izn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jamesford7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hetim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udgementalbs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ffnmanches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rmooreresearc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foodmanufactur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echwritersu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rickpendrou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treshau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incastamer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nfcucrimeop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trimski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foodbru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numsku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phandaw"/>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happmann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hepoliticalca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bloodtribeelec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wscct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sanidadgob"/>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jrussell46"/>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ctsi_uk"/>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jts_editoria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wscc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peteraston3"/>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fauthenticit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nml_chembiogc"/>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lgcgrou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nove106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ainsbury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berthacoomb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gcountryma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shabbosgo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hris_stell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l_maise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ciexfoo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6" totalsRowShown="0" headerRowDxfId="417" dataDxfId="416">
  <autoFilter ref="A2:BN56"/>
  <tableColumns count="66">
    <tableColumn id="1" name="Vertex 1" dataDxfId="415"/>
    <tableColumn id="2" name="Vertex 2" dataDxfId="414"/>
    <tableColumn id="3" name="Color" dataDxfId="413"/>
    <tableColumn id="4" name="Width" dataDxfId="412"/>
    <tableColumn id="11" name="Style" dataDxfId="411"/>
    <tableColumn id="5" name="Opacity" dataDxfId="410"/>
    <tableColumn id="6" name="Visibility" dataDxfId="409"/>
    <tableColumn id="10" name="Label" dataDxfId="408"/>
    <tableColumn id="12" name="Label Text Color" dataDxfId="407"/>
    <tableColumn id="13" name="Label Font Size" dataDxfId="406"/>
    <tableColumn id="14" name="Reciprocated?" dataDxfId="271"/>
    <tableColumn id="7" name="ID" dataDxfId="405"/>
    <tableColumn id="9" name="Dynamic Filter" dataDxfId="404"/>
    <tableColumn id="8" name="Add Your Own Columns Here" dataDxfId="403"/>
    <tableColumn id="15" name="Relationship" dataDxfId="402"/>
    <tableColumn id="16" name="Relationship Date (UTC)" dataDxfId="401"/>
    <tableColumn id="17" name="Tweet" dataDxfId="400"/>
    <tableColumn id="18" name="URLs in Tweet" dataDxfId="399"/>
    <tableColumn id="19" name="Domains in Tweet" dataDxfId="398"/>
    <tableColumn id="20" name="Hashtags in Tweet" dataDxfId="397"/>
    <tableColumn id="21" name="Media in Tweet" dataDxfId="396"/>
    <tableColumn id="22" name="Tweet Image File" dataDxfId="395"/>
    <tableColumn id="23" name="Tweet Date (UTC)" dataDxfId="394"/>
    <tableColumn id="24" name="Date" dataDxfId="393"/>
    <tableColumn id="25" name="Time" dataDxfId="392"/>
    <tableColumn id="26" name="Twitter Page for Tweet" dataDxfId="391"/>
    <tableColumn id="27" name="Latitude" dataDxfId="390"/>
    <tableColumn id="28" name="Longitude" dataDxfId="389"/>
    <tableColumn id="29" name="Imported ID" dataDxfId="388"/>
    <tableColumn id="30" name="In-Reply-To Tweet ID" dataDxfId="387"/>
    <tableColumn id="31" name="Favorited" dataDxfId="386"/>
    <tableColumn id="32" name="Favorite Count" dataDxfId="385"/>
    <tableColumn id="33" name="In-Reply-To User ID" dataDxfId="384"/>
    <tableColumn id="34" name="Is Quote Status" dataDxfId="383"/>
    <tableColumn id="35" name="Language" dataDxfId="382"/>
    <tableColumn id="36" name="Possibly Sensitive" dataDxfId="381"/>
    <tableColumn id="37" name="Quoted Status ID" dataDxfId="380"/>
    <tableColumn id="38" name="Retweeted" dataDxfId="379"/>
    <tableColumn id="39" name="Retweet Count" dataDxfId="378"/>
    <tableColumn id="40" name="Retweet ID" dataDxfId="377"/>
    <tableColumn id="41" name="Source" dataDxfId="376"/>
    <tableColumn id="42" name="Truncated" dataDxfId="375"/>
    <tableColumn id="43" name="Unified Twitter ID" dataDxfId="374"/>
    <tableColumn id="44" name="Imported Tweet Type" dataDxfId="373"/>
    <tableColumn id="45" name="Added By Extended Analysis" dataDxfId="372"/>
    <tableColumn id="46" name="Corrected By Extended Analysis" dataDxfId="371"/>
    <tableColumn id="47" name="Place Bounding Box" dataDxfId="370"/>
    <tableColumn id="48" name="Place Country" dataDxfId="369"/>
    <tableColumn id="49" name="Place Country Code" dataDxfId="368"/>
    <tableColumn id="50" name="Place Full Name" dataDxfId="367"/>
    <tableColumn id="51" name="Place ID" dataDxfId="366"/>
    <tableColumn id="52" name="Place Name" dataDxfId="365"/>
    <tableColumn id="53" name="Place Type" dataDxfId="364"/>
    <tableColumn id="54" name="Place URL" dataDxfId="363"/>
    <tableColumn id="55" name="Edge Weight"/>
    <tableColumn id="56" name="Vertex 1 Group" dataDxfId="28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270" dataDxfId="269">
  <autoFilter ref="A1:T11"/>
  <tableColumns count="20">
    <tableColumn id="1" name="Top URLs in Tweet in Entire Graph" dataDxfId="268"/>
    <tableColumn id="2" name="Entire Graph Count" dataDxfId="267"/>
    <tableColumn id="3" name="Top URLs in Tweet in G1" dataDxfId="266"/>
    <tableColumn id="4" name="G1 Count" dataDxfId="265"/>
    <tableColumn id="5" name="Top URLs in Tweet in G2" dataDxfId="264"/>
    <tableColumn id="6" name="G2 Count" dataDxfId="263"/>
    <tableColumn id="7" name="Top URLs in Tweet in G3" dataDxfId="262"/>
    <tableColumn id="8" name="G3 Count" dataDxfId="261"/>
    <tableColumn id="9" name="Top URLs in Tweet in G4" dataDxfId="260"/>
    <tableColumn id="10" name="G4 Count" dataDxfId="259"/>
    <tableColumn id="11" name="Top URLs in Tweet in G5" dataDxfId="258"/>
    <tableColumn id="12" name="G5 Count" dataDxfId="257"/>
    <tableColumn id="13" name="Top URLs in Tweet in G6" dataDxfId="256"/>
    <tableColumn id="14" name="G6 Count" dataDxfId="255"/>
    <tableColumn id="15" name="Top URLs in Tweet in G7" dataDxfId="254"/>
    <tableColumn id="16" name="G7 Count" dataDxfId="253"/>
    <tableColumn id="17" name="Top URLs in Tweet in G8" dataDxfId="252"/>
    <tableColumn id="18" name="G8 Count" dataDxfId="251"/>
    <tableColumn id="19" name="Top URLs in Tweet in G9" dataDxfId="250"/>
    <tableColumn id="20" name="G9 Count" dataDxfId="24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0" totalsRowShown="0" headerRowDxfId="247" dataDxfId="246">
  <autoFilter ref="A14:T20"/>
  <tableColumns count="2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 id="11" name="Top Domains in Tweet in G5" dataDxfId="235"/>
    <tableColumn id="12" name="G5 Count" dataDxfId="234"/>
    <tableColumn id="13" name="Top Domains in Tweet in G6" dataDxfId="233"/>
    <tableColumn id="14" name="G6 Count" dataDxfId="232"/>
    <tableColumn id="15" name="Top Domains in Tweet in G7" dataDxfId="231"/>
    <tableColumn id="16" name="G7 Count" dataDxfId="230"/>
    <tableColumn id="17" name="Top Domains in Tweet in G8" dataDxfId="229"/>
    <tableColumn id="18" name="G8 Count" dataDxfId="228"/>
    <tableColumn id="19" name="Top Domains in Tweet in G9" dataDxfId="227"/>
    <tableColumn id="20" name="G9 Count" dataDxfId="22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T33" totalsRowShown="0" headerRowDxfId="224" dataDxfId="223">
  <autoFilter ref="A23:T33"/>
  <tableColumns count="20">
    <tableColumn id="1" name="Top Hashtags in Tweet in Entire Graph" dataDxfId="222"/>
    <tableColumn id="2" name="Entire Graph Count" dataDxfId="221"/>
    <tableColumn id="3" name="Top Hashtags in Tweet in G1" dataDxfId="220"/>
    <tableColumn id="4" name="G1 Count" dataDxfId="219"/>
    <tableColumn id="5" name="Top Hashtags in Tweet in G2" dataDxfId="218"/>
    <tableColumn id="6" name="G2 Count" dataDxfId="217"/>
    <tableColumn id="7" name="Top Hashtags in Tweet in G3" dataDxfId="216"/>
    <tableColumn id="8" name="G3 Count" dataDxfId="215"/>
    <tableColumn id="9" name="Top Hashtags in Tweet in G4" dataDxfId="214"/>
    <tableColumn id="10" name="G4 Count" dataDxfId="213"/>
    <tableColumn id="11" name="Top Hashtags in Tweet in G5" dataDxfId="212"/>
    <tableColumn id="12" name="G5 Count" dataDxfId="211"/>
    <tableColumn id="13" name="Top Hashtags in Tweet in G6" dataDxfId="210"/>
    <tableColumn id="14" name="G6 Count" dataDxfId="209"/>
    <tableColumn id="15" name="Top Hashtags in Tweet in G7" dataDxfId="208"/>
    <tableColumn id="16" name="G7 Count" dataDxfId="207"/>
    <tableColumn id="17" name="Top Hashtags in Tweet in G8" dataDxfId="206"/>
    <tableColumn id="18" name="G8 Count" dataDxfId="205"/>
    <tableColumn id="19" name="Top Hashtags in Tweet in G9" dataDxfId="204"/>
    <tableColumn id="20" name="G9 Count" dataDxfId="20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T46" totalsRowShown="0" headerRowDxfId="201" dataDxfId="200">
  <autoFilter ref="A36:T46"/>
  <tableColumns count="20">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T59" totalsRowShown="0" headerRowDxfId="178" dataDxfId="177">
  <autoFilter ref="A49:T59"/>
  <tableColumns count="20">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T65" totalsRowShown="0" headerRowDxfId="155" dataDxfId="154">
  <autoFilter ref="A62:T65"/>
  <tableColumns count="20">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7"/>
    <tableColumn id="19" name="Top Replied-To in G9" dataDxfId="116"/>
    <tableColumn id="20" name="G9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8:T78" totalsRowShown="0" headerRowDxfId="152" dataDxfId="151">
  <autoFilter ref="A68:T78"/>
  <tableColumns count="20">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9"/>
    <tableColumn id="17" name="Top Mentioned in G8" dataDxfId="118"/>
    <tableColumn id="18" name="G8 Count" dataDxfId="114"/>
    <tableColumn id="19" name="Top Mentioned in G9" dataDxfId="113"/>
    <tableColumn id="20" name="G9 Count" dataDxfId="11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1:T91" totalsRowShown="0" headerRowDxfId="109" dataDxfId="108">
  <autoFilter ref="A81:T91"/>
  <tableColumns count="2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 id="15" name="Top Tweeters in G7" dataDxfId="93"/>
    <tableColumn id="16" name="G7 Count" dataDxfId="92"/>
    <tableColumn id="17" name="Top Tweeters in G8" dataDxfId="91"/>
    <tableColumn id="18" name="G8 Count" dataDxfId="90"/>
    <tableColumn id="19" name="Top Tweeters in G9" dataDxfId="89"/>
    <tableColumn id="20" name="G9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41" totalsRowShown="0" headerRowDxfId="76" dataDxfId="75">
  <autoFilter ref="A1:G241"/>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362" dataDxfId="361">
  <autoFilter ref="A2:BT44"/>
  <tableColumns count="72">
    <tableColumn id="1" name="Vertex" dataDxfId="360"/>
    <tableColumn id="72" name="Subgraph"/>
    <tableColumn id="2" name="Color" dataDxfId="359"/>
    <tableColumn id="5" name="Shape" dataDxfId="358"/>
    <tableColumn id="6" name="Size" dataDxfId="357"/>
    <tableColumn id="4" name="Opacity" dataDxfId="356"/>
    <tableColumn id="7" name="Image File" dataDxfId="355"/>
    <tableColumn id="3" name="Visibility" dataDxfId="354"/>
    <tableColumn id="10" name="Label" dataDxfId="353"/>
    <tableColumn id="16" name="Label Fill Color" dataDxfId="352"/>
    <tableColumn id="9" name="Label Position" dataDxfId="351"/>
    <tableColumn id="8" name="Tooltip" dataDxfId="350"/>
    <tableColumn id="18" name="Layout Order" dataDxfId="349"/>
    <tableColumn id="13" name="X" dataDxfId="348"/>
    <tableColumn id="14" name="Y" dataDxfId="347"/>
    <tableColumn id="12" name="Locked?" dataDxfId="346"/>
    <tableColumn id="19" name="Polar R" dataDxfId="345"/>
    <tableColumn id="20" name="Polar Angle" dataDxfId="34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43"/>
    <tableColumn id="28" name="Dynamic Filter" dataDxfId="342"/>
    <tableColumn id="17" name="Add Your Own Columns Here" dataDxfId="341"/>
    <tableColumn id="30" name="Name" dataDxfId="340"/>
    <tableColumn id="31" name="Followed" dataDxfId="339"/>
    <tableColumn id="32" name="Followers" dataDxfId="338"/>
    <tableColumn id="33" name="Tweets" dataDxfId="337"/>
    <tableColumn id="34" name="Favorites" dataDxfId="336"/>
    <tableColumn id="35" name="Time Zone UTC Offset (Seconds)" dataDxfId="335"/>
    <tableColumn id="36" name="Description" dataDxfId="334"/>
    <tableColumn id="37" name="Location" dataDxfId="333"/>
    <tableColumn id="38" name="Web" dataDxfId="332"/>
    <tableColumn id="39" name="Time Zone" dataDxfId="331"/>
    <tableColumn id="40" name="Joined Twitter Date (UTC)" dataDxfId="330"/>
    <tableColumn id="41" name="Profile Banner Url" dataDxfId="329"/>
    <tableColumn id="42" name="Default Profile" dataDxfId="328"/>
    <tableColumn id="43" name="Default Profile Image" dataDxfId="327"/>
    <tableColumn id="44" name="Geo Enabled" dataDxfId="326"/>
    <tableColumn id="45" name="Language" dataDxfId="325"/>
    <tableColumn id="46" name="Listed Count" dataDxfId="324"/>
    <tableColumn id="47" name="Profile Background Image Url" dataDxfId="323"/>
    <tableColumn id="48" name="Verified" dataDxfId="322"/>
    <tableColumn id="49" name="Custom Menu Item Text" dataDxfId="321"/>
    <tableColumn id="50" name="Custom Menu Item Action" dataDxfId="320"/>
    <tableColumn id="51" name="Tweeted Search Term?" dataDxfId="28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38" totalsRowShown="0" headerRowDxfId="67" dataDxfId="66">
  <autoFilter ref="A1:L238"/>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3" totalsRowShown="0" headerRowDxfId="23" dataDxfId="22">
  <autoFilter ref="A2:C1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19">
  <autoFilter ref="A2:AO11"/>
  <tableColumns count="41">
    <tableColumn id="1" name="Group" dataDxfId="294"/>
    <tableColumn id="2" name="Vertex Color" dataDxfId="293"/>
    <tableColumn id="3" name="Vertex Shape" dataDxfId="291"/>
    <tableColumn id="22" name="Visibility" dataDxfId="292"/>
    <tableColumn id="4" name="Collapsed?"/>
    <tableColumn id="18" name="Label" dataDxfId="318"/>
    <tableColumn id="20" name="Collapsed X"/>
    <tableColumn id="21" name="Collapsed Y"/>
    <tableColumn id="6" name="ID" dataDxfId="317"/>
    <tableColumn id="19" name="Collapsed Properties" dataDxfId="285"/>
    <tableColumn id="5" name="Vertices" dataDxfId="284"/>
    <tableColumn id="7" name="Unique Edges" dataDxfId="283"/>
    <tableColumn id="8" name="Edges With Duplicates" dataDxfId="282"/>
    <tableColumn id="9" name="Total Edges" dataDxfId="281"/>
    <tableColumn id="10" name="Self-Loops" dataDxfId="280"/>
    <tableColumn id="24" name="Reciprocated Vertex Pair Ratio" dataDxfId="279"/>
    <tableColumn id="25" name="Reciprocated Edge Ratio" dataDxfId="278"/>
    <tableColumn id="11" name="Connected Components" dataDxfId="277"/>
    <tableColumn id="12" name="Single-Vertex Connected Components" dataDxfId="276"/>
    <tableColumn id="13" name="Maximum Vertices in a Connected Component" dataDxfId="275"/>
    <tableColumn id="14" name="Maximum Edges in a Connected Component" dataDxfId="274"/>
    <tableColumn id="15" name="Maximum Geodesic Distance (Diameter)" dataDxfId="273"/>
    <tableColumn id="16" name="Average Geodesic Distance" dataDxfId="272"/>
    <tableColumn id="17" name="Graph Density" dataDxfId="248"/>
    <tableColumn id="23" name="Top URLs in Tweet" dataDxfId="225"/>
    <tableColumn id="26" name="Top Domains in Tweet" dataDxfId="202"/>
    <tableColumn id="27" name="Top Hashtags in Tweet" dataDxfId="179"/>
    <tableColumn id="28" name="Top Words in Tweet" dataDxfId="156"/>
    <tableColumn id="29" name="Top Word Pairs in Tweet" dataDxfId="111"/>
    <tableColumn id="30" name="Top Replied-To in Tweet" dataDxfId="11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16" dataDxfId="315">
  <autoFilter ref="A1:C43"/>
  <tableColumns count="3">
    <tableColumn id="1" name="Group" dataDxfId="290"/>
    <tableColumn id="2" name="Vertex" dataDxfId="289"/>
    <tableColumn id="3" name="Vertex ID" dataDxfId="2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4"/>
    <tableColumn id="2" name="Degree Frequency" dataDxfId="313">
      <calculatedColumnFormula>COUNTIF(Vertices[Degree], "&gt;= " &amp; D2) - COUNTIF(Vertices[Degree], "&gt;=" &amp; D3)</calculatedColumnFormula>
    </tableColumn>
    <tableColumn id="3" name="In-Degree Bin" dataDxfId="312"/>
    <tableColumn id="4" name="In-Degree Frequency" dataDxfId="311">
      <calculatedColumnFormula>COUNTIF(Vertices[In-Degree], "&gt;= " &amp; F2) - COUNTIF(Vertices[In-Degree], "&gt;=" &amp; F3)</calculatedColumnFormula>
    </tableColumn>
    <tableColumn id="5" name="Out-Degree Bin" dataDxfId="310"/>
    <tableColumn id="6" name="Out-Degree Frequency" dataDxfId="309">
      <calculatedColumnFormula>COUNTIF(Vertices[Out-Degree], "&gt;= " &amp; H2) - COUNTIF(Vertices[Out-Degree], "&gt;=" &amp; H3)</calculatedColumnFormula>
    </tableColumn>
    <tableColumn id="7" name="Betweenness Centrality Bin" dataDxfId="308"/>
    <tableColumn id="8" name="Betweenness Centrality Frequency" dataDxfId="307">
      <calculatedColumnFormula>COUNTIF(Vertices[Betweenness Centrality], "&gt;= " &amp; J2) - COUNTIF(Vertices[Betweenness Centrality], "&gt;=" &amp; J3)</calculatedColumnFormula>
    </tableColumn>
    <tableColumn id="9" name="Closeness Centrality Bin" dataDxfId="306"/>
    <tableColumn id="10" name="Closeness Centrality Frequency" dataDxfId="305">
      <calculatedColumnFormula>COUNTIF(Vertices[Closeness Centrality], "&gt;= " &amp; L2) - COUNTIF(Vertices[Closeness Centrality], "&gt;=" &amp; L3)</calculatedColumnFormula>
    </tableColumn>
    <tableColumn id="11" name="Eigenvector Centrality Bin" dataDxfId="304"/>
    <tableColumn id="12" name="Eigenvector Centrality Frequency" dataDxfId="303">
      <calculatedColumnFormula>COUNTIF(Vertices[Eigenvector Centrality], "&gt;= " &amp; N2) - COUNTIF(Vertices[Eigenvector Centrality], "&gt;=" &amp; N3)</calculatedColumnFormula>
    </tableColumn>
    <tableColumn id="18" name="PageRank Bin" dataDxfId="302"/>
    <tableColumn id="17" name="PageRank Frequency" dataDxfId="301">
      <calculatedColumnFormula>COUNTIF(Vertices[Eigenvector Centrality], "&gt;= " &amp; P2) - COUNTIF(Vertices[Eigenvector Centrality], "&gt;=" &amp; P3)</calculatedColumnFormula>
    </tableColumn>
    <tableColumn id="13" name="Clustering Coefficient Bin" dataDxfId="300"/>
    <tableColumn id="14" name="Clustering Coefficient Frequency" dataDxfId="299">
      <calculatedColumnFormula>COUNTIF(Vertices[Clustering Coefficient], "&gt;= " &amp; R2) - COUNTIF(Vertices[Clustering Coefficient], "&gt;=" &amp; R3)</calculatedColumnFormula>
    </tableColumn>
    <tableColumn id="15" name="Dynamic Filter Bin" dataDxfId="298"/>
    <tableColumn id="16" name="Dynamic Filter Frequency" dataDxfId="2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slink?code=e7rpcGX" TargetMode="External" /><Relationship Id="rId2" Type="http://schemas.openxmlformats.org/officeDocument/2006/relationships/hyperlink" Target="https://www.thetimes.co.uk/article/organised-crime-gangs-drive-rise-in-food-fraud-tqrpb5h8j" TargetMode="External" /><Relationship Id="rId3" Type="http://schemas.openxmlformats.org/officeDocument/2006/relationships/hyperlink" Target="https://www.thetimes.co.uk/article/organised-crime-gangs-drive-rise-in-food-fraud-tqrpb5h8j" TargetMode="External" /><Relationship Id="rId4" Type="http://schemas.openxmlformats.org/officeDocument/2006/relationships/hyperlink" Target="https://www.thetimes.co.uk/article/organised-crime-gangs-drive-rise-in-food-fraud-tqrpb5h8j" TargetMode="External" /><Relationship Id="rId5" Type="http://schemas.openxmlformats.org/officeDocument/2006/relationships/hyperlink" Target="https://www.thetimes.co.uk/article/organised-crime-gangs-drive-rise-in-food-fraud-tqrpb5h8j" TargetMode="External" /><Relationship Id="rId6" Type="http://schemas.openxmlformats.org/officeDocument/2006/relationships/hyperlink" Target="https://www.thetimes.co.uk/article/organised-crime-gangs-drive-rise-in-food-fraud-tqrpb5h8j" TargetMode="External" /><Relationship Id="rId7" Type="http://schemas.openxmlformats.org/officeDocument/2006/relationships/hyperlink" Target="https://www.foodmanufacture.co.uk/Article/2019/08/12/Arrest-made-in-illegal-sheep-butchery-investigation" TargetMode="External" /><Relationship Id="rId8" Type="http://schemas.openxmlformats.org/officeDocument/2006/relationships/hyperlink" Target="https://www.foodmanufacture.co.uk/Article/2019/08/12/Arrest-made-in-illegal-sheep-butchery-investigation" TargetMode="External" /><Relationship Id="rId9" Type="http://schemas.openxmlformats.org/officeDocument/2006/relationships/hyperlink" Target="https://www.foodmanufacture.co.uk/Article/2019/08/12/Arrest-made-in-illegal-sheep-butchery-investigation" TargetMode="External" /><Relationship Id="rId10" Type="http://schemas.openxmlformats.org/officeDocument/2006/relationships/hyperlink" Target="https://twitter.com/KarenGussow/status/1161624385373032448" TargetMode="External" /><Relationship Id="rId11" Type="http://schemas.openxmlformats.org/officeDocument/2006/relationships/hyperlink" Target="https://twitter.com/InCastamere/status/1161267598853435393" TargetMode="External" /><Relationship Id="rId12" Type="http://schemas.openxmlformats.org/officeDocument/2006/relationships/hyperlink" Target="https://www.westsussex.gov.uk/news/fake-saffron-discovery-in-west-sussex-sparks-international-investigation/" TargetMode="External" /><Relationship Id="rId13" Type="http://schemas.openxmlformats.org/officeDocument/2006/relationships/hyperlink" Target="https://www.westsussex.gov.uk/news/fake-saffron-discovery-in-west-sussex-sparks-international-investigation/" TargetMode="External" /><Relationship Id="rId14" Type="http://schemas.openxmlformats.org/officeDocument/2006/relationships/hyperlink" Target="https://www.westsussex.gov.uk/news/fake-saffron-discovery-in-west-sussex-sparks-international-investigation/" TargetMode="External" /><Relationship Id="rId15" Type="http://schemas.openxmlformats.org/officeDocument/2006/relationships/hyperlink" Target="https://www.westsussex.gov.uk/news/fake-saffron-discovery-in-west-sussex-sparks-international-investigation/" TargetMode="External" /><Relationship Id="rId16" Type="http://schemas.openxmlformats.org/officeDocument/2006/relationships/hyperlink" Target="https://www.westsussex.gov.uk/news/fake-saffron-discovery-in-west-sussex-sparks-international-investigation/" TargetMode="External" /><Relationship Id="rId17" Type="http://schemas.openxmlformats.org/officeDocument/2006/relationships/hyperlink" Target="https://www.westsussex.gov.uk/news/fake-saffron-discovery-in-west-sussex-sparks-international-investigation/" TargetMode="External" /><Relationship Id="rId18" Type="http://schemas.openxmlformats.org/officeDocument/2006/relationships/hyperlink" Target="https://twitter.com/SelvaraniElahi/status/1161691764526407681" TargetMode="External" /><Relationship Id="rId19" Type="http://schemas.openxmlformats.org/officeDocument/2006/relationships/hyperlink" Target="https://twitter.com/SelvaraniElahi/status/1161691764526407681" TargetMode="External" /><Relationship Id="rId20" Type="http://schemas.openxmlformats.org/officeDocument/2006/relationships/hyperlink" Target="https://twitter.com/SelvaraniElahi/status/1161691764526407681" TargetMode="External" /><Relationship Id="rId21" Type="http://schemas.openxmlformats.org/officeDocument/2006/relationships/hyperlink" Target="https://twitter.com/berthacoombs/status/1162084396972806145" TargetMode="External" /><Relationship Id="rId22" Type="http://schemas.openxmlformats.org/officeDocument/2006/relationships/hyperlink" Target="https://www.foodnavigator.com/Article/2019/03/07/Nofima-develops-food-fraud-standardization" TargetMode="External" /><Relationship Id="rId23" Type="http://schemas.openxmlformats.org/officeDocument/2006/relationships/hyperlink" Target="https://www.newfoodmagazine.com/news/80277/us-food-safety/" TargetMode="External" /><Relationship Id="rId24" Type="http://schemas.openxmlformats.org/officeDocument/2006/relationships/hyperlink" Target="https://pbs.twimg.com/media/EBw-5WJWkAAQeCe.jpg" TargetMode="External" /><Relationship Id="rId25" Type="http://schemas.openxmlformats.org/officeDocument/2006/relationships/hyperlink" Target="https://pbs.twimg.com/media/EBH-9HWXoAArj4r.jpg" TargetMode="External" /><Relationship Id="rId26" Type="http://schemas.openxmlformats.org/officeDocument/2006/relationships/hyperlink" Target="https://pbs.twimg.com/media/EBH-9HWXoAArj4r.jpg" TargetMode="External" /><Relationship Id="rId27" Type="http://schemas.openxmlformats.org/officeDocument/2006/relationships/hyperlink" Target="https://pbs.twimg.com/media/EBH-9HWXoAArj4r.jpg" TargetMode="External" /><Relationship Id="rId28" Type="http://schemas.openxmlformats.org/officeDocument/2006/relationships/hyperlink" Target="https://pbs.twimg.com/media/EBY2EPwX4AADIbN.jpg" TargetMode="External" /><Relationship Id="rId29" Type="http://schemas.openxmlformats.org/officeDocument/2006/relationships/hyperlink" Target="https://pbs.twimg.com/media/EBY2EPwX4AADIbN.jpg" TargetMode="External" /><Relationship Id="rId30" Type="http://schemas.openxmlformats.org/officeDocument/2006/relationships/hyperlink" Target="https://pbs.twimg.com/media/EBY2EPwX4AADIbN.jpg" TargetMode="External" /><Relationship Id="rId31" Type="http://schemas.openxmlformats.org/officeDocument/2006/relationships/hyperlink" Target="https://pbs.twimg.com/media/EBY2EPwX4AADIbN.jpg" TargetMode="External" /><Relationship Id="rId32" Type="http://schemas.openxmlformats.org/officeDocument/2006/relationships/hyperlink" Target="https://pbs.twimg.com/media/EBY2EPwX4AADIbN.jpg" TargetMode="External" /><Relationship Id="rId33" Type="http://schemas.openxmlformats.org/officeDocument/2006/relationships/hyperlink" Target="https://pbs.twimg.com/media/EBY2EPwX4AADIbN.jpg" TargetMode="External" /><Relationship Id="rId34" Type="http://schemas.openxmlformats.org/officeDocument/2006/relationships/hyperlink" Target="https://pbs.twimg.com/media/ECBs_X-XsAIP541.jpg" TargetMode="External" /><Relationship Id="rId35" Type="http://schemas.openxmlformats.org/officeDocument/2006/relationships/hyperlink" Target="https://pbs.twimg.com/media/ECHxnLqX4AEuM4Q.jpg" TargetMode="External" /><Relationship Id="rId36" Type="http://schemas.openxmlformats.org/officeDocument/2006/relationships/hyperlink" Target="https://pbs.twimg.com/media/ECIQGcxWsAENmzQ.jpg" TargetMode="External" /><Relationship Id="rId37" Type="http://schemas.openxmlformats.org/officeDocument/2006/relationships/hyperlink" Target="http://pbs.twimg.com/profile_images/1149727048451153920/Fct1SUZF_normal.jpg" TargetMode="External" /><Relationship Id="rId38" Type="http://schemas.openxmlformats.org/officeDocument/2006/relationships/hyperlink" Target="http://pbs.twimg.com/profile_images/1149727048451153920/Fct1SUZF_normal.jpg" TargetMode="External" /><Relationship Id="rId39" Type="http://schemas.openxmlformats.org/officeDocument/2006/relationships/hyperlink" Target="http://pbs.twimg.com/profile_images/1149727048451153920/Fct1SUZF_normal.jpg" TargetMode="External" /><Relationship Id="rId40" Type="http://schemas.openxmlformats.org/officeDocument/2006/relationships/hyperlink" Target="http://pbs.twimg.com/profile_images/1149727048451153920/Fct1SUZF_normal.jpg" TargetMode="External" /><Relationship Id="rId41" Type="http://schemas.openxmlformats.org/officeDocument/2006/relationships/hyperlink" Target="http://pbs.twimg.com/profile_images/1150150319441006592/G-WQUIVZ_normal.jpg" TargetMode="External" /><Relationship Id="rId42" Type="http://schemas.openxmlformats.org/officeDocument/2006/relationships/hyperlink" Target="http://pbs.twimg.com/profile_images/785847084838780928/2Lp2D0EC_normal.jpg" TargetMode="External" /><Relationship Id="rId43" Type="http://schemas.openxmlformats.org/officeDocument/2006/relationships/hyperlink" Target="http://pbs.twimg.com/profile_images/1054114153697345537/nDUMklUI_normal.jpg" TargetMode="External" /><Relationship Id="rId44" Type="http://schemas.openxmlformats.org/officeDocument/2006/relationships/hyperlink" Target="http://pbs.twimg.com/profile_images/1054114153697345537/nDUMklUI_normal.jpg" TargetMode="External" /><Relationship Id="rId45" Type="http://schemas.openxmlformats.org/officeDocument/2006/relationships/hyperlink" Target="http://pbs.twimg.com/profile_images/437915903762501634/qT7oKtnf_normal.png" TargetMode="External" /><Relationship Id="rId46" Type="http://schemas.openxmlformats.org/officeDocument/2006/relationships/hyperlink" Target="http://pbs.twimg.com/profile_images/869980401837768704/qVEECgIM_normal.jpg" TargetMode="External" /><Relationship Id="rId47" Type="http://schemas.openxmlformats.org/officeDocument/2006/relationships/hyperlink" Target="http://pbs.twimg.com/profile_images/869980401837768704/qVEECgIM_normal.jpg" TargetMode="External" /><Relationship Id="rId48" Type="http://schemas.openxmlformats.org/officeDocument/2006/relationships/hyperlink" Target="https://pbs.twimg.com/media/EBw-5WJWkAAQeCe.jpg" TargetMode="External" /><Relationship Id="rId49" Type="http://schemas.openxmlformats.org/officeDocument/2006/relationships/hyperlink" Target="http://pbs.twimg.com/profile_images/1331979721/Techwriterslogoweb_normal.jpg" TargetMode="External" /><Relationship Id="rId50" Type="http://schemas.openxmlformats.org/officeDocument/2006/relationships/hyperlink" Target="http://pbs.twimg.com/profile_images/1279025396/Rick2010_normal.jpg" TargetMode="External" /><Relationship Id="rId51" Type="http://schemas.openxmlformats.org/officeDocument/2006/relationships/hyperlink" Target="http://pbs.twimg.com/profile_images/1150902657772597249/U6V9oHbH_normal.jpg" TargetMode="External" /><Relationship Id="rId52" Type="http://schemas.openxmlformats.org/officeDocument/2006/relationships/hyperlink" Target="http://pbs.twimg.com/profile_images/738716751983194112/pGroybxd_normal.jpg" TargetMode="External" /><Relationship Id="rId53" Type="http://schemas.openxmlformats.org/officeDocument/2006/relationships/hyperlink" Target="http://pbs.twimg.com/profile_images/738716751983194112/pGroybxd_normal.jpg" TargetMode="External" /><Relationship Id="rId54" Type="http://schemas.openxmlformats.org/officeDocument/2006/relationships/hyperlink" Target="https://pbs.twimg.com/media/EBH-9HWXoAArj4r.jpg" TargetMode="External" /><Relationship Id="rId55" Type="http://schemas.openxmlformats.org/officeDocument/2006/relationships/hyperlink" Target="https://pbs.twimg.com/media/EBH-9HWXoAArj4r.jpg" TargetMode="External" /><Relationship Id="rId56" Type="http://schemas.openxmlformats.org/officeDocument/2006/relationships/hyperlink" Target="https://pbs.twimg.com/media/EBH-9HWXoAArj4r.jpg" TargetMode="External" /><Relationship Id="rId57" Type="http://schemas.openxmlformats.org/officeDocument/2006/relationships/hyperlink" Target="http://pbs.twimg.com/profile_images/1135192511058710528/ypAciCuf_normal.jpg" TargetMode="External" /><Relationship Id="rId58" Type="http://schemas.openxmlformats.org/officeDocument/2006/relationships/hyperlink" Target="http://pbs.twimg.com/profile_images/1135192511058710528/ypAciCuf_normal.jpg" TargetMode="External" /><Relationship Id="rId59" Type="http://schemas.openxmlformats.org/officeDocument/2006/relationships/hyperlink" Target="http://pbs.twimg.com/profile_images/878025031061839872/78BycsIX_normal.jpg" TargetMode="External" /><Relationship Id="rId60" Type="http://schemas.openxmlformats.org/officeDocument/2006/relationships/hyperlink" Target="http://pbs.twimg.com/profile_images/878025031061839872/78BycsIX_normal.jpg" TargetMode="External" /><Relationship Id="rId61" Type="http://schemas.openxmlformats.org/officeDocument/2006/relationships/hyperlink" Target="http://pbs.twimg.com/profile_images/878025031061839872/78BycsIX_normal.jpg" TargetMode="External" /><Relationship Id="rId62" Type="http://schemas.openxmlformats.org/officeDocument/2006/relationships/hyperlink" Target="http://pbs.twimg.com/profile_images/732217895774765056/CDJEHm69_normal.jpg" TargetMode="External" /><Relationship Id="rId63" Type="http://schemas.openxmlformats.org/officeDocument/2006/relationships/hyperlink" Target="http://pbs.twimg.com/profile_images/967877171980025856/nxo-zSDI_normal.jpg" TargetMode="External" /><Relationship Id="rId64" Type="http://schemas.openxmlformats.org/officeDocument/2006/relationships/hyperlink" Target="http://pbs.twimg.com/profile_images/1105700911119122434/LbIbg3R8_normal.png" TargetMode="External" /><Relationship Id="rId65" Type="http://schemas.openxmlformats.org/officeDocument/2006/relationships/hyperlink" Target="https://pbs.twimg.com/media/EBY2EPwX4AADIbN.jpg" TargetMode="External" /><Relationship Id="rId66" Type="http://schemas.openxmlformats.org/officeDocument/2006/relationships/hyperlink" Target="https://pbs.twimg.com/media/EBY2EPwX4AADIbN.jpg" TargetMode="External" /><Relationship Id="rId67" Type="http://schemas.openxmlformats.org/officeDocument/2006/relationships/hyperlink" Target="https://pbs.twimg.com/media/EBY2EPwX4AADIbN.jpg" TargetMode="External" /><Relationship Id="rId68" Type="http://schemas.openxmlformats.org/officeDocument/2006/relationships/hyperlink" Target="https://pbs.twimg.com/media/EBY2EPwX4AADIbN.jpg" TargetMode="External" /><Relationship Id="rId69" Type="http://schemas.openxmlformats.org/officeDocument/2006/relationships/hyperlink" Target="https://pbs.twimg.com/media/EBY2EPwX4AADIbN.jpg" TargetMode="External" /><Relationship Id="rId70" Type="http://schemas.openxmlformats.org/officeDocument/2006/relationships/hyperlink" Target="https://pbs.twimg.com/media/EBY2EPwX4AADIbN.jpg" TargetMode="External" /><Relationship Id="rId71" Type="http://schemas.openxmlformats.org/officeDocument/2006/relationships/hyperlink" Target="http://pbs.twimg.com/profile_images/1083791801159467008/YEKQHMvI_normal.jpg" TargetMode="External" /><Relationship Id="rId72" Type="http://schemas.openxmlformats.org/officeDocument/2006/relationships/hyperlink" Target="http://pbs.twimg.com/profile_images/1083791801159467008/YEKQHMvI_normal.jpg" TargetMode="External" /><Relationship Id="rId73" Type="http://schemas.openxmlformats.org/officeDocument/2006/relationships/hyperlink" Target="http://pbs.twimg.com/profile_images/1083791801159467008/YEKQHMvI_normal.jpg" TargetMode="External" /><Relationship Id="rId74" Type="http://schemas.openxmlformats.org/officeDocument/2006/relationships/hyperlink" Target="http://pbs.twimg.com/profile_images/1083791801159467008/YEKQHMvI_normal.jpg" TargetMode="External" /><Relationship Id="rId75" Type="http://schemas.openxmlformats.org/officeDocument/2006/relationships/hyperlink" Target="http://pbs.twimg.com/profile_images/1083791801159467008/YEKQHMvI_normal.jpg" TargetMode="External" /><Relationship Id="rId76" Type="http://schemas.openxmlformats.org/officeDocument/2006/relationships/hyperlink" Target="http://pbs.twimg.com/profile_images/1083791801159467008/YEKQHMvI_normal.jpg" TargetMode="External" /><Relationship Id="rId77" Type="http://schemas.openxmlformats.org/officeDocument/2006/relationships/hyperlink" Target="http://pbs.twimg.com/profile_images/1083791801159467008/YEKQHMvI_normal.jpg" TargetMode="External" /><Relationship Id="rId78" Type="http://schemas.openxmlformats.org/officeDocument/2006/relationships/hyperlink" Target="http://pbs.twimg.com/profile_images/636197416287510528/eevgAtC__normal.png" TargetMode="External" /><Relationship Id="rId79" Type="http://schemas.openxmlformats.org/officeDocument/2006/relationships/hyperlink" Target="http://pbs.twimg.com/profile_images/636197416287510528/eevgAtC__normal.png" TargetMode="External" /><Relationship Id="rId80" Type="http://schemas.openxmlformats.org/officeDocument/2006/relationships/hyperlink" Target="http://pbs.twimg.com/profile_images/636197416287510528/eevgAtC__normal.png" TargetMode="External" /><Relationship Id="rId81" Type="http://schemas.openxmlformats.org/officeDocument/2006/relationships/hyperlink" Target="http://pbs.twimg.com/profile_images/1075794419956281344/tL1luLAN_normal.jpg" TargetMode="External" /><Relationship Id="rId82" Type="http://schemas.openxmlformats.org/officeDocument/2006/relationships/hyperlink" Target="http://pbs.twimg.com/profile_images/1075794419956281344/tL1luLAN_normal.jpg" TargetMode="External" /><Relationship Id="rId83" Type="http://schemas.openxmlformats.org/officeDocument/2006/relationships/hyperlink" Target="http://pbs.twimg.com/profile_images/1075794419956281344/tL1luLAN_normal.jpg" TargetMode="External" /><Relationship Id="rId84" Type="http://schemas.openxmlformats.org/officeDocument/2006/relationships/hyperlink" Target="https://pbs.twimg.com/media/ECBs_X-XsAIP541.jpg" TargetMode="External" /><Relationship Id="rId85" Type="http://schemas.openxmlformats.org/officeDocument/2006/relationships/hyperlink" Target="http://pbs.twimg.com/profile_images/726585675215200256/yWUK-3zH_normal.jpg" TargetMode="External" /><Relationship Id="rId86" Type="http://schemas.openxmlformats.org/officeDocument/2006/relationships/hyperlink" Target="http://pbs.twimg.com/profile_images/1133452447014428673/43auDe73_normal.jpg" TargetMode="External" /><Relationship Id="rId87" Type="http://schemas.openxmlformats.org/officeDocument/2006/relationships/hyperlink" Target="http://pbs.twimg.com/profile_images/1133452447014428673/43auDe73_normal.jpg" TargetMode="External" /><Relationship Id="rId88" Type="http://schemas.openxmlformats.org/officeDocument/2006/relationships/hyperlink" Target="https://pbs.twimg.com/media/ECHxnLqX4AEuM4Q.jpg" TargetMode="External" /><Relationship Id="rId89" Type="http://schemas.openxmlformats.org/officeDocument/2006/relationships/hyperlink" Target="http://pbs.twimg.com/profile_images/644108221268008960/oqWXjUWc_normal.jpg" TargetMode="External" /><Relationship Id="rId90" Type="http://schemas.openxmlformats.org/officeDocument/2006/relationships/hyperlink" Target="https://pbs.twimg.com/media/ECIQGcxWsAENmzQ.jpg" TargetMode="External" /><Relationship Id="rId91" Type="http://schemas.openxmlformats.org/officeDocument/2006/relationships/hyperlink" Target="https://twitter.com/sometimespunchy/status/1159517908780892160" TargetMode="External" /><Relationship Id="rId92" Type="http://schemas.openxmlformats.org/officeDocument/2006/relationships/hyperlink" Target="https://twitter.com/sometimespunchy/status/1159517908780892160" TargetMode="External" /><Relationship Id="rId93" Type="http://schemas.openxmlformats.org/officeDocument/2006/relationships/hyperlink" Target="https://twitter.com/sometimespunchy/status/1159517908780892160" TargetMode="External" /><Relationship Id="rId94" Type="http://schemas.openxmlformats.org/officeDocument/2006/relationships/hyperlink" Target="https://twitter.com/sometimespunchy/status/1159517908780892160" TargetMode="External" /><Relationship Id="rId95" Type="http://schemas.openxmlformats.org/officeDocument/2006/relationships/hyperlink" Target="https://twitter.com/_iznar/status/1159952707551019008" TargetMode="External" /><Relationship Id="rId96" Type="http://schemas.openxmlformats.org/officeDocument/2006/relationships/hyperlink" Target="https://twitter.com/jamesford74/status/1160184205768384521" TargetMode="External" /><Relationship Id="rId97" Type="http://schemas.openxmlformats.org/officeDocument/2006/relationships/hyperlink" Target="https://twitter.com/judgementalbsc/status/1160630920451436544" TargetMode="External" /><Relationship Id="rId98" Type="http://schemas.openxmlformats.org/officeDocument/2006/relationships/hyperlink" Target="https://twitter.com/judgementalbsc/status/1160630920451436544" TargetMode="External" /><Relationship Id="rId99" Type="http://schemas.openxmlformats.org/officeDocument/2006/relationships/hyperlink" Target="https://twitter.com/iffnmanchester/status/1160630161819283456" TargetMode="External" /><Relationship Id="rId100" Type="http://schemas.openxmlformats.org/officeDocument/2006/relationships/hyperlink" Target="https://twitter.com/srmooreresearch/status/1160681735199346688" TargetMode="External" /><Relationship Id="rId101" Type="http://schemas.openxmlformats.org/officeDocument/2006/relationships/hyperlink" Target="https://twitter.com/srmooreresearch/status/1160681735199346688" TargetMode="External" /><Relationship Id="rId102" Type="http://schemas.openxmlformats.org/officeDocument/2006/relationships/hyperlink" Target="https://twitter.com/foodmanufacture/status/1160877087147773954" TargetMode="External" /><Relationship Id="rId103" Type="http://schemas.openxmlformats.org/officeDocument/2006/relationships/hyperlink" Target="https://twitter.com/techwritersuk/status/1160901071478427648" TargetMode="External" /><Relationship Id="rId104" Type="http://schemas.openxmlformats.org/officeDocument/2006/relationships/hyperlink" Target="https://twitter.com/rickpendrous/status/1160901113509502976" TargetMode="External" /><Relationship Id="rId105" Type="http://schemas.openxmlformats.org/officeDocument/2006/relationships/hyperlink" Target="https://twitter.com/treshaus/status/1161492807678341122" TargetMode="External" /><Relationship Id="rId106" Type="http://schemas.openxmlformats.org/officeDocument/2006/relationships/hyperlink" Target="https://twitter.com/nfcucrimeops/status/1161679764316459008" TargetMode="External" /><Relationship Id="rId107" Type="http://schemas.openxmlformats.org/officeDocument/2006/relationships/hyperlink" Target="https://twitter.com/nfcucrimeops/status/1161679764316459008" TargetMode="External" /><Relationship Id="rId108" Type="http://schemas.openxmlformats.org/officeDocument/2006/relationships/hyperlink" Target="https://twitter.com/nfcucrimeflops/status/1157986909538398210" TargetMode="External" /><Relationship Id="rId109" Type="http://schemas.openxmlformats.org/officeDocument/2006/relationships/hyperlink" Target="https://twitter.com/nfcucrimeflops/status/1157986909538398210" TargetMode="External" /><Relationship Id="rId110" Type="http://schemas.openxmlformats.org/officeDocument/2006/relationships/hyperlink" Target="https://twitter.com/nfcucrimeflops/status/1157986909538398210" TargetMode="External" /><Relationship Id="rId111" Type="http://schemas.openxmlformats.org/officeDocument/2006/relationships/hyperlink" Target="https://twitter.com/nfcucrimeflops/status/1161682090703904770" TargetMode="External" /><Relationship Id="rId112" Type="http://schemas.openxmlformats.org/officeDocument/2006/relationships/hyperlink" Target="https://twitter.com/nfcucrimeflops/status/1161682090703904770" TargetMode="External" /><Relationship Id="rId113" Type="http://schemas.openxmlformats.org/officeDocument/2006/relationships/hyperlink" Target="https://twitter.com/phandaw/status/1161682366034788352" TargetMode="External" /><Relationship Id="rId114" Type="http://schemas.openxmlformats.org/officeDocument/2006/relationships/hyperlink" Target="https://twitter.com/phandaw/status/1161682366034788352" TargetMode="External" /><Relationship Id="rId115" Type="http://schemas.openxmlformats.org/officeDocument/2006/relationships/hyperlink" Target="https://twitter.com/phandaw/status/1161682366034788352" TargetMode="External" /><Relationship Id="rId116" Type="http://schemas.openxmlformats.org/officeDocument/2006/relationships/hyperlink" Target="https://twitter.com/chappmanng/status/1161708264033308673" TargetMode="External" /><Relationship Id="rId117" Type="http://schemas.openxmlformats.org/officeDocument/2006/relationships/hyperlink" Target="https://twitter.com/thepoliticalcat/status/1161853179635499009" TargetMode="External" /><Relationship Id="rId118" Type="http://schemas.openxmlformats.org/officeDocument/2006/relationships/hyperlink" Target="https://twitter.com/bloodtribeelect/status/1161855123527569409" TargetMode="External" /><Relationship Id="rId119" Type="http://schemas.openxmlformats.org/officeDocument/2006/relationships/hyperlink" Target="https://twitter.com/wsccts/status/1159173404681023489" TargetMode="External" /><Relationship Id="rId120" Type="http://schemas.openxmlformats.org/officeDocument/2006/relationships/hyperlink" Target="https://twitter.com/wsccts/status/1159173404681023489" TargetMode="External" /><Relationship Id="rId121" Type="http://schemas.openxmlformats.org/officeDocument/2006/relationships/hyperlink" Target="https://twitter.com/wsccts/status/1159173404681023489" TargetMode="External" /><Relationship Id="rId122" Type="http://schemas.openxmlformats.org/officeDocument/2006/relationships/hyperlink" Target="https://twitter.com/wsccts/status/1159173404681023489" TargetMode="External" /><Relationship Id="rId123" Type="http://schemas.openxmlformats.org/officeDocument/2006/relationships/hyperlink" Target="https://twitter.com/wsccts/status/1159173404681023489" TargetMode="External" /><Relationship Id="rId124" Type="http://schemas.openxmlformats.org/officeDocument/2006/relationships/hyperlink" Target="https://twitter.com/wsccts/status/1159173404681023489" TargetMode="External" /><Relationship Id="rId125" Type="http://schemas.openxmlformats.org/officeDocument/2006/relationships/hyperlink" Target="https://twitter.com/peteraston3/status/1161887134820814848" TargetMode="External" /><Relationship Id="rId126" Type="http://schemas.openxmlformats.org/officeDocument/2006/relationships/hyperlink" Target="https://twitter.com/peteraston3/status/1161887134820814848" TargetMode="External" /><Relationship Id="rId127" Type="http://schemas.openxmlformats.org/officeDocument/2006/relationships/hyperlink" Target="https://twitter.com/peteraston3/status/1161887134820814848" TargetMode="External" /><Relationship Id="rId128" Type="http://schemas.openxmlformats.org/officeDocument/2006/relationships/hyperlink" Target="https://twitter.com/peteraston3/status/1161887134820814848" TargetMode="External" /><Relationship Id="rId129" Type="http://schemas.openxmlformats.org/officeDocument/2006/relationships/hyperlink" Target="https://twitter.com/peteraston3/status/1161887134820814848" TargetMode="External" /><Relationship Id="rId130" Type="http://schemas.openxmlformats.org/officeDocument/2006/relationships/hyperlink" Target="https://twitter.com/peteraston3/status/1161887134820814848" TargetMode="External" /><Relationship Id="rId131" Type="http://schemas.openxmlformats.org/officeDocument/2006/relationships/hyperlink" Target="https://twitter.com/peteraston3/status/1161887134820814848" TargetMode="External" /><Relationship Id="rId132" Type="http://schemas.openxmlformats.org/officeDocument/2006/relationships/hyperlink" Target="https://twitter.com/fauthenticity/status/1161700081520828417" TargetMode="External" /><Relationship Id="rId133" Type="http://schemas.openxmlformats.org/officeDocument/2006/relationships/hyperlink" Target="https://twitter.com/fauthenticity/status/1161700081520828417" TargetMode="External" /><Relationship Id="rId134" Type="http://schemas.openxmlformats.org/officeDocument/2006/relationships/hyperlink" Target="https://twitter.com/fauthenticity/status/1161700081520828417" TargetMode="External" /><Relationship Id="rId135" Type="http://schemas.openxmlformats.org/officeDocument/2006/relationships/hyperlink" Target="https://twitter.com/nml_chembiogc/status/1161936263013982215" TargetMode="External" /><Relationship Id="rId136" Type="http://schemas.openxmlformats.org/officeDocument/2006/relationships/hyperlink" Target="https://twitter.com/nml_chembiogc/status/1161936263013982215" TargetMode="External" /><Relationship Id="rId137" Type="http://schemas.openxmlformats.org/officeDocument/2006/relationships/hyperlink" Target="https://twitter.com/nml_chembiogc/status/1161936263013982215" TargetMode="External" /><Relationship Id="rId138" Type="http://schemas.openxmlformats.org/officeDocument/2006/relationships/hyperlink" Target="https://twitter.com/nove1066/status/1162048545358327809" TargetMode="External" /><Relationship Id="rId139" Type="http://schemas.openxmlformats.org/officeDocument/2006/relationships/hyperlink" Target="https://twitter.com/berthacoombs/status/1162084654259855360" TargetMode="External" /><Relationship Id="rId140" Type="http://schemas.openxmlformats.org/officeDocument/2006/relationships/hyperlink" Target="https://twitter.com/gcountryman/status/1162432951415709696" TargetMode="External" /><Relationship Id="rId141" Type="http://schemas.openxmlformats.org/officeDocument/2006/relationships/hyperlink" Target="https://twitter.com/gcountryman/status/1162432951415709696" TargetMode="External" /><Relationship Id="rId142" Type="http://schemas.openxmlformats.org/officeDocument/2006/relationships/hyperlink" Target="https://twitter.com/l_maisey/status/1162475926174744582" TargetMode="External" /><Relationship Id="rId143" Type="http://schemas.openxmlformats.org/officeDocument/2006/relationships/hyperlink" Target="https://twitter.com/sciexfood/status/1160878615791329280" TargetMode="External" /><Relationship Id="rId144" Type="http://schemas.openxmlformats.org/officeDocument/2006/relationships/hyperlink" Target="https://twitter.com/sciexfood/status/1162509358044987392" TargetMode="External" /><Relationship Id="rId145" Type="http://schemas.openxmlformats.org/officeDocument/2006/relationships/hyperlink" Target="https://api.twitter.com/1.1/geo/id/01a9a39529b27f36.json" TargetMode="External" /><Relationship Id="rId146" Type="http://schemas.openxmlformats.org/officeDocument/2006/relationships/comments" Target="../comments1.xml" /><Relationship Id="rId147" Type="http://schemas.openxmlformats.org/officeDocument/2006/relationships/vmlDrawing" Target="../drawings/vmlDrawing1.vml" /><Relationship Id="rId148" Type="http://schemas.openxmlformats.org/officeDocument/2006/relationships/table" Target="../tables/table1.xml" /><Relationship Id="rId14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9APAcqkD4" TargetMode="External" /><Relationship Id="rId2" Type="http://schemas.openxmlformats.org/officeDocument/2006/relationships/hyperlink" Target="http://t.co/zTHZRnEyh7" TargetMode="External" /><Relationship Id="rId3" Type="http://schemas.openxmlformats.org/officeDocument/2006/relationships/hyperlink" Target="http://t.co/7bZ2KCQJ2k" TargetMode="External" /><Relationship Id="rId4" Type="http://schemas.openxmlformats.org/officeDocument/2006/relationships/hyperlink" Target="https://t.co/WRE5sBbVu6" TargetMode="External" /><Relationship Id="rId5" Type="http://schemas.openxmlformats.org/officeDocument/2006/relationships/hyperlink" Target="http://t.co/GAsNZkMcoP" TargetMode="External" /><Relationship Id="rId6" Type="http://schemas.openxmlformats.org/officeDocument/2006/relationships/hyperlink" Target="http://t.co/CslNfEsYRj" TargetMode="External" /><Relationship Id="rId7" Type="http://schemas.openxmlformats.org/officeDocument/2006/relationships/hyperlink" Target="http://t.co/kY7ICHdVK0" TargetMode="External" /><Relationship Id="rId8" Type="http://schemas.openxmlformats.org/officeDocument/2006/relationships/hyperlink" Target="https://t.co/MAOonCZVn5" TargetMode="External" /><Relationship Id="rId9" Type="http://schemas.openxmlformats.org/officeDocument/2006/relationships/hyperlink" Target="http://t.co/AzowMMXnTX" TargetMode="External" /><Relationship Id="rId10" Type="http://schemas.openxmlformats.org/officeDocument/2006/relationships/hyperlink" Target="http://t.co/LQkCo9VW" TargetMode="External" /><Relationship Id="rId11" Type="http://schemas.openxmlformats.org/officeDocument/2006/relationships/hyperlink" Target="https://t.co/Nb7mqsqGHP" TargetMode="External" /><Relationship Id="rId12" Type="http://schemas.openxmlformats.org/officeDocument/2006/relationships/hyperlink" Target="https://t.co/K6GskqD9Yq" TargetMode="External" /><Relationship Id="rId13" Type="http://schemas.openxmlformats.org/officeDocument/2006/relationships/hyperlink" Target="http://t.co/jXUOUIxCqX" TargetMode="External" /><Relationship Id="rId14" Type="http://schemas.openxmlformats.org/officeDocument/2006/relationships/hyperlink" Target="https://t.co/3RyOLsqSJM" TargetMode="External" /><Relationship Id="rId15" Type="http://schemas.openxmlformats.org/officeDocument/2006/relationships/hyperlink" Target="https://t.co/Mmaj6Gj1Dc" TargetMode="External" /><Relationship Id="rId16" Type="http://schemas.openxmlformats.org/officeDocument/2006/relationships/hyperlink" Target="https://t.co/lJeW4n8xdG" TargetMode="External" /><Relationship Id="rId17" Type="http://schemas.openxmlformats.org/officeDocument/2006/relationships/hyperlink" Target="https://t.co/I9lKzPaQZt" TargetMode="External" /><Relationship Id="rId18" Type="http://schemas.openxmlformats.org/officeDocument/2006/relationships/hyperlink" Target="https://t.co/BTsXfmV3Yv" TargetMode="External" /><Relationship Id="rId19" Type="http://schemas.openxmlformats.org/officeDocument/2006/relationships/hyperlink" Target="https://t.co/E2KVYcoQud" TargetMode="External" /><Relationship Id="rId20" Type="http://schemas.openxmlformats.org/officeDocument/2006/relationships/hyperlink" Target="http://t.co/DD1MGW7Eez" TargetMode="External" /><Relationship Id="rId21" Type="http://schemas.openxmlformats.org/officeDocument/2006/relationships/hyperlink" Target="http://t.co/JQ5fPr15qq" TargetMode="External" /><Relationship Id="rId22" Type="http://schemas.openxmlformats.org/officeDocument/2006/relationships/hyperlink" Target="https://pbs.twimg.com/profile_banners/1149723978329731073/1562951265" TargetMode="External" /><Relationship Id="rId23" Type="http://schemas.openxmlformats.org/officeDocument/2006/relationships/hyperlink" Target="https://pbs.twimg.com/profile_banners/1135187391952642049/1559497127" TargetMode="External" /><Relationship Id="rId24" Type="http://schemas.openxmlformats.org/officeDocument/2006/relationships/hyperlink" Target="https://pbs.twimg.com/profile_banners/68686173/1519032788" TargetMode="External" /><Relationship Id="rId25" Type="http://schemas.openxmlformats.org/officeDocument/2006/relationships/hyperlink" Target="https://pbs.twimg.com/profile_banners/145378724/1430582822" TargetMode="External" /><Relationship Id="rId26" Type="http://schemas.openxmlformats.org/officeDocument/2006/relationships/hyperlink" Target="https://pbs.twimg.com/profile_banners/2425151/1506715336" TargetMode="External" /><Relationship Id="rId27" Type="http://schemas.openxmlformats.org/officeDocument/2006/relationships/hyperlink" Target="https://pbs.twimg.com/profile_banners/1150147833162420224/1563052243" TargetMode="External" /><Relationship Id="rId28" Type="http://schemas.openxmlformats.org/officeDocument/2006/relationships/hyperlink" Target="https://pbs.twimg.com/profile_banners/6107422/1510341891" TargetMode="External" /><Relationship Id="rId29" Type="http://schemas.openxmlformats.org/officeDocument/2006/relationships/hyperlink" Target="https://pbs.twimg.com/profile_banners/2277959413/1544625927" TargetMode="External" /><Relationship Id="rId30" Type="http://schemas.openxmlformats.org/officeDocument/2006/relationships/hyperlink" Target="https://pbs.twimg.com/profile_banners/2308274318/1405448286" TargetMode="External" /><Relationship Id="rId31" Type="http://schemas.openxmlformats.org/officeDocument/2006/relationships/hyperlink" Target="https://pbs.twimg.com/profile_banners/4920080321/1459373227" TargetMode="External" /><Relationship Id="rId32" Type="http://schemas.openxmlformats.org/officeDocument/2006/relationships/hyperlink" Target="https://pbs.twimg.com/profile_banners/82053266/1523612749" TargetMode="External" /><Relationship Id="rId33" Type="http://schemas.openxmlformats.org/officeDocument/2006/relationships/hyperlink" Target="https://pbs.twimg.com/profile_banners/774698520116723713/1563231552" TargetMode="External" /><Relationship Id="rId34" Type="http://schemas.openxmlformats.org/officeDocument/2006/relationships/hyperlink" Target="https://pbs.twimg.com/profile_banners/734032580786298881/1562785968" TargetMode="External" /><Relationship Id="rId35" Type="http://schemas.openxmlformats.org/officeDocument/2006/relationships/hyperlink" Target="https://pbs.twimg.com/profile_banners/738714120380383234/1533823950" TargetMode="External" /><Relationship Id="rId36" Type="http://schemas.openxmlformats.org/officeDocument/2006/relationships/hyperlink" Target="https://pbs.twimg.com/profile_banners/32966611/1533824289" TargetMode="External" /><Relationship Id="rId37" Type="http://schemas.openxmlformats.org/officeDocument/2006/relationships/hyperlink" Target="https://pbs.twimg.com/profile_banners/1876781312/1437915906" TargetMode="External" /><Relationship Id="rId38" Type="http://schemas.openxmlformats.org/officeDocument/2006/relationships/hyperlink" Target="https://pbs.twimg.com/profile_banners/732192641358692352/1521100778" TargetMode="External" /><Relationship Id="rId39" Type="http://schemas.openxmlformats.org/officeDocument/2006/relationships/hyperlink" Target="https://pbs.twimg.com/profile_banners/17686959/1356897777" TargetMode="External" /><Relationship Id="rId40" Type="http://schemas.openxmlformats.org/officeDocument/2006/relationships/hyperlink" Target="https://pbs.twimg.com/profile_banners/933447206/1512899568" TargetMode="External" /><Relationship Id="rId41" Type="http://schemas.openxmlformats.org/officeDocument/2006/relationships/hyperlink" Target="https://pbs.twimg.com/profile_banners/2976578584/1564745879" TargetMode="External" /><Relationship Id="rId42" Type="http://schemas.openxmlformats.org/officeDocument/2006/relationships/hyperlink" Target="https://pbs.twimg.com/profile_banners/232124120/1547487900" TargetMode="External" /><Relationship Id="rId43" Type="http://schemas.openxmlformats.org/officeDocument/2006/relationships/hyperlink" Target="https://pbs.twimg.com/profile_banners/86704262/1565809381" TargetMode="External" /><Relationship Id="rId44" Type="http://schemas.openxmlformats.org/officeDocument/2006/relationships/hyperlink" Target="https://pbs.twimg.com/profile_banners/197398545/1561463389" TargetMode="External" /><Relationship Id="rId45" Type="http://schemas.openxmlformats.org/officeDocument/2006/relationships/hyperlink" Target="https://pbs.twimg.com/profile_banners/997830182282104833/1526739059" TargetMode="External" /><Relationship Id="rId46" Type="http://schemas.openxmlformats.org/officeDocument/2006/relationships/hyperlink" Target="https://pbs.twimg.com/profile_banners/44349228/1562930267" TargetMode="External" /><Relationship Id="rId47" Type="http://schemas.openxmlformats.org/officeDocument/2006/relationships/hyperlink" Target="https://pbs.twimg.com/profile_banners/2872305539/1547231077" TargetMode="External" /><Relationship Id="rId48" Type="http://schemas.openxmlformats.org/officeDocument/2006/relationships/hyperlink" Target="https://pbs.twimg.com/profile_banners/3429870135/1445352063" TargetMode="External" /><Relationship Id="rId49" Type="http://schemas.openxmlformats.org/officeDocument/2006/relationships/hyperlink" Target="https://pbs.twimg.com/profile_banners/912309880941359104/1558346564" TargetMode="External" /><Relationship Id="rId50" Type="http://schemas.openxmlformats.org/officeDocument/2006/relationships/hyperlink" Target="https://pbs.twimg.com/profile_banners/214933692/1516187305" TargetMode="External" /><Relationship Id="rId51" Type="http://schemas.openxmlformats.org/officeDocument/2006/relationships/hyperlink" Target="https://pbs.twimg.com/profile_banners/2959763909/1542751310" TargetMode="External" /><Relationship Id="rId52" Type="http://schemas.openxmlformats.org/officeDocument/2006/relationships/hyperlink" Target="https://pbs.twimg.com/profile_banners/80685646/1557567093" TargetMode="External" /><Relationship Id="rId53" Type="http://schemas.openxmlformats.org/officeDocument/2006/relationships/hyperlink" Target="https://pbs.twimg.com/profile_banners/93687723/1531247163" TargetMode="External" /><Relationship Id="rId54" Type="http://schemas.openxmlformats.org/officeDocument/2006/relationships/hyperlink" Target="https://pbs.twimg.com/profile_banners/19081901/1525454195" TargetMode="External" /><Relationship Id="rId55" Type="http://schemas.openxmlformats.org/officeDocument/2006/relationships/hyperlink" Target="https://pbs.twimg.com/profile_banners/14812037/1461262018" TargetMode="External" /><Relationship Id="rId56" Type="http://schemas.openxmlformats.org/officeDocument/2006/relationships/hyperlink" Target="https://pbs.twimg.com/profile_banners/1076979634791739393/1545607429" TargetMode="External" /><Relationship Id="rId57" Type="http://schemas.openxmlformats.org/officeDocument/2006/relationships/hyperlink" Target="https://pbs.twimg.com/profile_banners/2801532357/1486047651" TargetMode="External" /><Relationship Id="rId58" Type="http://schemas.openxmlformats.org/officeDocument/2006/relationships/hyperlink" Target="http://abs.twimg.com/images/themes/theme9/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2/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3/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2/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0/bg.gif" TargetMode="External" /><Relationship Id="rId78" Type="http://schemas.openxmlformats.org/officeDocument/2006/relationships/hyperlink" Target="http://abs.twimg.com/images/themes/theme13/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2/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3/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5/bg.png" TargetMode="External" /><Relationship Id="rId88" Type="http://schemas.openxmlformats.org/officeDocument/2006/relationships/hyperlink" Target="http://abs.twimg.com/images/themes/theme5/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pbs.twimg.com/profile_images/1149727048451153920/Fct1SUZF_normal.jpg" TargetMode="External" /><Relationship Id="rId93" Type="http://schemas.openxmlformats.org/officeDocument/2006/relationships/hyperlink" Target="http://pbs.twimg.com/profile_images/1135192511058710528/ypAciCuf_normal.jpg" TargetMode="External" /><Relationship Id="rId94" Type="http://schemas.openxmlformats.org/officeDocument/2006/relationships/hyperlink" Target="http://pbs.twimg.com/profile_images/1061918013379788800/Veu0stqU_normal.jpg" TargetMode="External" /><Relationship Id="rId95" Type="http://schemas.openxmlformats.org/officeDocument/2006/relationships/hyperlink" Target="http://pbs.twimg.com/profile_images/1121070947195346944/U494-VrI_normal.jpg" TargetMode="External" /><Relationship Id="rId96" Type="http://schemas.openxmlformats.org/officeDocument/2006/relationships/hyperlink" Target="http://pbs.twimg.com/profile_images/1123287311695982594/X4G0h2LY_normal.png" TargetMode="External" /><Relationship Id="rId97" Type="http://schemas.openxmlformats.org/officeDocument/2006/relationships/hyperlink" Target="http://pbs.twimg.com/profile_images/1150150319441006592/G-WQUIVZ_normal.jpg" TargetMode="External" /><Relationship Id="rId98" Type="http://schemas.openxmlformats.org/officeDocument/2006/relationships/hyperlink" Target="http://pbs.twimg.com/profile_images/785847084838780928/2Lp2D0EC_normal.jpg" TargetMode="External" /><Relationship Id="rId99" Type="http://schemas.openxmlformats.org/officeDocument/2006/relationships/hyperlink" Target="http://pbs.twimg.com/profile_images/881879546101891073/KoNl5qpa_normal.jpg" TargetMode="External" /><Relationship Id="rId100" Type="http://schemas.openxmlformats.org/officeDocument/2006/relationships/hyperlink" Target="http://pbs.twimg.com/profile_images/1054114153697345537/nDUMklUI_normal.jpg" TargetMode="External" /><Relationship Id="rId101" Type="http://schemas.openxmlformats.org/officeDocument/2006/relationships/hyperlink" Target="http://pbs.twimg.com/profile_images/437915903762501634/qT7oKtnf_normal.png" TargetMode="External" /><Relationship Id="rId102" Type="http://schemas.openxmlformats.org/officeDocument/2006/relationships/hyperlink" Target="http://pbs.twimg.com/profile_images/869980401837768704/qVEECgIM_normal.jpg" TargetMode="External" /><Relationship Id="rId103" Type="http://schemas.openxmlformats.org/officeDocument/2006/relationships/hyperlink" Target="http://pbs.twimg.com/profile_images/984728137840971776/ZBqONmS8_normal.jpg" TargetMode="External" /><Relationship Id="rId104" Type="http://schemas.openxmlformats.org/officeDocument/2006/relationships/hyperlink" Target="http://pbs.twimg.com/profile_images/1331979721/Techwriterslogoweb_normal.jpg" TargetMode="External" /><Relationship Id="rId105" Type="http://schemas.openxmlformats.org/officeDocument/2006/relationships/hyperlink" Target="http://pbs.twimg.com/profile_images/1279025396/Rick2010_normal.jpg" TargetMode="External" /><Relationship Id="rId106" Type="http://schemas.openxmlformats.org/officeDocument/2006/relationships/hyperlink" Target="http://pbs.twimg.com/profile_images/1150902657772597249/U6V9oHbH_normal.jpg" TargetMode="External" /><Relationship Id="rId107" Type="http://schemas.openxmlformats.org/officeDocument/2006/relationships/hyperlink" Target="http://pbs.twimg.com/profile_images/1162601618686111744/bx8itdEJ_normal.jpg" TargetMode="External" /><Relationship Id="rId108" Type="http://schemas.openxmlformats.org/officeDocument/2006/relationships/hyperlink" Target="http://pbs.twimg.com/profile_images/738716751983194112/pGroybxd_normal.jpg" TargetMode="External" /><Relationship Id="rId109" Type="http://schemas.openxmlformats.org/officeDocument/2006/relationships/hyperlink" Target="http://pbs.twimg.com/profile_images/1027558780454793218/Ne0huhsZ_normal.jp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pbs.twimg.com/profile_images/2915543503/2f556ab73a1af7ce1b1e3e4849e08972_normal.jpeg" TargetMode="External" /><Relationship Id="rId112" Type="http://schemas.openxmlformats.org/officeDocument/2006/relationships/hyperlink" Target="http://pbs.twimg.com/profile_images/878025031061839872/78BycsIX_normal.jpg" TargetMode="External" /><Relationship Id="rId113" Type="http://schemas.openxmlformats.org/officeDocument/2006/relationships/hyperlink" Target="http://pbs.twimg.com/profile_images/732217895774765056/CDJEHm69_normal.jpg" TargetMode="External" /><Relationship Id="rId114" Type="http://schemas.openxmlformats.org/officeDocument/2006/relationships/hyperlink" Target="http://pbs.twimg.com/profile_images/967877171980025856/nxo-zSDI_normal.jpg" TargetMode="External" /><Relationship Id="rId115" Type="http://schemas.openxmlformats.org/officeDocument/2006/relationships/hyperlink" Target="http://pbs.twimg.com/profile_images/1105700911119122434/LbIbg3R8_normal.png" TargetMode="External" /><Relationship Id="rId116" Type="http://schemas.openxmlformats.org/officeDocument/2006/relationships/hyperlink" Target="http://pbs.twimg.com/profile_images/1142799192534016001/LQj73IX__normal.jpg" TargetMode="External" /><Relationship Id="rId117" Type="http://schemas.openxmlformats.org/officeDocument/2006/relationships/hyperlink" Target="http://pbs.twimg.com/profile_images/1147797399089426433/_vK7enAc_normal.jpg" TargetMode="External" /><Relationship Id="rId118" Type="http://schemas.openxmlformats.org/officeDocument/2006/relationships/hyperlink" Target="http://pbs.twimg.com/profile_images/1151706119192158208/20kvu_8U_normal.jpg" TargetMode="External" /><Relationship Id="rId119" Type="http://schemas.openxmlformats.org/officeDocument/2006/relationships/hyperlink" Target="http://pbs.twimg.com/profile_images/1013800190896148480/x79Pum59_normal.jpg" TargetMode="External" /><Relationship Id="rId120" Type="http://schemas.openxmlformats.org/officeDocument/2006/relationships/hyperlink" Target="http://pbs.twimg.com/profile_images/997834781076459520/RoBfYmCi_normal.jpg" TargetMode="External" /><Relationship Id="rId121" Type="http://schemas.openxmlformats.org/officeDocument/2006/relationships/hyperlink" Target="http://pbs.twimg.com/profile_images/1064460667288256512/WHYtgj6H_normal.jpg" TargetMode="External" /><Relationship Id="rId122" Type="http://schemas.openxmlformats.org/officeDocument/2006/relationships/hyperlink" Target="http://pbs.twimg.com/profile_images/1083791801159467008/YEKQHMvI_normal.jpg" TargetMode="External" /><Relationship Id="rId123" Type="http://schemas.openxmlformats.org/officeDocument/2006/relationships/hyperlink" Target="http://pbs.twimg.com/profile_images/636197416287510528/eevgAtC__normal.png" TargetMode="External" /><Relationship Id="rId124" Type="http://schemas.openxmlformats.org/officeDocument/2006/relationships/hyperlink" Target="http://pbs.twimg.com/profile_images/1075794419956281344/tL1luLAN_normal.jpg" TargetMode="External" /><Relationship Id="rId125" Type="http://schemas.openxmlformats.org/officeDocument/2006/relationships/hyperlink" Target="http://pbs.twimg.com/profile_images/378800000280103400/cc70cd0675613504f444caacbe2a1b5d_normal.jpeg" TargetMode="External" /><Relationship Id="rId126" Type="http://schemas.openxmlformats.org/officeDocument/2006/relationships/hyperlink" Target="http://pbs.twimg.com/profile_images/1160095742238842882/noNFClJB_normal.jpg" TargetMode="External" /><Relationship Id="rId127" Type="http://schemas.openxmlformats.org/officeDocument/2006/relationships/hyperlink" Target="http://pbs.twimg.com/profile_images/1148155412815986688/Ipy2qDWg_normal.jpg" TargetMode="External" /><Relationship Id="rId128" Type="http://schemas.openxmlformats.org/officeDocument/2006/relationships/hyperlink" Target="http://pbs.twimg.com/profile_images/726585675215200256/yWUK-3zH_normal.jpg" TargetMode="External" /><Relationship Id="rId129" Type="http://schemas.openxmlformats.org/officeDocument/2006/relationships/hyperlink" Target="http://pbs.twimg.com/profile_images/1133452447014428673/43auDe73_normal.jpg" TargetMode="External" /><Relationship Id="rId130" Type="http://schemas.openxmlformats.org/officeDocument/2006/relationships/hyperlink" Target="http://pbs.twimg.com/profile_images/2996142453/8e16caf86e99685466c1dc9f6930b26a_normal.jpeg" TargetMode="External" /><Relationship Id="rId131" Type="http://schemas.openxmlformats.org/officeDocument/2006/relationships/hyperlink" Target="http://pbs.twimg.com/profile_images/724064176923004928/dUhi93u9_normal.jpg" TargetMode="External" /><Relationship Id="rId132" Type="http://schemas.openxmlformats.org/officeDocument/2006/relationships/hyperlink" Target="http://pbs.twimg.com/profile_images/1130270009647874050/MstKLvOV_normal.png" TargetMode="External" /><Relationship Id="rId133" Type="http://schemas.openxmlformats.org/officeDocument/2006/relationships/hyperlink" Target="http://pbs.twimg.com/profile_images/644108221268008960/oqWXjUWc_normal.jpg" TargetMode="External" /><Relationship Id="rId134" Type="http://schemas.openxmlformats.org/officeDocument/2006/relationships/hyperlink" Target="https://twitter.com/sometimespunchy" TargetMode="External" /><Relationship Id="rId135" Type="http://schemas.openxmlformats.org/officeDocument/2006/relationships/hyperlink" Target="https://twitter.com/nfcucrimeflops" TargetMode="External" /><Relationship Id="rId136" Type="http://schemas.openxmlformats.org/officeDocument/2006/relationships/hyperlink" Target="https://twitter.com/foodgov" TargetMode="External" /><Relationship Id="rId137" Type="http://schemas.openxmlformats.org/officeDocument/2006/relationships/hyperlink" Target="https://twitter.com/heatherjhancock" TargetMode="External" /><Relationship Id="rId138" Type="http://schemas.openxmlformats.org/officeDocument/2006/relationships/hyperlink" Target="https://twitter.com/facebook" TargetMode="External" /><Relationship Id="rId139" Type="http://schemas.openxmlformats.org/officeDocument/2006/relationships/hyperlink" Target="https://twitter.com/_iznar" TargetMode="External" /><Relationship Id="rId140" Type="http://schemas.openxmlformats.org/officeDocument/2006/relationships/hyperlink" Target="https://twitter.com/jamesford74" TargetMode="External" /><Relationship Id="rId141" Type="http://schemas.openxmlformats.org/officeDocument/2006/relationships/hyperlink" Target="https://twitter.com/thetimes" TargetMode="External" /><Relationship Id="rId142" Type="http://schemas.openxmlformats.org/officeDocument/2006/relationships/hyperlink" Target="https://twitter.com/judgementalbsc" TargetMode="External" /><Relationship Id="rId143" Type="http://schemas.openxmlformats.org/officeDocument/2006/relationships/hyperlink" Target="https://twitter.com/iffnmanchester" TargetMode="External" /><Relationship Id="rId144" Type="http://schemas.openxmlformats.org/officeDocument/2006/relationships/hyperlink" Target="https://twitter.com/srmooreresearch" TargetMode="External" /><Relationship Id="rId145" Type="http://schemas.openxmlformats.org/officeDocument/2006/relationships/hyperlink" Target="https://twitter.com/foodmanufacture" TargetMode="External" /><Relationship Id="rId146" Type="http://schemas.openxmlformats.org/officeDocument/2006/relationships/hyperlink" Target="https://twitter.com/techwritersuk" TargetMode="External" /><Relationship Id="rId147" Type="http://schemas.openxmlformats.org/officeDocument/2006/relationships/hyperlink" Target="https://twitter.com/rickpendrous" TargetMode="External" /><Relationship Id="rId148" Type="http://schemas.openxmlformats.org/officeDocument/2006/relationships/hyperlink" Target="https://twitter.com/treshaus" TargetMode="External" /><Relationship Id="rId149" Type="http://schemas.openxmlformats.org/officeDocument/2006/relationships/hyperlink" Target="https://twitter.com/incastamere" TargetMode="External" /><Relationship Id="rId150" Type="http://schemas.openxmlformats.org/officeDocument/2006/relationships/hyperlink" Target="https://twitter.com/nfcucrimeops" TargetMode="External" /><Relationship Id="rId151" Type="http://schemas.openxmlformats.org/officeDocument/2006/relationships/hyperlink" Target="https://twitter.com/trimskil" TargetMode="External" /><Relationship Id="rId152" Type="http://schemas.openxmlformats.org/officeDocument/2006/relationships/hyperlink" Target="https://twitter.com/foodbruv" TargetMode="External" /><Relationship Id="rId153" Type="http://schemas.openxmlformats.org/officeDocument/2006/relationships/hyperlink" Target="https://twitter.com/numskul" TargetMode="External" /><Relationship Id="rId154" Type="http://schemas.openxmlformats.org/officeDocument/2006/relationships/hyperlink" Target="https://twitter.com/phandaw" TargetMode="External" /><Relationship Id="rId155" Type="http://schemas.openxmlformats.org/officeDocument/2006/relationships/hyperlink" Target="https://twitter.com/chappmanng" TargetMode="External" /><Relationship Id="rId156" Type="http://schemas.openxmlformats.org/officeDocument/2006/relationships/hyperlink" Target="https://twitter.com/thepoliticalcat" TargetMode="External" /><Relationship Id="rId157" Type="http://schemas.openxmlformats.org/officeDocument/2006/relationships/hyperlink" Target="https://twitter.com/bloodtribeelect" TargetMode="External" /><Relationship Id="rId158" Type="http://schemas.openxmlformats.org/officeDocument/2006/relationships/hyperlink" Target="https://twitter.com/wsccts" TargetMode="External" /><Relationship Id="rId159" Type="http://schemas.openxmlformats.org/officeDocument/2006/relationships/hyperlink" Target="https://twitter.com/sanidadgob" TargetMode="External" /><Relationship Id="rId160" Type="http://schemas.openxmlformats.org/officeDocument/2006/relationships/hyperlink" Target="https://twitter.com/jrussell46" TargetMode="External" /><Relationship Id="rId161" Type="http://schemas.openxmlformats.org/officeDocument/2006/relationships/hyperlink" Target="https://twitter.com/ctsi_uk" TargetMode="External" /><Relationship Id="rId162" Type="http://schemas.openxmlformats.org/officeDocument/2006/relationships/hyperlink" Target="https://twitter.com/jts_editorial" TargetMode="External" /><Relationship Id="rId163" Type="http://schemas.openxmlformats.org/officeDocument/2006/relationships/hyperlink" Target="https://twitter.com/wsccnews" TargetMode="External" /><Relationship Id="rId164" Type="http://schemas.openxmlformats.org/officeDocument/2006/relationships/hyperlink" Target="https://twitter.com/peteraston3" TargetMode="External" /><Relationship Id="rId165" Type="http://schemas.openxmlformats.org/officeDocument/2006/relationships/hyperlink" Target="https://twitter.com/fauthenticity" TargetMode="External" /><Relationship Id="rId166" Type="http://schemas.openxmlformats.org/officeDocument/2006/relationships/hyperlink" Target="https://twitter.com/nml_chembiogc" TargetMode="External" /><Relationship Id="rId167" Type="http://schemas.openxmlformats.org/officeDocument/2006/relationships/hyperlink" Target="https://twitter.com/lgcgroup" TargetMode="External" /><Relationship Id="rId168" Type="http://schemas.openxmlformats.org/officeDocument/2006/relationships/hyperlink" Target="https://twitter.com/nove1066" TargetMode="External" /><Relationship Id="rId169" Type="http://schemas.openxmlformats.org/officeDocument/2006/relationships/hyperlink" Target="https://twitter.com/sainsburys" TargetMode="External" /><Relationship Id="rId170" Type="http://schemas.openxmlformats.org/officeDocument/2006/relationships/hyperlink" Target="https://twitter.com/berthacoombs" TargetMode="External" /><Relationship Id="rId171" Type="http://schemas.openxmlformats.org/officeDocument/2006/relationships/hyperlink" Target="https://twitter.com/gcountryman" TargetMode="External" /><Relationship Id="rId172" Type="http://schemas.openxmlformats.org/officeDocument/2006/relationships/hyperlink" Target="https://twitter.com/shabbosgoy" TargetMode="External" /><Relationship Id="rId173" Type="http://schemas.openxmlformats.org/officeDocument/2006/relationships/hyperlink" Target="https://twitter.com/chris_steller" TargetMode="External" /><Relationship Id="rId174" Type="http://schemas.openxmlformats.org/officeDocument/2006/relationships/hyperlink" Target="https://twitter.com/l_maisey" TargetMode="External" /><Relationship Id="rId175" Type="http://schemas.openxmlformats.org/officeDocument/2006/relationships/hyperlink" Target="https://twitter.com/sciexfood" TargetMode="External" /><Relationship Id="rId176" Type="http://schemas.openxmlformats.org/officeDocument/2006/relationships/comments" Target="../comments2.xml" /><Relationship Id="rId177" Type="http://schemas.openxmlformats.org/officeDocument/2006/relationships/vmlDrawing" Target="../drawings/vmlDrawing2.vml" /><Relationship Id="rId178" Type="http://schemas.openxmlformats.org/officeDocument/2006/relationships/table" Target="../tables/table2.xml" /><Relationship Id="rId179" Type="http://schemas.openxmlformats.org/officeDocument/2006/relationships/drawing" Target="../drawings/drawing1.xml" /><Relationship Id="rId1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foodmanufacture.co.uk/Article/2019/08/12/Arrest-made-in-illegal-sheep-butchery-investigation" TargetMode="External" /><Relationship Id="rId2" Type="http://schemas.openxmlformats.org/officeDocument/2006/relationships/hyperlink" Target="https://www.thetimes.co.uk/article/organised-crime-gangs-drive-rise-in-food-fraud-tqrpb5h8j" TargetMode="External" /><Relationship Id="rId3" Type="http://schemas.openxmlformats.org/officeDocument/2006/relationships/hyperlink" Target="https://www.newfoodmagazine.com/news/80277/us-food-safety/" TargetMode="External" /><Relationship Id="rId4" Type="http://schemas.openxmlformats.org/officeDocument/2006/relationships/hyperlink" Target="https://www.foodnavigator.com/Article/2019/03/07/Nofima-develops-food-fraud-standardization" TargetMode="External" /><Relationship Id="rId5" Type="http://schemas.openxmlformats.org/officeDocument/2006/relationships/hyperlink" Target="https://twitter.com/berthacoombs/status/1162084396972806145" TargetMode="External" /><Relationship Id="rId6" Type="http://schemas.openxmlformats.org/officeDocument/2006/relationships/hyperlink" Target="https://twitter.com/SelvaraniElahi/status/1161691764526407681" TargetMode="External" /><Relationship Id="rId7" Type="http://schemas.openxmlformats.org/officeDocument/2006/relationships/hyperlink" Target="https://www.westsussex.gov.uk/news/fake-saffron-discovery-in-west-sussex-sparks-international-investigation/" TargetMode="External" /><Relationship Id="rId8" Type="http://schemas.openxmlformats.org/officeDocument/2006/relationships/hyperlink" Target="https://twitter.com/InCastamere/status/1161267598853435393" TargetMode="External" /><Relationship Id="rId9" Type="http://schemas.openxmlformats.org/officeDocument/2006/relationships/hyperlink" Target="https://twitter.com/KarenGussow/status/1161624385373032448" TargetMode="External" /><Relationship Id="rId10" Type="http://schemas.openxmlformats.org/officeDocument/2006/relationships/hyperlink" Target="https://www.linkedin.com/slink?code=e7rpcGX" TargetMode="External" /><Relationship Id="rId11" Type="http://schemas.openxmlformats.org/officeDocument/2006/relationships/hyperlink" Target="https://www.foodmanufacture.co.uk/Article/2019/08/12/Arrest-made-in-illegal-sheep-butchery-investigation" TargetMode="External" /><Relationship Id="rId12" Type="http://schemas.openxmlformats.org/officeDocument/2006/relationships/hyperlink" Target="https://twitter.com/KarenGussow/status/1161624385373032448" TargetMode="External" /><Relationship Id="rId13" Type="http://schemas.openxmlformats.org/officeDocument/2006/relationships/hyperlink" Target="https://twitter.com/berthacoombs/status/1162084396972806145" TargetMode="External" /><Relationship Id="rId14" Type="http://schemas.openxmlformats.org/officeDocument/2006/relationships/hyperlink" Target="https://www.newfoodmagazine.com/news/80277/us-food-safety/" TargetMode="External" /><Relationship Id="rId15" Type="http://schemas.openxmlformats.org/officeDocument/2006/relationships/hyperlink" Target="https://www.foodnavigator.com/Article/2019/03/07/Nofima-develops-food-fraud-standardization" TargetMode="External" /><Relationship Id="rId16" Type="http://schemas.openxmlformats.org/officeDocument/2006/relationships/hyperlink" Target="https://www.westsussex.gov.uk/news/fake-saffron-discovery-in-west-sussex-sparks-international-investigation/" TargetMode="External" /><Relationship Id="rId17" Type="http://schemas.openxmlformats.org/officeDocument/2006/relationships/hyperlink" Target="https://twitter.com/SelvaraniElahi/status/1161691764526407681" TargetMode="External" /><Relationship Id="rId18" Type="http://schemas.openxmlformats.org/officeDocument/2006/relationships/hyperlink" Target="https://www.thetimes.co.uk/article/organised-crime-gangs-drive-rise-in-food-fraud-tqrpb5h8j" TargetMode="External" /><Relationship Id="rId19" Type="http://schemas.openxmlformats.org/officeDocument/2006/relationships/hyperlink" Target="https://www.linkedin.com/slink?code=e7rpcGX" TargetMode="External" /><Relationship Id="rId20" Type="http://schemas.openxmlformats.org/officeDocument/2006/relationships/hyperlink" Target="https://twitter.com/InCastamere/status/1161267598853435393" TargetMode="External" /><Relationship Id="rId21" Type="http://schemas.openxmlformats.org/officeDocument/2006/relationships/table" Target="../tables/table11.xm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776</v>
      </c>
      <c r="BD2" s="13" t="s">
        <v>796</v>
      </c>
      <c r="BE2" s="13" t="s">
        <v>797</v>
      </c>
      <c r="BF2" s="67" t="s">
        <v>1170</v>
      </c>
      <c r="BG2" s="67" t="s">
        <v>1171</v>
      </c>
      <c r="BH2" s="67" t="s">
        <v>1172</v>
      </c>
      <c r="BI2" s="67" t="s">
        <v>1173</v>
      </c>
      <c r="BJ2" s="67" t="s">
        <v>1174</v>
      </c>
      <c r="BK2" s="67" t="s">
        <v>1175</v>
      </c>
      <c r="BL2" s="67" t="s">
        <v>1176</v>
      </c>
      <c r="BM2" s="67" t="s">
        <v>1177</v>
      </c>
      <c r="BN2" s="67" t="s">
        <v>1178</v>
      </c>
    </row>
    <row r="3" spans="1:66" ht="15" customHeight="1">
      <c r="A3" s="84" t="s">
        <v>214</v>
      </c>
      <c r="B3" s="84" t="s">
        <v>225</v>
      </c>
      <c r="C3" s="53" t="s">
        <v>1201</v>
      </c>
      <c r="D3" s="54">
        <v>3</v>
      </c>
      <c r="E3" s="65" t="s">
        <v>132</v>
      </c>
      <c r="F3" s="55">
        <v>32</v>
      </c>
      <c r="G3" s="53"/>
      <c r="H3" s="57"/>
      <c r="I3" s="56"/>
      <c r="J3" s="56"/>
      <c r="K3" s="36" t="s">
        <v>65</v>
      </c>
      <c r="L3" s="62">
        <v>3</v>
      </c>
      <c r="M3" s="62"/>
      <c r="N3" s="63"/>
      <c r="O3" s="85" t="s">
        <v>256</v>
      </c>
      <c r="P3" s="87">
        <v>43685.73131944444</v>
      </c>
      <c r="Q3" s="85" t="s">
        <v>259</v>
      </c>
      <c r="R3" s="85"/>
      <c r="S3" s="85"/>
      <c r="T3" s="85" t="s">
        <v>295</v>
      </c>
      <c r="U3" s="85"/>
      <c r="V3" s="90" t="s">
        <v>312</v>
      </c>
      <c r="W3" s="87">
        <v>43685.73131944444</v>
      </c>
      <c r="X3" s="91">
        <v>43685</v>
      </c>
      <c r="Y3" s="93" t="s">
        <v>333</v>
      </c>
      <c r="Z3" s="90" t="s">
        <v>360</v>
      </c>
      <c r="AA3" s="85"/>
      <c r="AB3" s="85"/>
      <c r="AC3" s="93" t="s">
        <v>387</v>
      </c>
      <c r="AD3" s="85"/>
      <c r="AE3" s="85" t="b">
        <v>0</v>
      </c>
      <c r="AF3" s="85">
        <v>0</v>
      </c>
      <c r="AG3" s="93" t="s">
        <v>416</v>
      </c>
      <c r="AH3" s="85" t="b">
        <v>0</v>
      </c>
      <c r="AI3" s="85" t="s">
        <v>420</v>
      </c>
      <c r="AJ3" s="85"/>
      <c r="AK3" s="93" t="s">
        <v>416</v>
      </c>
      <c r="AL3" s="85" t="b">
        <v>0</v>
      </c>
      <c r="AM3" s="85">
        <v>4</v>
      </c>
      <c r="AN3" s="93" t="s">
        <v>398</v>
      </c>
      <c r="AO3" s="85" t="s">
        <v>425</v>
      </c>
      <c r="AP3" s="85" t="b">
        <v>0</v>
      </c>
      <c r="AQ3" s="93" t="s">
        <v>398</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c r="BG3" s="52"/>
      <c r="BH3" s="51"/>
      <c r="BI3" s="52"/>
      <c r="BJ3" s="51"/>
      <c r="BK3" s="52"/>
      <c r="BL3" s="51"/>
      <c r="BM3" s="52"/>
      <c r="BN3" s="51"/>
    </row>
    <row r="4" spans="1:66" ht="15" customHeight="1">
      <c r="A4" s="84" t="s">
        <v>214</v>
      </c>
      <c r="B4" s="84" t="s">
        <v>239</v>
      </c>
      <c r="C4" s="53" t="s">
        <v>1201</v>
      </c>
      <c r="D4" s="54">
        <v>3</v>
      </c>
      <c r="E4" s="65" t="s">
        <v>132</v>
      </c>
      <c r="F4" s="55">
        <v>32</v>
      </c>
      <c r="G4" s="53"/>
      <c r="H4" s="57"/>
      <c r="I4" s="56"/>
      <c r="J4" s="56"/>
      <c r="K4" s="36" t="s">
        <v>65</v>
      </c>
      <c r="L4" s="83">
        <v>4</v>
      </c>
      <c r="M4" s="83"/>
      <c r="N4" s="63"/>
      <c r="O4" s="86" t="s">
        <v>257</v>
      </c>
      <c r="P4" s="88">
        <v>43685.73131944444</v>
      </c>
      <c r="Q4" s="86" t="s">
        <v>259</v>
      </c>
      <c r="R4" s="86"/>
      <c r="S4" s="86"/>
      <c r="T4" s="86" t="s">
        <v>295</v>
      </c>
      <c r="U4" s="86"/>
      <c r="V4" s="89" t="s">
        <v>312</v>
      </c>
      <c r="W4" s="88">
        <v>43685.73131944444</v>
      </c>
      <c r="X4" s="92">
        <v>43685</v>
      </c>
      <c r="Y4" s="94" t="s">
        <v>333</v>
      </c>
      <c r="Z4" s="89" t="s">
        <v>360</v>
      </c>
      <c r="AA4" s="86"/>
      <c r="AB4" s="86"/>
      <c r="AC4" s="94" t="s">
        <v>387</v>
      </c>
      <c r="AD4" s="86"/>
      <c r="AE4" s="86" t="b">
        <v>0</v>
      </c>
      <c r="AF4" s="86">
        <v>0</v>
      </c>
      <c r="AG4" s="94" t="s">
        <v>416</v>
      </c>
      <c r="AH4" s="86" t="b">
        <v>0</v>
      </c>
      <c r="AI4" s="86" t="s">
        <v>420</v>
      </c>
      <c r="AJ4" s="86"/>
      <c r="AK4" s="94" t="s">
        <v>416</v>
      </c>
      <c r="AL4" s="86" t="b">
        <v>0</v>
      </c>
      <c r="AM4" s="86">
        <v>4</v>
      </c>
      <c r="AN4" s="94" t="s">
        <v>398</v>
      </c>
      <c r="AO4" s="86" t="s">
        <v>425</v>
      </c>
      <c r="AP4" s="86" t="b">
        <v>0</v>
      </c>
      <c r="AQ4" s="94" t="s">
        <v>398</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4</v>
      </c>
      <c r="BF4" s="51"/>
      <c r="BG4" s="52"/>
      <c r="BH4" s="51"/>
      <c r="BI4" s="52"/>
      <c r="BJ4" s="51"/>
      <c r="BK4" s="52"/>
      <c r="BL4" s="51"/>
      <c r="BM4" s="52"/>
      <c r="BN4" s="51"/>
    </row>
    <row r="5" spans="1:66" ht="15">
      <c r="A5" s="84" t="s">
        <v>214</v>
      </c>
      <c r="B5" s="84" t="s">
        <v>240</v>
      </c>
      <c r="C5" s="53" t="s">
        <v>1201</v>
      </c>
      <c r="D5" s="54">
        <v>3</v>
      </c>
      <c r="E5" s="65" t="s">
        <v>132</v>
      </c>
      <c r="F5" s="55">
        <v>32</v>
      </c>
      <c r="G5" s="53"/>
      <c r="H5" s="57"/>
      <c r="I5" s="56"/>
      <c r="J5" s="56"/>
      <c r="K5" s="36" t="s">
        <v>65</v>
      </c>
      <c r="L5" s="83">
        <v>5</v>
      </c>
      <c r="M5" s="83"/>
      <c r="N5" s="63"/>
      <c r="O5" s="86" t="s">
        <v>257</v>
      </c>
      <c r="P5" s="88">
        <v>43685.73131944444</v>
      </c>
      <c r="Q5" s="86" t="s">
        <v>259</v>
      </c>
      <c r="R5" s="86"/>
      <c r="S5" s="86"/>
      <c r="T5" s="86" t="s">
        <v>295</v>
      </c>
      <c r="U5" s="86"/>
      <c r="V5" s="89" t="s">
        <v>312</v>
      </c>
      <c r="W5" s="88">
        <v>43685.73131944444</v>
      </c>
      <c r="X5" s="92">
        <v>43685</v>
      </c>
      <c r="Y5" s="94" t="s">
        <v>333</v>
      </c>
      <c r="Z5" s="89" t="s">
        <v>360</v>
      </c>
      <c r="AA5" s="86"/>
      <c r="AB5" s="86"/>
      <c r="AC5" s="94" t="s">
        <v>387</v>
      </c>
      <c r="AD5" s="86"/>
      <c r="AE5" s="86" t="b">
        <v>0</v>
      </c>
      <c r="AF5" s="86">
        <v>0</v>
      </c>
      <c r="AG5" s="94" t="s">
        <v>416</v>
      </c>
      <c r="AH5" s="86" t="b">
        <v>0</v>
      </c>
      <c r="AI5" s="86" t="s">
        <v>420</v>
      </c>
      <c r="AJ5" s="86"/>
      <c r="AK5" s="94" t="s">
        <v>416</v>
      </c>
      <c r="AL5" s="86" t="b">
        <v>0</v>
      </c>
      <c r="AM5" s="86">
        <v>4</v>
      </c>
      <c r="AN5" s="94" t="s">
        <v>398</v>
      </c>
      <c r="AO5" s="86" t="s">
        <v>425</v>
      </c>
      <c r="AP5" s="86" t="b">
        <v>0</v>
      </c>
      <c r="AQ5" s="94" t="s">
        <v>398</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c r="BG5" s="52"/>
      <c r="BH5" s="51"/>
      <c r="BI5" s="52"/>
      <c r="BJ5" s="51"/>
      <c r="BK5" s="52"/>
      <c r="BL5" s="51"/>
      <c r="BM5" s="52"/>
      <c r="BN5" s="51"/>
    </row>
    <row r="6" spans="1:66" ht="15">
      <c r="A6" s="84" t="s">
        <v>214</v>
      </c>
      <c r="B6" s="84" t="s">
        <v>241</v>
      </c>
      <c r="C6" s="53" t="s">
        <v>1201</v>
      </c>
      <c r="D6" s="54">
        <v>3</v>
      </c>
      <c r="E6" s="65" t="s">
        <v>132</v>
      </c>
      <c r="F6" s="55">
        <v>32</v>
      </c>
      <c r="G6" s="53"/>
      <c r="H6" s="57"/>
      <c r="I6" s="56"/>
      <c r="J6" s="56"/>
      <c r="K6" s="36" t="s">
        <v>65</v>
      </c>
      <c r="L6" s="83">
        <v>6</v>
      </c>
      <c r="M6" s="83"/>
      <c r="N6" s="63"/>
      <c r="O6" s="86" t="s">
        <v>257</v>
      </c>
      <c r="P6" s="88">
        <v>43685.73131944444</v>
      </c>
      <c r="Q6" s="86" t="s">
        <v>259</v>
      </c>
      <c r="R6" s="86"/>
      <c r="S6" s="86"/>
      <c r="T6" s="86" t="s">
        <v>295</v>
      </c>
      <c r="U6" s="86"/>
      <c r="V6" s="89" t="s">
        <v>312</v>
      </c>
      <c r="W6" s="88">
        <v>43685.73131944444</v>
      </c>
      <c r="X6" s="92">
        <v>43685</v>
      </c>
      <c r="Y6" s="94" t="s">
        <v>333</v>
      </c>
      <c r="Z6" s="89" t="s">
        <v>360</v>
      </c>
      <c r="AA6" s="86"/>
      <c r="AB6" s="86"/>
      <c r="AC6" s="94" t="s">
        <v>387</v>
      </c>
      <c r="AD6" s="86"/>
      <c r="AE6" s="86" t="b">
        <v>0</v>
      </c>
      <c r="AF6" s="86">
        <v>0</v>
      </c>
      <c r="AG6" s="94" t="s">
        <v>416</v>
      </c>
      <c r="AH6" s="86" t="b">
        <v>0</v>
      </c>
      <c r="AI6" s="86" t="s">
        <v>420</v>
      </c>
      <c r="AJ6" s="86"/>
      <c r="AK6" s="94" t="s">
        <v>416</v>
      </c>
      <c r="AL6" s="86" t="b">
        <v>0</v>
      </c>
      <c r="AM6" s="86">
        <v>4</v>
      </c>
      <c r="AN6" s="94" t="s">
        <v>398</v>
      </c>
      <c r="AO6" s="86" t="s">
        <v>425</v>
      </c>
      <c r="AP6" s="86" t="b">
        <v>0</v>
      </c>
      <c r="AQ6" s="94" t="s">
        <v>398</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v>0</v>
      </c>
      <c r="BG6" s="52">
        <v>0</v>
      </c>
      <c r="BH6" s="51">
        <v>0</v>
      </c>
      <c r="BI6" s="52">
        <v>0</v>
      </c>
      <c r="BJ6" s="51">
        <v>0</v>
      </c>
      <c r="BK6" s="52">
        <v>0</v>
      </c>
      <c r="BL6" s="51">
        <v>24</v>
      </c>
      <c r="BM6" s="52">
        <v>100</v>
      </c>
      <c r="BN6" s="51">
        <v>24</v>
      </c>
    </row>
    <row r="7" spans="1:66" ht="15">
      <c r="A7" s="84" t="s">
        <v>215</v>
      </c>
      <c r="B7" s="84" t="s">
        <v>215</v>
      </c>
      <c r="C7" s="53" t="s">
        <v>1201</v>
      </c>
      <c r="D7" s="54">
        <v>3</v>
      </c>
      <c r="E7" s="65" t="s">
        <v>132</v>
      </c>
      <c r="F7" s="55">
        <v>32</v>
      </c>
      <c r="G7" s="53"/>
      <c r="H7" s="57"/>
      <c r="I7" s="56"/>
      <c r="J7" s="56"/>
      <c r="K7" s="36" t="s">
        <v>65</v>
      </c>
      <c r="L7" s="83">
        <v>7</v>
      </c>
      <c r="M7" s="83"/>
      <c r="N7" s="63"/>
      <c r="O7" s="86" t="s">
        <v>176</v>
      </c>
      <c r="P7" s="88">
        <v>43686.93114583333</v>
      </c>
      <c r="Q7" s="86" t="s">
        <v>260</v>
      </c>
      <c r="R7" s="86"/>
      <c r="S7" s="86"/>
      <c r="T7" s="86" t="s">
        <v>296</v>
      </c>
      <c r="U7" s="86"/>
      <c r="V7" s="89" t="s">
        <v>313</v>
      </c>
      <c r="W7" s="88">
        <v>43686.93114583333</v>
      </c>
      <c r="X7" s="92">
        <v>43686</v>
      </c>
      <c r="Y7" s="94" t="s">
        <v>334</v>
      </c>
      <c r="Z7" s="89" t="s">
        <v>361</v>
      </c>
      <c r="AA7" s="86"/>
      <c r="AB7" s="86"/>
      <c r="AC7" s="94" t="s">
        <v>388</v>
      </c>
      <c r="AD7" s="86"/>
      <c r="AE7" s="86" t="b">
        <v>0</v>
      </c>
      <c r="AF7" s="86">
        <v>2</v>
      </c>
      <c r="AG7" s="94" t="s">
        <v>416</v>
      </c>
      <c r="AH7" s="86" t="b">
        <v>0</v>
      </c>
      <c r="AI7" s="86" t="s">
        <v>420</v>
      </c>
      <c r="AJ7" s="86"/>
      <c r="AK7" s="94" t="s">
        <v>416</v>
      </c>
      <c r="AL7" s="86" t="b">
        <v>0</v>
      </c>
      <c r="AM7" s="86">
        <v>0</v>
      </c>
      <c r="AN7" s="94" t="s">
        <v>416</v>
      </c>
      <c r="AO7" s="86" t="s">
        <v>425</v>
      </c>
      <c r="AP7" s="86" t="b">
        <v>0</v>
      </c>
      <c r="AQ7" s="94" t="s">
        <v>388</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0</v>
      </c>
      <c r="BG7" s="52">
        <v>0</v>
      </c>
      <c r="BH7" s="51">
        <v>1</v>
      </c>
      <c r="BI7" s="52">
        <v>8.333333333333334</v>
      </c>
      <c r="BJ7" s="51">
        <v>0</v>
      </c>
      <c r="BK7" s="52">
        <v>0</v>
      </c>
      <c r="BL7" s="51">
        <v>11</v>
      </c>
      <c r="BM7" s="52">
        <v>91.66666666666667</v>
      </c>
      <c r="BN7" s="51">
        <v>12</v>
      </c>
    </row>
    <row r="8" spans="1:66" ht="15">
      <c r="A8" s="84" t="s">
        <v>216</v>
      </c>
      <c r="B8" s="84" t="s">
        <v>242</v>
      </c>
      <c r="C8" s="53" t="s">
        <v>1201</v>
      </c>
      <c r="D8" s="54">
        <v>3</v>
      </c>
      <c r="E8" s="65" t="s">
        <v>132</v>
      </c>
      <c r="F8" s="55">
        <v>32</v>
      </c>
      <c r="G8" s="53"/>
      <c r="H8" s="57"/>
      <c r="I8" s="56"/>
      <c r="J8" s="56"/>
      <c r="K8" s="36" t="s">
        <v>65</v>
      </c>
      <c r="L8" s="83">
        <v>8</v>
      </c>
      <c r="M8" s="83"/>
      <c r="N8" s="63"/>
      <c r="O8" s="86" t="s">
        <v>257</v>
      </c>
      <c r="P8" s="88">
        <v>43687.56995370371</v>
      </c>
      <c r="Q8" s="86" t="s">
        <v>261</v>
      </c>
      <c r="R8" s="89" t="s">
        <v>279</v>
      </c>
      <c r="S8" s="86" t="s">
        <v>289</v>
      </c>
      <c r="T8" s="86" t="s">
        <v>297</v>
      </c>
      <c r="U8" s="86"/>
      <c r="V8" s="89" t="s">
        <v>314</v>
      </c>
      <c r="W8" s="88">
        <v>43687.56995370371</v>
      </c>
      <c r="X8" s="92">
        <v>43687</v>
      </c>
      <c r="Y8" s="94" t="s">
        <v>335</v>
      </c>
      <c r="Z8" s="89" t="s">
        <v>362</v>
      </c>
      <c r="AA8" s="86"/>
      <c r="AB8" s="86"/>
      <c r="AC8" s="94" t="s">
        <v>389</v>
      </c>
      <c r="AD8" s="86"/>
      <c r="AE8" s="86" t="b">
        <v>0</v>
      </c>
      <c r="AF8" s="86">
        <v>1</v>
      </c>
      <c r="AG8" s="94" t="s">
        <v>416</v>
      </c>
      <c r="AH8" s="86" t="b">
        <v>0</v>
      </c>
      <c r="AI8" s="86" t="s">
        <v>420</v>
      </c>
      <c r="AJ8" s="86"/>
      <c r="AK8" s="94" t="s">
        <v>416</v>
      </c>
      <c r="AL8" s="86" t="b">
        <v>0</v>
      </c>
      <c r="AM8" s="86">
        <v>0</v>
      </c>
      <c r="AN8" s="94" t="s">
        <v>416</v>
      </c>
      <c r="AO8" s="86" t="s">
        <v>426</v>
      </c>
      <c r="AP8" s="86" t="b">
        <v>0</v>
      </c>
      <c r="AQ8" s="94" t="s">
        <v>389</v>
      </c>
      <c r="AR8" s="86" t="s">
        <v>176</v>
      </c>
      <c r="AS8" s="86">
        <v>0</v>
      </c>
      <c r="AT8" s="86">
        <v>0</v>
      </c>
      <c r="AU8" s="86"/>
      <c r="AV8" s="86"/>
      <c r="AW8" s="86"/>
      <c r="AX8" s="86"/>
      <c r="AY8" s="86"/>
      <c r="AZ8" s="86"/>
      <c r="BA8" s="86"/>
      <c r="BB8" s="86"/>
      <c r="BC8">
        <v>1</v>
      </c>
      <c r="BD8" s="85" t="str">
        <f>REPLACE(INDEX(GroupVertices[Group],MATCH(Edges[[#This Row],[Vertex 1]],GroupVertices[Vertex],0)),1,1,"")</f>
        <v>5</v>
      </c>
      <c r="BE8" s="85" t="str">
        <f>REPLACE(INDEX(GroupVertices[Group],MATCH(Edges[[#This Row],[Vertex 2]],GroupVertices[Vertex],0)),1,1,"")</f>
        <v>5</v>
      </c>
      <c r="BF8" s="51">
        <v>1</v>
      </c>
      <c r="BG8" s="52">
        <v>4.761904761904762</v>
      </c>
      <c r="BH8" s="51">
        <v>1</v>
      </c>
      <c r="BI8" s="52">
        <v>4.761904761904762</v>
      </c>
      <c r="BJ8" s="51">
        <v>0</v>
      </c>
      <c r="BK8" s="52">
        <v>0</v>
      </c>
      <c r="BL8" s="51">
        <v>19</v>
      </c>
      <c r="BM8" s="52">
        <v>90.47619047619048</v>
      </c>
      <c r="BN8" s="51">
        <v>21</v>
      </c>
    </row>
    <row r="9" spans="1:66" ht="15">
      <c r="A9" s="84" t="s">
        <v>217</v>
      </c>
      <c r="B9" s="84" t="s">
        <v>218</v>
      </c>
      <c r="C9" s="53" t="s">
        <v>1201</v>
      </c>
      <c r="D9" s="54">
        <v>3</v>
      </c>
      <c r="E9" s="65" t="s">
        <v>132</v>
      </c>
      <c r="F9" s="55">
        <v>32</v>
      </c>
      <c r="G9" s="53"/>
      <c r="H9" s="57"/>
      <c r="I9" s="56"/>
      <c r="J9" s="56"/>
      <c r="K9" s="36" t="s">
        <v>65</v>
      </c>
      <c r="L9" s="83">
        <v>9</v>
      </c>
      <c r="M9" s="83"/>
      <c r="N9" s="63"/>
      <c r="O9" s="86" t="s">
        <v>256</v>
      </c>
      <c r="P9" s="88">
        <v>43688.80265046296</v>
      </c>
      <c r="Q9" s="86" t="s">
        <v>262</v>
      </c>
      <c r="R9" s="89" t="s">
        <v>280</v>
      </c>
      <c r="S9" s="86" t="s">
        <v>290</v>
      </c>
      <c r="T9" s="86" t="s">
        <v>298</v>
      </c>
      <c r="U9" s="86"/>
      <c r="V9" s="89" t="s">
        <v>315</v>
      </c>
      <c r="W9" s="88">
        <v>43688.80265046296</v>
      </c>
      <c r="X9" s="92">
        <v>43688</v>
      </c>
      <c r="Y9" s="94" t="s">
        <v>336</v>
      </c>
      <c r="Z9" s="89" t="s">
        <v>363</v>
      </c>
      <c r="AA9" s="86"/>
      <c r="AB9" s="86"/>
      <c r="AC9" s="94" t="s">
        <v>390</v>
      </c>
      <c r="AD9" s="86"/>
      <c r="AE9" s="86" t="b">
        <v>0</v>
      </c>
      <c r="AF9" s="86">
        <v>0</v>
      </c>
      <c r="AG9" s="94" t="s">
        <v>416</v>
      </c>
      <c r="AH9" s="86" t="b">
        <v>0</v>
      </c>
      <c r="AI9" s="86" t="s">
        <v>420</v>
      </c>
      <c r="AJ9" s="86"/>
      <c r="AK9" s="94" t="s">
        <v>416</v>
      </c>
      <c r="AL9" s="86" t="b">
        <v>0</v>
      </c>
      <c r="AM9" s="86">
        <v>2</v>
      </c>
      <c r="AN9" s="94" t="s">
        <v>391</v>
      </c>
      <c r="AO9" s="86" t="s">
        <v>427</v>
      </c>
      <c r="AP9" s="86" t="b">
        <v>0</v>
      </c>
      <c r="AQ9" s="94" t="s">
        <v>391</v>
      </c>
      <c r="AR9" s="86" t="s">
        <v>176</v>
      </c>
      <c r="AS9" s="86">
        <v>0</v>
      </c>
      <c r="AT9" s="86">
        <v>0</v>
      </c>
      <c r="AU9" s="86"/>
      <c r="AV9" s="86"/>
      <c r="AW9" s="86"/>
      <c r="AX9" s="86"/>
      <c r="AY9" s="86"/>
      <c r="AZ9" s="86"/>
      <c r="BA9" s="86"/>
      <c r="BB9" s="86"/>
      <c r="BC9">
        <v>1</v>
      </c>
      <c r="BD9" s="85" t="str">
        <f>REPLACE(INDEX(GroupVertices[Group],MATCH(Edges[[#This Row],[Vertex 1]],GroupVertices[Vertex],0)),1,1,"")</f>
        <v>5</v>
      </c>
      <c r="BE9" s="85" t="str">
        <f>REPLACE(INDEX(GroupVertices[Group],MATCH(Edges[[#This Row],[Vertex 2]],GroupVertices[Vertex],0)),1,1,"")</f>
        <v>5</v>
      </c>
      <c r="BF9" s="51">
        <v>0</v>
      </c>
      <c r="BG9" s="52">
        <v>0</v>
      </c>
      <c r="BH9" s="51">
        <v>2</v>
      </c>
      <c r="BI9" s="52">
        <v>18.181818181818183</v>
      </c>
      <c r="BJ9" s="51">
        <v>0</v>
      </c>
      <c r="BK9" s="52">
        <v>0</v>
      </c>
      <c r="BL9" s="51">
        <v>9</v>
      </c>
      <c r="BM9" s="52">
        <v>81.81818181818181</v>
      </c>
      <c r="BN9" s="51">
        <v>11</v>
      </c>
    </row>
    <row r="10" spans="1:66" ht="15">
      <c r="A10" s="84" t="s">
        <v>217</v>
      </c>
      <c r="B10" s="84" t="s">
        <v>242</v>
      </c>
      <c r="C10" s="53" t="s">
        <v>1201</v>
      </c>
      <c r="D10" s="54">
        <v>3</v>
      </c>
      <c r="E10" s="65" t="s">
        <v>132</v>
      </c>
      <c r="F10" s="55">
        <v>32</v>
      </c>
      <c r="G10" s="53"/>
      <c r="H10" s="57"/>
      <c r="I10" s="56"/>
      <c r="J10" s="56"/>
      <c r="K10" s="36" t="s">
        <v>65</v>
      </c>
      <c r="L10" s="83">
        <v>10</v>
      </c>
      <c r="M10" s="83"/>
      <c r="N10" s="63"/>
      <c r="O10" s="86" t="s">
        <v>257</v>
      </c>
      <c r="P10" s="88">
        <v>43688.80265046296</v>
      </c>
      <c r="Q10" s="86" t="s">
        <v>262</v>
      </c>
      <c r="R10" s="89" t="s">
        <v>280</v>
      </c>
      <c r="S10" s="86" t="s">
        <v>290</v>
      </c>
      <c r="T10" s="86" t="s">
        <v>298</v>
      </c>
      <c r="U10" s="86"/>
      <c r="V10" s="89" t="s">
        <v>315</v>
      </c>
      <c r="W10" s="88">
        <v>43688.80265046296</v>
      </c>
      <c r="X10" s="92">
        <v>43688</v>
      </c>
      <c r="Y10" s="94" t="s">
        <v>336</v>
      </c>
      <c r="Z10" s="89" t="s">
        <v>363</v>
      </c>
      <c r="AA10" s="86"/>
      <c r="AB10" s="86"/>
      <c r="AC10" s="94" t="s">
        <v>390</v>
      </c>
      <c r="AD10" s="86"/>
      <c r="AE10" s="86" t="b">
        <v>0</v>
      </c>
      <c r="AF10" s="86">
        <v>0</v>
      </c>
      <c r="AG10" s="94" t="s">
        <v>416</v>
      </c>
      <c r="AH10" s="86" t="b">
        <v>0</v>
      </c>
      <c r="AI10" s="86" t="s">
        <v>420</v>
      </c>
      <c r="AJ10" s="86"/>
      <c r="AK10" s="94" t="s">
        <v>416</v>
      </c>
      <c r="AL10" s="86" t="b">
        <v>0</v>
      </c>
      <c r="AM10" s="86">
        <v>2</v>
      </c>
      <c r="AN10" s="94" t="s">
        <v>391</v>
      </c>
      <c r="AO10" s="86" t="s">
        <v>427</v>
      </c>
      <c r="AP10" s="86" t="b">
        <v>0</v>
      </c>
      <c r="AQ10" s="94" t="s">
        <v>391</v>
      </c>
      <c r="AR10" s="86" t="s">
        <v>176</v>
      </c>
      <c r="AS10" s="86">
        <v>0</v>
      </c>
      <c r="AT10" s="86">
        <v>0</v>
      </c>
      <c r="AU10" s="86"/>
      <c r="AV10" s="86"/>
      <c r="AW10" s="86"/>
      <c r="AX10" s="86"/>
      <c r="AY10" s="86"/>
      <c r="AZ10" s="86"/>
      <c r="BA10" s="86"/>
      <c r="BB10" s="86"/>
      <c r="BC10">
        <v>1</v>
      </c>
      <c r="BD10" s="85" t="str">
        <f>REPLACE(INDEX(GroupVertices[Group],MATCH(Edges[[#This Row],[Vertex 1]],GroupVertices[Vertex],0)),1,1,"")</f>
        <v>5</v>
      </c>
      <c r="BE10" s="85" t="str">
        <f>REPLACE(INDEX(GroupVertices[Group],MATCH(Edges[[#This Row],[Vertex 2]],GroupVertices[Vertex],0)),1,1,"")</f>
        <v>5</v>
      </c>
      <c r="BF10" s="51"/>
      <c r="BG10" s="52"/>
      <c r="BH10" s="51"/>
      <c r="BI10" s="52"/>
      <c r="BJ10" s="51"/>
      <c r="BK10" s="52"/>
      <c r="BL10" s="51"/>
      <c r="BM10" s="52"/>
      <c r="BN10" s="51"/>
    </row>
    <row r="11" spans="1:66" ht="15">
      <c r="A11" s="84" t="s">
        <v>218</v>
      </c>
      <c r="B11" s="84" t="s">
        <v>242</v>
      </c>
      <c r="C11" s="53" t="s">
        <v>1201</v>
      </c>
      <c r="D11" s="54">
        <v>3</v>
      </c>
      <c r="E11" s="65" t="s">
        <v>132</v>
      </c>
      <c r="F11" s="55">
        <v>32</v>
      </c>
      <c r="G11" s="53"/>
      <c r="H11" s="57"/>
      <c r="I11" s="56"/>
      <c r="J11" s="56"/>
      <c r="K11" s="36" t="s">
        <v>65</v>
      </c>
      <c r="L11" s="83">
        <v>11</v>
      </c>
      <c r="M11" s="83"/>
      <c r="N11" s="63"/>
      <c r="O11" s="86" t="s">
        <v>257</v>
      </c>
      <c r="P11" s="88">
        <v>43688.80055555556</v>
      </c>
      <c r="Q11" s="86" t="s">
        <v>262</v>
      </c>
      <c r="R11" s="89" t="s">
        <v>280</v>
      </c>
      <c r="S11" s="86" t="s">
        <v>290</v>
      </c>
      <c r="T11" s="86" t="s">
        <v>298</v>
      </c>
      <c r="U11" s="86"/>
      <c r="V11" s="89" t="s">
        <v>316</v>
      </c>
      <c r="W11" s="88">
        <v>43688.80055555556</v>
      </c>
      <c r="X11" s="92">
        <v>43688</v>
      </c>
      <c r="Y11" s="94" t="s">
        <v>337</v>
      </c>
      <c r="Z11" s="89" t="s">
        <v>364</v>
      </c>
      <c r="AA11" s="86"/>
      <c r="AB11" s="86"/>
      <c r="AC11" s="94" t="s">
        <v>391</v>
      </c>
      <c r="AD11" s="86"/>
      <c r="AE11" s="86" t="b">
        <v>0</v>
      </c>
      <c r="AF11" s="86">
        <v>2</v>
      </c>
      <c r="AG11" s="94" t="s">
        <v>416</v>
      </c>
      <c r="AH11" s="86" t="b">
        <v>0</v>
      </c>
      <c r="AI11" s="86" t="s">
        <v>420</v>
      </c>
      <c r="AJ11" s="86"/>
      <c r="AK11" s="94" t="s">
        <v>416</v>
      </c>
      <c r="AL11" s="86" t="b">
        <v>0</v>
      </c>
      <c r="AM11" s="86">
        <v>2</v>
      </c>
      <c r="AN11" s="94" t="s">
        <v>416</v>
      </c>
      <c r="AO11" s="86" t="s">
        <v>428</v>
      </c>
      <c r="AP11" s="86" t="b">
        <v>0</v>
      </c>
      <c r="AQ11" s="94" t="s">
        <v>391</v>
      </c>
      <c r="AR11" s="86" t="s">
        <v>176</v>
      </c>
      <c r="AS11" s="86">
        <v>0</v>
      </c>
      <c r="AT11" s="86">
        <v>0</v>
      </c>
      <c r="AU11" s="86"/>
      <c r="AV11" s="86"/>
      <c r="AW11" s="86"/>
      <c r="AX11" s="86"/>
      <c r="AY11" s="86"/>
      <c r="AZ11" s="86"/>
      <c r="BA11" s="86"/>
      <c r="BB11" s="86"/>
      <c r="BC11">
        <v>1</v>
      </c>
      <c r="BD11" s="85" t="str">
        <f>REPLACE(INDEX(GroupVertices[Group],MATCH(Edges[[#This Row],[Vertex 1]],GroupVertices[Vertex],0)),1,1,"")</f>
        <v>5</v>
      </c>
      <c r="BE11" s="85" t="str">
        <f>REPLACE(INDEX(GroupVertices[Group],MATCH(Edges[[#This Row],[Vertex 2]],GroupVertices[Vertex],0)),1,1,"")</f>
        <v>5</v>
      </c>
      <c r="BF11" s="51">
        <v>0</v>
      </c>
      <c r="BG11" s="52">
        <v>0</v>
      </c>
      <c r="BH11" s="51">
        <v>2</v>
      </c>
      <c r="BI11" s="52">
        <v>18.181818181818183</v>
      </c>
      <c r="BJ11" s="51">
        <v>0</v>
      </c>
      <c r="BK11" s="52">
        <v>0</v>
      </c>
      <c r="BL11" s="51">
        <v>9</v>
      </c>
      <c r="BM11" s="52">
        <v>81.81818181818181</v>
      </c>
      <c r="BN11" s="51">
        <v>11</v>
      </c>
    </row>
    <row r="12" spans="1:66" ht="15">
      <c r="A12" s="84" t="s">
        <v>219</v>
      </c>
      <c r="B12" s="84" t="s">
        <v>218</v>
      </c>
      <c r="C12" s="53" t="s">
        <v>1201</v>
      </c>
      <c r="D12" s="54">
        <v>3</v>
      </c>
      <c r="E12" s="65" t="s">
        <v>132</v>
      </c>
      <c r="F12" s="55">
        <v>32</v>
      </c>
      <c r="G12" s="53"/>
      <c r="H12" s="57"/>
      <c r="I12" s="56"/>
      <c r="J12" s="56"/>
      <c r="K12" s="36" t="s">
        <v>65</v>
      </c>
      <c r="L12" s="83">
        <v>12</v>
      </c>
      <c r="M12" s="83"/>
      <c r="N12" s="63"/>
      <c r="O12" s="86" t="s">
        <v>256</v>
      </c>
      <c r="P12" s="88">
        <v>43688.94287037037</v>
      </c>
      <c r="Q12" s="86" t="s">
        <v>262</v>
      </c>
      <c r="R12" s="89" t="s">
        <v>280</v>
      </c>
      <c r="S12" s="86" t="s">
        <v>290</v>
      </c>
      <c r="T12" s="86" t="s">
        <v>298</v>
      </c>
      <c r="U12" s="86"/>
      <c r="V12" s="89" t="s">
        <v>317</v>
      </c>
      <c r="W12" s="88">
        <v>43688.94287037037</v>
      </c>
      <c r="X12" s="92">
        <v>43688</v>
      </c>
      <c r="Y12" s="94" t="s">
        <v>338</v>
      </c>
      <c r="Z12" s="89" t="s">
        <v>365</v>
      </c>
      <c r="AA12" s="86"/>
      <c r="AB12" s="86"/>
      <c r="AC12" s="94" t="s">
        <v>392</v>
      </c>
      <c r="AD12" s="86"/>
      <c r="AE12" s="86" t="b">
        <v>0</v>
      </c>
      <c r="AF12" s="86">
        <v>0</v>
      </c>
      <c r="AG12" s="94" t="s">
        <v>416</v>
      </c>
      <c r="AH12" s="86" t="b">
        <v>0</v>
      </c>
      <c r="AI12" s="86" t="s">
        <v>420</v>
      </c>
      <c r="AJ12" s="86"/>
      <c r="AK12" s="94" t="s">
        <v>416</v>
      </c>
      <c r="AL12" s="86" t="b">
        <v>0</v>
      </c>
      <c r="AM12" s="86">
        <v>2</v>
      </c>
      <c r="AN12" s="94" t="s">
        <v>391</v>
      </c>
      <c r="AO12" s="86" t="s">
        <v>427</v>
      </c>
      <c r="AP12" s="86" t="b">
        <v>0</v>
      </c>
      <c r="AQ12" s="94" t="s">
        <v>391</v>
      </c>
      <c r="AR12" s="86" t="s">
        <v>176</v>
      </c>
      <c r="AS12" s="86">
        <v>0</v>
      </c>
      <c r="AT12" s="86">
        <v>0</v>
      </c>
      <c r="AU12" s="86"/>
      <c r="AV12" s="86"/>
      <c r="AW12" s="86"/>
      <c r="AX12" s="86"/>
      <c r="AY12" s="86"/>
      <c r="AZ12" s="86"/>
      <c r="BA12" s="86"/>
      <c r="BB12" s="86"/>
      <c r="BC12">
        <v>1</v>
      </c>
      <c r="BD12" s="85" t="str">
        <f>REPLACE(INDEX(GroupVertices[Group],MATCH(Edges[[#This Row],[Vertex 1]],GroupVertices[Vertex],0)),1,1,"")</f>
        <v>5</v>
      </c>
      <c r="BE12" s="85" t="str">
        <f>REPLACE(INDEX(GroupVertices[Group],MATCH(Edges[[#This Row],[Vertex 2]],GroupVertices[Vertex],0)),1,1,"")</f>
        <v>5</v>
      </c>
      <c r="BF12" s="51"/>
      <c r="BG12" s="52"/>
      <c r="BH12" s="51"/>
      <c r="BI12" s="52"/>
      <c r="BJ12" s="51"/>
      <c r="BK12" s="52"/>
      <c r="BL12" s="51"/>
      <c r="BM12" s="52"/>
      <c r="BN12" s="51"/>
    </row>
    <row r="13" spans="1:66" ht="15">
      <c r="A13" s="84" t="s">
        <v>219</v>
      </c>
      <c r="B13" s="84" t="s">
        <v>242</v>
      </c>
      <c r="C13" s="53" t="s">
        <v>1201</v>
      </c>
      <c r="D13" s="54">
        <v>3</v>
      </c>
      <c r="E13" s="65" t="s">
        <v>132</v>
      </c>
      <c r="F13" s="55">
        <v>32</v>
      </c>
      <c r="G13" s="53"/>
      <c r="H13" s="57"/>
      <c r="I13" s="56"/>
      <c r="J13" s="56"/>
      <c r="K13" s="36" t="s">
        <v>65</v>
      </c>
      <c r="L13" s="83">
        <v>13</v>
      </c>
      <c r="M13" s="83"/>
      <c r="N13" s="63"/>
      <c r="O13" s="86" t="s">
        <v>257</v>
      </c>
      <c r="P13" s="88">
        <v>43688.94287037037</v>
      </c>
      <c r="Q13" s="86" t="s">
        <v>262</v>
      </c>
      <c r="R13" s="89" t="s">
        <v>280</v>
      </c>
      <c r="S13" s="86" t="s">
        <v>290</v>
      </c>
      <c r="T13" s="86" t="s">
        <v>298</v>
      </c>
      <c r="U13" s="86"/>
      <c r="V13" s="89" t="s">
        <v>317</v>
      </c>
      <c r="W13" s="88">
        <v>43688.94287037037</v>
      </c>
      <c r="X13" s="92">
        <v>43688</v>
      </c>
      <c r="Y13" s="94" t="s">
        <v>338</v>
      </c>
      <c r="Z13" s="89" t="s">
        <v>365</v>
      </c>
      <c r="AA13" s="86"/>
      <c r="AB13" s="86"/>
      <c r="AC13" s="94" t="s">
        <v>392</v>
      </c>
      <c r="AD13" s="86"/>
      <c r="AE13" s="86" t="b">
        <v>0</v>
      </c>
      <c r="AF13" s="86">
        <v>0</v>
      </c>
      <c r="AG13" s="94" t="s">
        <v>416</v>
      </c>
      <c r="AH13" s="86" t="b">
        <v>0</v>
      </c>
      <c r="AI13" s="86" t="s">
        <v>420</v>
      </c>
      <c r="AJ13" s="86"/>
      <c r="AK13" s="94" t="s">
        <v>416</v>
      </c>
      <c r="AL13" s="86" t="b">
        <v>0</v>
      </c>
      <c r="AM13" s="86">
        <v>2</v>
      </c>
      <c r="AN13" s="94" t="s">
        <v>391</v>
      </c>
      <c r="AO13" s="86" t="s">
        <v>427</v>
      </c>
      <c r="AP13" s="86" t="b">
        <v>0</v>
      </c>
      <c r="AQ13" s="94" t="s">
        <v>391</v>
      </c>
      <c r="AR13" s="86" t="s">
        <v>176</v>
      </c>
      <c r="AS13" s="86">
        <v>0</v>
      </c>
      <c r="AT13" s="86">
        <v>0</v>
      </c>
      <c r="AU13" s="86"/>
      <c r="AV13" s="86"/>
      <c r="AW13" s="86"/>
      <c r="AX13" s="86"/>
      <c r="AY13" s="86"/>
      <c r="AZ13" s="86"/>
      <c r="BA13" s="86"/>
      <c r="BB13" s="86"/>
      <c r="BC13">
        <v>1</v>
      </c>
      <c r="BD13" s="85" t="str">
        <f>REPLACE(INDEX(GroupVertices[Group],MATCH(Edges[[#This Row],[Vertex 1]],GroupVertices[Vertex],0)),1,1,"")</f>
        <v>5</v>
      </c>
      <c r="BE13" s="85" t="str">
        <f>REPLACE(INDEX(GroupVertices[Group],MATCH(Edges[[#This Row],[Vertex 2]],GroupVertices[Vertex],0)),1,1,"")</f>
        <v>5</v>
      </c>
      <c r="BF13" s="51">
        <v>0</v>
      </c>
      <c r="BG13" s="52">
        <v>0</v>
      </c>
      <c r="BH13" s="51">
        <v>2</v>
      </c>
      <c r="BI13" s="52">
        <v>18.181818181818183</v>
      </c>
      <c r="BJ13" s="51">
        <v>0</v>
      </c>
      <c r="BK13" s="52">
        <v>0</v>
      </c>
      <c r="BL13" s="51">
        <v>9</v>
      </c>
      <c r="BM13" s="52">
        <v>81.81818181818181</v>
      </c>
      <c r="BN13" s="51">
        <v>11</v>
      </c>
    </row>
    <row r="14" spans="1:66" ht="15">
      <c r="A14" s="84" t="s">
        <v>220</v>
      </c>
      <c r="B14" s="84" t="s">
        <v>220</v>
      </c>
      <c r="C14" s="53" t="s">
        <v>1201</v>
      </c>
      <c r="D14" s="54">
        <v>3</v>
      </c>
      <c r="E14" s="65" t="s">
        <v>132</v>
      </c>
      <c r="F14" s="55">
        <v>32</v>
      </c>
      <c r="G14" s="53"/>
      <c r="H14" s="57"/>
      <c r="I14" s="56"/>
      <c r="J14" s="56"/>
      <c r="K14" s="36" t="s">
        <v>65</v>
      </c>
      <c r="L14" s="83">
        <v>14</v>
      </c>
      <c r="M14" s="83"/>
      <c r="N14" s="63"/>
      <c r="O14" s="86" t="s">
        <v>176</v>
      </c>
      <c r="P14" s="88">
        <v>43689.481944444444</v>
      </c>
      <c r="Q14" s="86" t="s">
        <v>263</v>
      </c>
      <c r="R14" s="89" t="s">
        <v>281</v>
      </c>
      <c r="S14" s="86" t="s">
        <v>290</v>
      </c>
      <c r="T14" s="86" t="s">
        <v>299</v>
      </c>
      <c r="U14" s="89" t="s">
        <v>306</v>
      </c>
      <c r="V14" s="89" t="s">
        <v>306</v>
      </c>
      <c r="W14" s="88">
        <v>43689.481944444444</v>
      </c>
      <c r="X14" s="92">
        <v>43689</v>
      </c>
      <c r="Y14" s="94" t="s">
        <v>339</v>
      </c>
      <c r="Z14" s="89" t="s">
        <v>366</v>
      </c>
      <c r="AA14" s="86"/>
      <c r="AB14" s="86"/>
      <c r="AC14" s="94" t="s">
        <v>393</v>
      </c>
      <c r="AD14" s="86"/>
      <c r="AE14" s="86" t="b">
        <v>0</v>
      </c>
      <c r="AF14" s="86">
        <v>4</v>
      </c>
      <c r="AG14" s="94" t="s">
        <v>416</v>
      </c>
      <c r="AH14" s="86" t="b">
        <v>0</v>
      </c>
      <c r="AI14" s="86" t="s">
        <v>420</v>
      </c>
      <c r="AJ14" s="86"/>
      <c r="AK14" s="94" t="s">
        <v>416</v>
      </c>
      <c r="AL14" s="86" t="b">
        <v>0</v>
      </c>
      <c r="AM14" s="86">
        <v>0</v>
      </c>
      <c r="AN14" s="94" t="s">
        <v>416</v>
      </c>
      <c r="AO14" s="86" t="s">
        <v>429</v>
      </c>
      <c r="AP14" s="86" t="b">
        <v>0</v>
      </c>
      <c r="AQ14" s="94" t="s">
        <v>393</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5</v>
      </c>
      <c r="BI14" s="52">
        <v>21.73913043478261</v>
      </c>
      <c r="BJ14" s="51">
        <v>0</v>
      </c>
      <c r="BK14" s="52">
        <v>0</v>
      </c>
      <c r="BL14" s="51">
        <v>18</v>
      </c>
      <c r="BM14" s="52">
        <v>78.26086956521739</v>
      </c>
      <c r="BN14" s="51">
        <v>23</v>
      </c>
    </row>
    <row r="15" spans="1:66" ht="15">
      <c r="A15" s="84" t="s">
        <v>221</v>
      </c>
      <c r="B15" s="84" t="s">
        <v>221</v>
      </c>
      <c r="C15" s="53" t="s">
        <v>1201</v>
      </c>
      <c r="D15" s="54">
        <v>3</v>
      </c>
      <c r="E15" s="65" t="s">
        <v>132</v>
      </c>
      <c r="F15" s="55">
        <v>32</v>
      </c>
      <c r="G15" s="53"/>
      <c r="H15" s="57"/>
      <c r="I15" s="56"/>
      <c r="J15" s="56"/>
      <c r="K15" s="36" t="s">
        <v>65</v>
      </c>
      <c r="L15" s="83">
        <v>15</v>
      </c>
      <c r="M15" s="83"/>
      <c r="N15" s="63"/>
      <c r="O15" s="86" t="s">
        <v>176</v>
      </c>
      <c r="P15" s="88">
        <v>43689.548125</v>
      </c>
      <c r="Q15" s="86" t="s">
        <v>264</v>
      </c>
      <c r="R15" s="89" t="s">
        <v>281</v>
      </c>
      <c r="S15" s="86" t="s">
        <v>290</v>
      </c>
      <c r="T15" s="86" t="s">
        <v>299</v>
      </c>
      <c r="U15" s="86"/>
      <c r="V15" s="89" t="s">
        <v>318</v>
      </c>
      <c r="W15" s="88">
        <v>43689.548125</v>
      </c>
      <c r="X15" s="92">
        <v>43689</v>
      </c>
      <c r="Y15" s="94" t="s">
        <v>340</v>
      </c>
      <c r="Z15" s="89" t="s">
        <v>367</v>
      </c>
      <c r="AA15" s="86"/>
      <c r="AB15" s="86"/>
      <c r="AC15" s="94" t="s">
        <v>394</v>
      </c>
      <c r="AD15" s="86"/>
      <c r="AE15" s="86" t="b">
        <v>0</v>
      </c>
      <c r="AF15" s="86">
        <v>0</v>
      </c>
      <c r="AG15" s="94" t="s">
        <v>416</v>
      </c>
      <c r="AH15" s="86" t="b">
        <v>0</v>
      </c>
      <c r="AI15" s="86" t="s">
        <v>420</v>
      </c>
      <c r="AJ15" s="86"/>
      <c r="AK15" s="94" t="s">
        <v>416</v>
      </c>
      <c r="AL15" s="86" t="b">
        <v>0</v>
      </c>
      <c r="AM15" s="86">
        <v>0</v>
      </c>
      <c r="AN15" s="94" t="s">
        <v>416</v>
      </c>
      <c r="AO15" s="86" t="s">
        <v>430</v>
      </c>
      <c r="AP15" s="86" t="b">
        <v>0</v>
      </c>
      <c r="AQ15" s="94" t="s">
        <v>394</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5</v>
      </c>
      <c r="BI15" s="52">
        <v>21.73913043478261</v>
      </c>
      <c r="BJ15" s="51">
        <v>0</v>
      </c>
      <c r="BK15" s="52">
        <v>0</v>
      </c>
      <c r="BL15" s="51">
        <v>18</v>
      </c>
      <c r="BM15" s="52">
        <v>78.26086956521739</v>
      </c>
      <c r="BN15" s="51">
        <v>23</v>
      </c>
    </row>
    <row r="16" spans="1:66" ht="15">
      <c r="A16" s="84" t="s">
        <v>222</v>
      </c>
      <c r="B16" s="84" t="s">
        <v>222</v>
      </c>
      <c r="C16" s="53" t="s">
        <v>1201</v>
      </c>
      <c r="D16" s="54">
        <v>3</v>
      </c>
      <c r="E16" s="65" t="s">
        <v>132</v>
      </c>
      <c r="F16" s="55">
        <v>32</v>
      </c>
      <c r="G16" s="53"/>
      <c r="H16" s="57"/>
      <c r="I16" s="56"/>
      <c r="J16" s="56"/>
      <c r="K16" s="36" t="s">
        <v>65</v>
      </c>
      <c r="L16" s="83">
        <v>16</v>
      </c>
      <c r="M16" s="83"/>
      <c r="N16" s="63"/>
      <c r="O16" s="86" t="s">
        <v>176</v>
      </c>
      <c r="P16" s="88">
        <v>43689.54824074074</v>
      </c>
      <c r="Q16" s="86" t="s">
        <v>265</v>
      </c>
      <c r="R16" s="89" t="s">
        <v>281</v>
      </c>
      <c r="S16" s="86" t="s">
        <v>290</v>
      </c>
      <c r="T16" s="86" t="s">
        <v>299</v>
      </c>
      <c r="U16" s="86"/>
      <c r="V16" s="89" t="s">
        <v>319</v>
      </c>
      <c r="W16" s="88">
        <v>43689.54824074074</v>
      </c>
      <c r="X16" s="92">
        <v>43689</v>
      </c>
      <c r="Y16" s="94" t="s">
        <v>341</v>
      </c>
      <c r="Z16" s="89" t="s">
        <v>368</v>
      </c>
      <c r="AA16" s="86"/>
      <c r="AB16" s="86"/>
      <c r="AC16" s="94" t="s">
        <v>395</v>
      </c>
      <c r="AD16" s="86"/>
      <c r="AE16" s="86" t="b">
        <v>0</v>
      </c>
      <c r="AF16" s="86">
        <v>0</v>
      </c>
      <c r="AG16" s="94" t="s">
        <v>416</v>
      </c>
      <c r="AH16" s="86" t="b">
        <v>0</v>
      </c>
      <c r="AI16" s="86" t="s">
        <v>420</v>
      </c>
      <c r="AJ16" s="86"/>
      <c r="AK16" s="94" t="s">
        <v>416</v>
      </c>
      <c r="AL16" s="86" t="b">
        <v>0</v>
      </c>
      <c r="AM16" s="86">
        <v>0</v>
      </c>
      <c r="AN16" s="94" t="s">
        <v>416</v>
      </c>
      <c r="AO16" s="86" t="s">
        <v>425</v>
      </c>
      <c r="AP16" s="86" t="b">
        <v>0</v>
      </c>
      <c r="AQ16" s="94" t="s">
        <v>395</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5</v>
      </c>
      <c r="BI16" s="52">
        <v>21.73913043478261</v>
      </c>
      <c r="BJ16" s="51">
        <v>0</v>
      </c>
      <c r="BK16" s="52">
        <v>0</v>
      </c>
      <c r="BL16" s="51">
        <v>18</v>
      </c>
      <c r="BM16" s="52">
        <v>78.26086956521739</v>
      </c>
      <c r="BN16" s="51">
        <v>23</v>
      </c>
    </row>
    <row r="17" spans="1:66" ht="15">
      <c r="A17" s="84" t="s">
        <v>223</v>
      </c>
      <c r="B17" s="84" t="s">
        <v>243</v>
      </c>
      <c r="C17" s="53" t="s">
        <v>1201</v>
      </c>
      <c r="D17" s="54">
        <v>3</v>
      </c>
      <c r="E17" s="65" t="s">
        <v>132</v>
      </c>
      <c r="F17" s="55">
        <v>32</v>
      </c>
      <c r="G17" s="53"/>
      <c r="H17" s="57"/>
      <c r="I17" s="56"/>
      <c r="J17" s="56"/>
      <c r="K17" s="36" t="s">
        <v>65</v>
      </c>
      <c r="L17" s="83">
        <v>17</v>
      </c>
      <c r="M17" s="83"/>
      <c r="N17" s="63"/>
      <c r="O17" s="86" t="s">
        <v>258</v>
      </c>
      <c r="P17" s="88">
        <v>43691.18100694445</v>
      </c>
      <c r="Q17" s="86" t="s">
        <v>266</v>
      </c>
      <c r="R17" s="86"/>
      <c r="S17" s="86"/>
      <c r="T17" s="86" t="s">
        <v>296</v>
      </c>
      <c r="U17" s="86"/>
      <c r="V17" s="89" t="s">
        <v>320</v>
      </c>
      <c r="W17" s="88">
        <v>43691.18100694445</v>
      </c>
      <c r="X17" s="92">
        <v>43691</v>
      </c>
      <c r="Y17" s="94" t="s">
        <v>342</v>
      </c>
      <c r="Z17" s="89" t="s">
        <v>369</v>
      </c>
      <c r="AA17" s="86"/>
      <c r="AB17" s="86"/>
      <c r="AC17" s="94" t="s">
        <v>396</v>
      </c>
      <c r="AD17" s="94" t="s">
        <v>414</v>
      </c>
      <c r="AE17" s="86" t="b">
        <v>0</v>
      </c>
      <c r="AF17" s="86">
        <v>1</v>
      </c>
      <c r="AG17" s="94" t="s">
        <v>417</v>
      </c>
      <c r="AH17" s="86" t="b">
        <v>0</v>
      </c>
      <c r="AI17" s="86" t="s">
        <v>420</v>
      </c>
      <c r="AJ17" s="86"/>
      <c r="AK17" s="94" t="s">
        <v>416</v>
      </c>
      <c r="AL17" s="86" t="b">
        <v>0</v>
      </c>
      <c r="AM17" s="86">
        <v>0</v>
      </c>
      <c r="AN17" s="94" t="s">
        <v>416</v>
      </c>
      <c r="AO17" s="86" t="s">
        <v>425</v>
      </c>
      <c r="AP17" s="86" t="b">
        <v>0</v>
      </c>
      <c r="AQ17" s="94" t="s">
        <v>414</v>
      </c>
      <c r="AR17" s="86" t="s">
        <v>176</v>
      </c>
      <c r="AS17" s="86">
        <v>0</v>
      </c>
      <c r="AT17" s="86">
        <v>0</v>
      </c>
      <c r="AU17" s="86"/>
      <c r="AV17" s="86"/>
      <c r="AW17" s="86"/>
      <c r="AX17" s="86"/>
      <c r="AY17" s="86"/>
      <c r="AZ17" s="86"/>
      <c r="BA17" s="86"/>
      <c r="BB17" s="86"/>
      <c r="BC17">
        <v>1</v>
      </c>
      <c r="BD17" s="85" t="str">
        <f>REPLACE(INDEX(GroupVertices[Group],MATCH(Edges[[#This Row],[Vertex 1]],GroupVertices[Vertex],0)),1,1,"")</f>
        <v>9</v>
      </c>
      <c r="BE17" s="85" t="str">
        <f>REPLACE(INDEX(GroupVertices[Group],MATCH(Edges[[#This Row],[Vertex 2]],GroupVertices[Vertex],0)),1,1,"")</f>
        <v>9</v>
      </c>
      <c r="BF17" s="51">
        <v>0</v>
      </c>
      <c r="BG17" s="52">
        <v>0</v>
      </c>
      <c r="BH17" s="51">
        <v>0</v>
      </c>
      <c r="BI17" s="52">
        <v>0</v>
      </c>
      <c r="BJ17" s="51">
        <v>0</v>
      </c>
      <c r="BK17" s="52">
        <v>0</v>
      </c>
      <c r="BL17" s="51">
        <v>9</v>
      </c>
      <c r="BM17" s="52">
        <v>100</v>
      </c>
      <c r="BN17" s="51">
        <v>9</v>
      </c>
    </row>
    <row r="18" spans="1:66" ht="15">
      <c r="A18" s="84" t="s">
        <v>224</v>
      </c>
      <c r="B18" s="84" t="s">
        <v>244</v>
      </c>
      <c r="C18" s="53" t="s">
        <v>1201</v>
      </c>
      <c r="D18" s="54">
        <v>3</v>
      </c>
      <c r="E18" s="65" t="s">
        <v>132</v>
      </c>
      <c r="F18" s="55">
        <v>32</v>
      </c>
      <c r="G18" s="53"/>
      <c r="H18" s="57"/>
      <c r="I18" s="56"/>
      <c r="J18" s="56"/>
      <c r="K18" s="36" t="s">
        <v>65</v>
      </c>
      <c r="L18" s="83">
        <v>18</v>
      </c>
      <c r="M18" s="83"/>
      <c r="N18" s="63"/>
      <c r="O18" s="86" t="s">
        <v>257</v>
      </c>
      <c r="P18" s="88">
        <v>43691.696909722225</v>
      </c>
      <c r="Q18" s="86" t="s">
        <v>267</v>
      </c>
      <c r="R18" s="86"/>
      <c r="S18" s="86"/>
      <c r="T18" s="86" t="s">
        <v>296</v>
      </c>
      <c r="U18" s="86"/>
      <c r="V18" s="89" t="s">
        <v>321</v>
      </c>
      <c r="W18" s="88">
        <v>43691.696909722225</v>
      </c>
      <c r="X18" s="92">
        <v>43691</v>
      </c>
      <c r="Y18" s="94" t="s">
        <v>343</v>
      </c>
      <c r="Z18" s="89" t="s">
        <v>370</v>
      </c>
      <c r="AA18" s="86"/>
      <c r="AB18" s="86"/>
      <c r="AC18" s="94" t="s">
        <v>397</v>
      </c>
      <c r="AD18" s="86"/>
      <c r="AE18" s="86" t="b">
        <v>0</v>
      </c>
      <c r="AF18" s="86">
        <v>5</v>
      </c>
      <c r="AG18" s="94" t="s">
        <v>416</v>
      </c>
      <c r="AH18" s="86" t="b">
        <v>0</v>
      </c>
      <c r="AI18" s="86" t="s">
        <v>420</v>
      </c>
      <c r="AJ18" s="86"/>
      <c r="AK18" s="94" t="s">
        <v>416</v>
      </c>
      <c r="AL18" s="86" t="b">
        <v>0</v>
      </c>
      <c r="AM18" s="86">
        <v>0</v>
      </c>
      <c r="AN18" s="94" t="s">
        <v>416</v>
      </c>
      <c r="AO18" s="86" t="s">
        <v>431</v>
      </c>
      <c r="AP18" s="86" t="b">
        <v>0</v>
      </c>
      <c r="AQ18" s="94" t="s">
        <v>397</v>
      </c>
      <c r="AR18" s="86" t="s">
        <v>176</v>
      </c>
      <c r="AS18" s="86">
        <v>0</v>
      </c>
      <c r="AT18" s="86">
        <v>0</v>
      </c>
      <c r="AU18" s="86"/>
      <c r="AV18" s="86"/>
      <c r="AW18" s="86"/>
      <c r="AX18" s="86"/>
      <c r="AY18" s="86"/>
      <c r="AZ18" s="86"/>
      <c r="BA18" s="86"/>
      <c r="BB18" s="86"/>
      <c r="BC18">
        <v>1</v>
      </c>
      <c r="BD18" s="85" t="str">
        <f>REPLACE(INDEX(GroupVertices[Group],MATCH(Edges[[#This Row],[Vertex 1]],GroupVertices[Vertex],0)),1,1,"")</f>
        <v>4</v>
      </c>
      <c r="BE18" s="85" t="str">
        <f>REPLACE(INDEX(GroupVertices[Group],MATCH(Edges[[#This Row],[Vertex 2]],GroupVertices[Vertex],0)),1,1,"")</f>
        <v>4</v>
      </c>
      <c r="BF18" s="51">
        <v>2</v>
      </c>
      <c r="BG18" s="52">
        <v>6.0606060606060606</v>
      </c>
      <c r="BH18" s="51">
        <v>1</v>
      </c>
      <c r="BI18" s="52">
        <v>3.0303030303030303</v>
      </c>
      <c r="BJ18" s="51">
        <v>0</v>
      </c>
      <c r="BK18" s="52">
        <v>0</v>
      </c>
      <c r="BL18" s="51">
        <v>30</v>
      </c>
      <c r="BM18" s="52">
        <v>90.9090909090909</v>
      </c>
      <c r="BN18" s="51">
        <v>33</v>
      </c>
    </row>
    <row r="19" spans="1:66" ht="15">
      <c r="A19" s="84" t="s">
        <v>224</v>
      </c>
      <c r="B19" s="84" t="s">
        <v>239</v>
      </c>
      <c r="C19" s="53" t="s">
        <v>1201</v>
      </c>
      <c r="D19" s="54">
        <v>3</v>
      </c>
      <c r="E19" s="65" t="s">
        <v>132</v>
      </c>
      <c r="F19" s="55">
        <v>32</v>
      </c>
      <c r="G19" s="53"/>
      <c r="H19" s="57"/>
      <c r="I19" s="56"/>
      <c r="J19" s="56"/>
      <c r="K19" s="36" t="s">
        <v>65</v>
      </c>
      <c r="L19" s="83">
        <v>19</v>
      </c>
      <c r="M19" s="83"/>
      <c r="N19" s="63"/>
      <c r="O19" s="86" t="s">
        <v>257</v>
      </c>
      <c r="P19" s="88">
        <v>43691.696909722225</v>
      </c>
      <c r="Q19" s="86" t="s">
        <v>267</v>
      </c>
      <c r="R19" s="86"/>
      <c r="S19" s="86"/>
      <c r="T19" s="86" t="s">
        <v>296</v>
      </c>
      <c r="U19" s="86"/>
      <c r="V19" s="89" t="s">
        <v>321</v>
      </c>
      <c r="W19" s="88">
        <v>43691.696909722225</v>
      </c>
      <c r="X19" s="92">
        <v>43691</v>
      </c>
      <c r="Y19" s="94" t="s">
        <v>343</v>
      </c>
      <c r="Z19" s="89" t="s">
        <v>370</v>
      </c>
      <c r="AA19" s="86"/>
      <c r="AB19" s="86"/>
      <c r="AC19" s="94" t="s">
        <v>397</v>
      </c>
      <c r="AD19" s="86"/>
      <c r="AE19" s="86" t="b">
        <v>0</v>
      </c>
      <c r="AF19" s="86">
        <v>5</v>
      </c>
      <c r="AG19" s="94" t="s">
        <v>416</v>
      </c>
      <c r="AH19" s="86" t="b">
        <v>0</v>
      </c>
      <c r="AI19" s="86" t="s">
        <v>420</v>
      </c>
      <c r="AJ19" s="86"/>
      <c r="AK19" s="94" t="s">
        <v>416</v>
      </c>
      <c r="AL19" s="86" t="b">
        <v>0</v>
      </c>
      <c r="AM19" s="86">
        <v>0</v>
      </c>
      <c r="AN19" s="94" t="s">
        <v>416</v>
      </c>
      <c r="AO19" s="86" t="s">
        <v>431</v>
      </c>
      <c r="AP19" s="86" t="b">
        <v>0</v>
      </c>
      <c r="AQ19" s="94" t="s">
        <v>397</v>
      </c>
      <c r="AR19" s="86" t="s">
        <v>176</v>
      </c>
      <c r="AS19" s="86">
        <v>0</v>
      </c>
      <c r="AT19" s="86">
        <v>0</v>
      </c>
      <c r="AU19" s="86"/>
      <c r="AV19" s="86"/>
      <c r="AW19" s="86"/>
      <c r="AX19" s="86"/>
      <c r="AY19" s="86"/>
      <c r="AZ19" s="86"/>
      <c r="BA19" s="86"/>
      <c r="BB19" s="86"/>
      <c r="BC19">
        <v>1</v>
      </c>
      <c r="BD19" s="85" t="str">
        <f>REPLACE(INDEX(GroupVertices[Group],MATCH(Edges[[#This Row],[Vertex 1]],GroupVertices[Vertex],0)),1,1,"")</f>
        <v>4</v>
      </c>
      <c r="BE19" s="85" t="str">
        <f>REPLACE(INDEX(GroupVertices[Group],MATCH(Edges[[#This Row],[Vertex 2]],GroupVertices[Vertex],0)),1,1,"")</f>
        <v>4</v>
      </c>
      <c r="BF19" s="51"/>
      <c r="BG19" s="52"/>
      <c r="BH19" s="51"/>
      <c r="BI19" s="52"/>
      <c r="BJ19" s="51"/>
      <c r="BK19" s="52"/>
      <c r="BL19" s="51"/>
      <c r="BM19" s="52"/>
      <c r="BN19" s="51"/>
    </row>
    <row r="20" spans="1:66" ht="15">
      <c r="A20" s="84" t="s">
        <v>225</v>
      </c>
      <c r="B20" s="84" t="s">
        <v>240</v>
      </c>
      <c r="C20" s="53" t="s">
        <v>1201</v>
      </c>
      <c r="D20" s="54">
        <v>3</v>
      </c>
      <c r="E20" s="65" t="s">
        <v>132</v>
      </c>
      <c r="F20" s="55">
        <v>32</v>
      </c>
      <c r="G20" s="53"/>
      <c r="H20" s="57"/>
      <c r="I20" s="56"/>
      <c r="J20" s="56"/>
      <c r="K20" s="36" t="s">
        <v>65</v>
      </c>
      <c r="L20" s="83">
        <v>20</v>
      </c>
      <c r="M20" s="83"/>
      <c r="N20" s="63"/>
      <c r="O20" s="86" t="s">
        <v>257</v>
      </c>
      <c r="P20" s="88">
        <v>43681.506574074076</v>
      </c>
      <c r="Q20" s="86" t="s">
        <v>259</v>
      </c>
      <c r="R20" s="86"/>
      <c r="S20" s="86"/>
      <c r="T20" s="86" t="s">
        <v>295</v>
      </c>
      <c r="U20" s="89" t="s">
        <v>307</v>
      </c>
      <c r="V20" s="89" t="s">
        <v>307</v>
      </c>
      <c r="W20" s="88">
        <v>43681.506574074076</v>
      </c>
      <c r="X20" s="92">
        <v>43681</v>
      </c>
      <c r="Y20" s="94" t="s">
        <v>344</v>
      </c>
      <c r="Z20" s="89" t="s">
        <v>371</v>
      </c>
      <c r="AA20" s="86"/>
      <c r="AB20" s="86"/>
      <c r="AC20" s="94" t="s">
        <v>398</v>
      </c>
      <c r="AD20" s="86"/>
      <c r="AE20" s="86" t="b">
        <v>0</v>
      </c>
      <c r="AF20" s="86">
        <v>0</v>
      </c>
      <c r="AG20" s="94" t="s">
        <v>416</v>
      </c>
      <c r="AH20" s="86" t="b">
        <v>0</v>
      </c>
      <c r="AI20" s="86" t="s">
        <v>420</v>
      </c>
      <c r="AJ20" s="86"/>
      <c r="AK20" s="94" t="s">
        <v>416</v>
      </c>
      <c r="AL20" s="86" t="b">
        <v>0</v>
      </c>
      <c r="AM20" s="86">
        <v>4</v>
      </c>
      <c r="AN20" s="94" t="s">
        <v>416</v>
      </c>
      <c r="AO20" s="86" t="s">
        <v>425</v>
      </c>
      <c r="AP20" s="86" t="b">
        <v>0</v>
      </c>
      <c r="AQ20" s="94" t="s">
        <v>398</v>
      </c>
      <c r="AR20" s="86" t="s">
        <v>256</v>
      </c>
      <c r="AS20" s="86">
        <v>0</v>
      </c>
      <c r="AT20" s="86">
        <v>0</v>
      </c>
      <c r="AU20" s="86"/>
      <c r="AV20" s="86"/>
      <c r="AW20" s="86"/>
      <c r="AX20" s="86"/>
      <c r="AY20" s="86"/>
      <c r="AZ20" s="86"/>
      <c r="BA20" s="86"/>
      <c r="BB20" s="86"/>
      <c r="BC20">
        <v>1</v>
      </c>
      <c r="BD20" s="85" t="str">
        <f>REPLACE(INDEX(GroupVertices[Group],MATCH(Edges[[#This Row],[Vertex 1]],GroupVertices[Vertex],0)),1,1,"")</f>
        <v>3</v>
      </c>
      <c r="BE20" s="85" t="str">
        <f>REPLACE(INDEX(GroupVertices[Group],MATCH(Edges[[#This Row],[Vertex 2]],GroupVertices[Vertex],0)),1,1,"")</f>
        <v>3</v>
      </c>
      <c r="BF20" s="51"/>
      <c r="BG20" s="52"/>
      <c r="BH20" s="51"/>
      <c r="BI20" s="52"/>
      <c r="BJ20" s="51"/>
      <c r="BK20" s="52"/>
      <c r="BL20" s="51"/>
      <c r="BM20" s="52"/>
      <c r="BN20" s="51"/>
    </row>
    <row r="21" spans="1:66" ht="15">
      <c r="A21" s="84" t="s">
        <v>225</v>
      </c>
      <c r="B21" s="84" t="s">
        <v>241</v>
      </c>
      <c r="C21" s="53" t="s">
        <v>1201</v>
      </c>
      <c r="D21" s="54">
        <v>3</v>
      </c>
      <c r="E21" s="65" t="s">
        <v>132</v>
      </c>
      <c r="F21" s="55">
        <v>32</v>
      </c>
      <c r="G21" s="53"/>
      <c r="H21" s="57"/>
      <c r="I21" s="56"/>
      <c r="J21" s="56"/>
      <c r="K21" s="36" t="s">
        <v>65</v>
      </c>
      <c r="L21" s="83">
        <v>21</v>
      </c>
      <c r="M21" s="83"/>
      <c r="N21" s="63"/>
      <c r="O21" s="86" t="s">
        <v>257</v>
      </c>
      <c r="P21" s="88">
        <v>43681.506574074076</v>
      </c>
      <c r="Q21" s="86" t="s">
        <v>259</v>
      </c>
      <c r="R21" s="86"/>
      <c r="S21" s="86"/>
      <c r="T21" s="86" t="s">
        <v>295</v>
      </c>
      <c r="U21" s="89" t="s">
        <v>307</v>
      </c>
      <c r="V21" s="89" t="s">
        <v>307</v>
      </c>
      <c r="W21" s="88">
        <v>43681.506574074076</v>
      </c>
      <c r="X21" s="92">
        <v>43681</v>
      </c>
      <c r="Y21" s="94" t="s">
        <v>344</v>
      </c>
      <c r="Z21" s="89" t="s">
        <v>371</v>
      </c>
      <c r="AA21" s="86"/>
      <c r="AB21" s="86"/>
      <c r="AC21" s="94" t="s">
        <v>398</v>
      </c>
      <c r="AD21" s="86"/>
      <c r="AE21" s="86" t="b">
        <v>0</v>
      </c>
      <c r="AF21" s="86">
        <v>0</v>
      </c>
      <c r="AG21" s="94" t="s">
        <v>416</v>
      </c>
      <c r="AH21" s="86" t="b">
        <v>0</v>
      </c>
      <c r="AI21" s="86" t="s">
        <v>420</v>
      </c>
      <c r="AJ21" s="86"/>
      <c r="AK21" s="94" t="s">
        <v>416</v>
      </c>
      <c r="AL21" s="86" t="b">
        <v>0</v>
      </c>
      <c r="AM21" s="86">
        <v>4</v>
      </c>
      <c r="AN21" s="94" t="s">
        <v>416</v>
      </c>
      <c r="AO21" s="86" t="s">
        <v>425</v>
      </c>
      <c r="AP21" s="86" t="b">
        <v>0</v>
      </c>
      <c r="AQ21" s="94" t="s">
        <v>398</v>
      </c>
      <c r="AR21" s="86" t="s">
        <v>256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3</v>
      </c>
      <c r="BF21" s="51">
        <v>0</v>
      </c>
      <c r="BG21" s="52">
        <v>0</v>
      </c>
      <c r="BH21" s="51">
        <v>0</v>
      </c>
      <c r="BI21" s="52">
        <v>0</v>
      </c>
      <c r="BJ21" s="51">
        <v>0</v>
      </c>
      <c r="BK21" s="52">
        <v>0</v>
      </c>
      <c r="BL21" s="51">
        <v>24</v>
      </c>
      <c r="BM21" s="52">
        <v>100</v>
      </c>
      <c r="BN21" s="51">
        <v>24</v>
      </c>
    </row>
    <row r="22" spans="1:66" ht="15">
      <c r="A22" s="84" t="s">
        <v>225</v>
      </c>
      <c r="B22" s="84" t="s">
        <v>239</v>
      </c>
      <c r="C22" s="53" t="s">
        <v>1201</v>
      </c>
      <c r="D22" s="54">
        <v>3</v>
      </c>
      <c r="E22" s="65" t="s">
        <v>132</v>
      </c>
      <c r="F22" s="55">
        <v>32</v>
      </c>
      <c r="G22" s="53"/>
      <c r="H22" s="57"/>
      <c r="I22" s="56"/>
      <c r="J22" s="56"/>
      <c r="K22" s="36" t="s">
        <v>65</v>
      </c>
      <c r="L22" s="83">
        <v>22</v>
      </c>
      <c r="M22" s="83"/>
      <c r="N22" s="63"/>
      <c r="O22" s="86" t="s">
        <v>257</v>
      </c>
      <c r="P22" s="88">
        <v>43681.506574074076</v>
      </c>
      <c r="Q22" s="86" t="s">
        <v>259</v>
      </c>
      <c r="R22" s="86"/>
      <c r="S22" s="86"/>
      <c r="T22" s="86" t="s">
        <v>295</v>
      </c>
      <c r="U22" s="89" t="s">
        <v>307</v>
      </c>
      <c r="V22" s="89" t="s">
        <v>307</v>
      </c>
      <c r="W22" s="88">
        <v>43681.506574074076</v>
      </c>
      <c r="X22" s="92">
        <v>43681</v>
      </c>
      <c r="Y22" s="94" t="s">
        <v>344</v>
      </c>
      <c r="Z22" s="89" t="s">
        <v>371</v>
      </c>
      <c r="AA22" s="86"/>
      <c r="AB22" s="86"/>
      <c r="AC22" s="94" t="s">
        <v>398</v>
      </c>
      <c r="AD22" s="86"/>
      <c r="AE22" s="86" t="b">
        <v>0</v>
      </c>
      <c r="AF22" s="86">
        <v>0</v>
      </c>
      <c r="AG22" s="94" t="s">
        <v>416</v>
      </c>
      <c r="AH22" s="86" t="b">
        <v>0</v>
      </c>
      <c r="AI22" s="86" t="s">
        <v>420</v>
      </c>
      <c r="AJ22" s="86"/>
      <c r="AK22" s="94" t="s">
        <v>416</v>
      </c>
      <c r="AL22" s="86" t="b">
        <v>0</v>
      </c>
      <c r="AM22" s="86">
        <v>4</v>
      </c>
      <c r="AN22" s="94" t="s">
        <v>416</v>
      </c>
      <c r="AO22" s="86" t="s">
        <v>425</v>
      </c>
      <c r="AP22" s="86" t="b">
        <v>0</v>
      </c>
      <c r="AQ22" s="94" t="s">
        <v>398</v>
      </c>
      <c r="AR22" s="86" t="s">
        <v>256</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4</v>
      </c>
      <c r="BF22" s="51"/>
      <c r="BG22" s="52"/>
      <c r="BH22" s="51"/>
      <c r="BI22" s="52"/>
      <c r="BJ22" s="51"/>
      <c r="BK22" s="52"/>
      <c r="BL22" s="51"/>
      <c r="BM22" s="52"/>
      <c r="BN22" s="51"/>
    </row>
    <row r="23" spans="1:66" ht="15">
      <c r="A23" s="84" t="s">
        <v>225</v>
      </c>
      <c r="B23" s="84" t="s">
        <v>245</v>
      </c>
      <c r="C23" s="53" t="s">
        <v>1201</v>
      </c>
      <c r="D23" s="54">
        <v>3</v>
      </c>
      <c r="E23" s="65" t="s">
        <v>132</v>
      </c>
      <c r="F23" s="55">
        <v>32</v>
      </c>
      <c r="G23" s="53"/>
      <c r="H23" s="57"/>
      <c r="I23" s="56"/>
      <c r="J23" s="56"/>
      <c r="K23" s="36" t="s">
        <v>65</v>
      </c>
      <c r="L23" s="83">
        <v>23</v>
      </c>
      <c r="M23" s="83"/>
      <c r="N23" s="63"/>
      <c r="O23" s="86" t="s">
        <v>257</v>
      </c>
      <c r="P23" s="88">
        <v>43691.70333333333</v>
      </c>
      <c r="Q23" s="86" t="s">
        <v>268</v>
      </c>
      <c r="R23" s="86"/>
      <c r="S23" s="86"/>
      <c r="T23" s="86" t="s">
        <v>296</v>
      </c>
      <c r="U23" s="86"/>
      <c r="V23" s="89" t="s">
        <v>322</v>
      </c>
      <c r="W23" s="88">
        <v>43691.70333333333</v>
      </c>
      <c r="X23" s="92">
        <v>43691</v>
      </c>
      <c r="Y23" s="94" t="s">
        <v>345</v>
      </c>
      <c r="Z23" s="89" t="s">
        <v>372</v>
      </c>
      <c r="AA23" s="86"/>
      <c r="AB23" s="86"/>
      <c r="AC23" s="94" t="s">
        <v>399</v>
      </c>
      <c r="AD23" s="86"/>
      <c r="AE23" s="86" t="b">
        <v>0</v>
      </c>
      <c r="AF23" s="86">
        <v>0</v>
      </c>
      <c r="AG23" s="94" t="s">
        <v>416</v>
      </c>
      <c r="AH23" s="86" t="b">
        <v>0</v>
      </c>
      <c r="AI23" s="86" t="s">
        <v>420</v>
      </c>
      <c r="AJ23" s="86"/>
      <c r="AK23" s="94" t="s">
        <v>416</v>
      </c>
      <c r="AL23" s="86" t="b">
        <v>0</v>
      </c>
      <c r="AM23" s="86">
        <v>1</v>
      </c>
      <c r="AN23" s="94" t="s">
        <v>416</v>
      </c>
      <c r="AO23" s="86" t="s">
        <v>425</v>
      </c>
      <c r="AP23" s="86" t="b">
        <v>0</v>
      </c>
      <c r="AQ23" s="94" t="s">
        <v>399</v>
      </c>
      <c r="AR23" s="86" t="s">
        <v>176</v>
      </c>
      <c r="AS23" s="86">
        <v>0</v>
      </c>
      <c r="AT23" s="86">
        <v>0</v>
      </c>
      <c r="AU23" s="86"/>
      <c r="AV23" s="86"/>
      <c r="AW23" s="86"/>
      <c r="AX23" s="86"/>
      <c r="AY23" s="86"/>
      <c r="AZ23" s="86"/>
      <c r="BA23" s="86"/>
      <c r="BB23" s="86"/>
      <c r="BC23">
        <v>1</v>
      </c>
      <c r="BD23" s="85" t="str">
        <f>REPLACE(INDEX(GroupVertices[Group],MATCH(Edges[[#This Row],[Vertex 1]],GroupVertices[Vertex],0)),1,1,"")</f>
        <v>3</v>
      </c>
      <c r="BE23" s="85" t="str">
        <f>REPLACE(INDEX(GroupVertices[Group],MATCH(Edges[[#This Row],[Vertex 2]],GroupVertices[Vertex],0)),1,1,"")</f>
        <v>3</v>
      </c>
      <c r="BF23" s="51"/>
      <c r="BG23" s="52"/>
      <c r="BH23" s="51"/>
      <c r="BI23" s="52"/>
      <c r="BJ23" s="51"/>
      <c r="BK23" s="52"/>
      <c r="BL23" s="51"/>
      <c r="BM23" s="52"/>
      <c r="BN23" s="51"/>
    </row>
    <row r="24" spans="1:66" ht="15">
      <c r="A24" s="84" t="s">
        <v>225</v>
      </c>
      <c r="B24" s="84" t="s">
        <v>246</v>
      </c>
      <c r="C24" s="53" t="s">
        <v>1201</v>
      </c>
      <c r="D24" s="54">
        <v>3</v>
      </c>
      <c r="E24" s="65" t="s">
        <v>132</v>
      </c>
      <c r="F24" s="55">
        <v>32</v>
      </c>
      <c r="G24" s="53"/>
      <c r="H24" s="57"/>
      <c r="I24" s="56"/>
      <c r="J24" s="56"/>
      <c r="K24" s="36" t="s">
        <v>65</v>
      </c>
      <c r="L24" s="83">
        <v>24</v>
      </c>
      <c r="M24" s="83"/>
      <c r="N24" s="63"/>
      <c r="O24" s="86" t="s">
        <v>257</v>
      </c>
      <c r="P24" s="88">
        <v>43691.70333333333</v>
      </c>
      <c r="Q24" s="86" t="s">
        <v>268</v>
      </c>
      <c r="R24" s="86"/>
      <c r="S24" s="86"/>
      <c r="T24" s="86" t="s">
        <v>296</v>
      </c>
      <c r="U24" s="86"/>
      <c r="V24" s="89" t="s">
        <v>322</v>
      </c>
      <c r="W24" s="88">
        <v>43691.70333333333</v>
      </c>
      <c r="X24" s="92">
        <v>43691</v>
      </c>
      <c r="Y24" s="94" t="s">
        <v>345</v>
      </c>
      <c r="Z24" s="89" t="s">
        <v>372</v>
      </c>
      <c r="AA24" s="86"/>
      <c r="AB24" s="86"/>
      <c r="AC24" s="94" t="s">
        <v>399</v>
      </c>
      <c r="AD24" s="86"/>
      <c r="AE24" s="86" t="b">
        <v>0</v>
      </c>
      <c r="AF24" s="86">
        <v>0</v>
      </c>
      <c r="AG24" s="94" t="s">
        <v>416</v>
      </c>
      <c r="AH24" s="86" t="b">
        <v>0</v>
      </c>
      <c r="AI24" s="86" t="s">
        <v>420</v>
      </c>
      <c r="AJ24" s="86"/>
      <c r="AK24" s="94" t="s">
        <v>416</v>
      </c>
      <c r="AL24" s="86" t="b">
        <v>0</v>
      </c>
      <c r="AM24" s="86">
        <v>1</v>
      </c>
      <c r="AN24" s="94" t="s">
        <v>416</v>
      </c>
      <c r="AO24" s="86" t="s">
        <v>425</v>
      </c>
      <c r="AP24" s="86" t="b">
        <v>0</v>
      </c>
      <c r="AQ24" s="94" t="s">
        <v>399</v>
      </c>
      <c r="AR24" s="86" t="s">
        <v>176</v>
      </c>
      <c r="AS24" s="86">
        <v>0</v>
      </c>
      <c r="AT24" s="86">
        <v>0</v>
      </c>
      <c r="AU24" s="86"/>
      <c r="AV24" s="86"/>
      <c r="AW24" s="86"/>
      <c r="AX24" s="86"/>
      <c r="AY24" s="86"/>
      <c r="AZ24" s="86"/>
      <c r="BA24" s="86"/>
      <c r="BB24" s="86"/>
      <c r="BC24">
        <v>1</v>
      </c>
      <c r="BD24" s="85" t="str">
        <f>REPLACE(INDEX(GroupVertices[Group],MATCH(Edges[[#This Row],[Vertex 1]],GroupVertices[Vertex],0)),1,1,"")</f>
        <v>3</v>
      </c>
      <c r="BE24" s="85" t="str">
        <f>REPLACE(INDEX(GroupVertices[Group],MATCH(Edges[[#This Row],[Vertex 2]],GroupVertices[Vertex],0)),1,1,"")</f>
        <v>3</v>
      </c>
      <c r="BF24" s="51">
        <v>2</v>
      </c>
      <c r="BG24" s="52">
        <v>5</v>
      </c>
      <c r="BH24" s="51">
        <v>1</v>
      </c>
      <c r="BI24" s="52">
        <v>2.5</v>
      </c>
      <c r="BJ24" s="51">
        <v>0</v>
      </c>
      <c r="BK24" s="52">
        <v>0</v>
      </c>
      <c r="BL24" s="51">
        <v>37</v>
      </c>
      <c r="BM24" s="52">
        <v>92.5</v>
      </c>
      <c r="BN24" s="51">
        <v>40</v>
      </c>
    </row>
    <row r="25" spans="1:66" ht="15">
      <c r="A25" s="84" t="s">
        <v>226</v>
      </c>
      <c r="B25" s="84" t="s">
        <v>225</v>
      </c>
      <c r="C25" s="53" t="s">
        <v>1201</v>
      </c>
      <c r="D25" s="54">
        <v>3</v>
      </c>
      <c r="E25" s="65" t="s">
        <v>132</v>
      </c>
      <c r="F25" s="55">
        <v>32</v>
      </c>
      <c r="G25" s="53"/>
      <c r="H25" s="57"/>
      <c r="I25" s="56"/>
      <c r="J25" s="56"/>
      <c r="K25" s="36" t="s">
        <v>65</v>
      </c>
      <c r="L25" s="83">
        <v>25</v>
      </c>
      <c r="M25" s="83"/>
      <c r="N25" s="63"/>
      <c r="O25" s="86" t="s">
        <v>256</v>
      </c>
      <c r="P25" s="88">
        <v>43691.70408564815</v>
      </c>
      <c r="Q25" s="86" t="s">
        <v>268</v>
      </c>
      <c r="R25" s="86"/>
      <c r="S25" s="86"/>
      <c r="T25" s="86" t="s">
        <v>296</v>
      </c>
      <c r="U25" s="86"/>
      <c r="V25" s="89" t="s">
        <v>323</v>
      </c>
      <c r="W25" s="88">
        <v>43691.70408564815</v>
      </c>
      <c r="X25" s="92">
        <v>43691</v>
      </c>
      <c r="Y25" s="94" t="s">
        <v>346</v>
      </c>
      <c r="Z25" s="89" t="s">
        <v>373</v>
      </c>
      <c r="AA25" s="86"/>
      <c r="AB25" s="86"/>
      <c r="AC25" s="94" t="s">
        <v>400</v>
      </c>
      <c r="AD25" s="86"/>
      <c r="AE25" s="86" t="b">
        <v>0</v>
      </c>
      <c r="AF25" s="86">
        <v>0</v>
      </c>
      <c r="AG25" s="94" t="s">
        <v>416</v>
      </c>
      <c r="AH25" s="86" t="b">
        <v>0</v>
      </c>
      <c r="AI25" s="86" t="s">
        <v>420</v>
      </c>
      <c r="AJ25" s="86"/>
      <c r="AK25" s="94" t="s">
        <v>416</v>
      </c>
      <c r="AL25" s="86" t="b">
        <v>0</v>
      </c>
      <c r="AM25" s="86">
        <v>1</v>
      </c>
      <c r="AN25" s="94" t="s">
        <v>399</v>
      </c>
      <c r="AO25" s="86" t="s">
        <v>431</v>
      </c>
      <c r="AP25" s="86" t="b">
        <v>0</v>
      </c>
      <c r="AQ25" s="94" t="s">
        <v>399</v>
      </c>
      <c r="AR25" s="86" t="s">
        <v>176</v>
      </c>
      <c r="AS25" s="86">
        <v>0</v>
      </c>
      <c r="AT25" s="86">
        <v>0</v>
      </c>
      <c r="AU25" s="86"/>
      <c r="AV25" s="86"/>
      <c r="AW25" s="86"/>
      <c r="AX25" s="86"/>
      <c r="AY25" s="86"/>
      <c r="AZ25" s="86"/>
      <c r="BA25" s="86"/>
      <c r="BB25" s="86"/>
      <c r="BC25">
        <v>1</v>
      </c>
      <c r="BD25" s="85" t="str">
        <f>REPLACE(INDEX(GroupVertices[Group],MATCH(Edges[[#This Row],[Vertex 1]],GroupVertices[Vertex],0)),1,1,"")</f>
        <v>3</v>
      </c>
      <c r="BE25" s="85" t="str">
        <f>REPLACE(INDEX(GroupVertices[Group],MATCH(Edges[[#This Row],[Vertex 2]],GroupVertices[Vertex],0)),1,1,"")</f>
        <v>3</v>
      </c>
      <c r="BF25" s="51"/>
      <c r="BG25" s="52"/>
      <c r="BH25" s="51"/>
      <c r="BI25" s="52"/>
      <c r="BJ25" s="51"/>
      <c r="BK25" s="52"/>
      <c r="BL25" s="51"/>
      <c r="BM25" s="52"/>
      <c r="BN25" s="51"/>
    </row>
    <row r="26" spans="1:66" ht="15">
      <c r="A26" s="84" t="s">
        <v>226</v>
      </c>
      <c r="B26" s="84" t="s">
        <v>245</v>
      </c>
      <c r="C26" s="53" t="s">
        <v>1201</v>
      </c>
      <c r="D26" s="54">
        <v>3</v>
      </c>
      <c r="E26" s="65" t="s">
        <v>132</v>
      </c>
      <c r="F26" s="55">
        <v>32</v>
      </c>
      <c r="G26" s="53"/>
      <c r="H26" s="57"/>
      <c r="I26" s="56"/>
      <c r="J26" s="56"/>
      <c r="K26" s="36" t="s">
        <v>65</v>
      </c>
      <c r="L26" s="83">
        <v>26</v>
      </c>
      <c r="M26" s="83"/>
      <c r="N26" s="63"/>
      <c r="O26" s="86" t="s">
        <v>257</v>
      </c>
      <c r="P26" s="88">
        <v>43691.70408564815</v>
      </c>
      <c r="Q26" s="86" t="s">
        <v>268</v>
      </c>
      <c r="R26" s="86"/>
      <c r="S26" s="86"/>
      <c r="T26" s="86" t="s">
        <v>296</v>
      </c>
      <c r="U26" s="86"/>
      <c r="V26" s="89" t="s">
        <v>323</v>
      </c>
      <c r="W26" s="88">
        <v>43691.70408564815</v>
      </c>
      <c r="X26" s="92">
        <v>43691</v>
      </c>
      <c r="Y26" s="94" t="s">
        <v>346</v>
      </c>
      <c r="Z26" s="89" t="s">
        <v>373</v>
      </c>
      <c r="AA26" s="86"/>
      <c r="AB26" s="86"/>
      <c r="AC26" s="94" t="s">
        <v>400</v>
      </c>
      <c r="AD26" s="86"/>
      <c r="AE26" s="86" t="b">
        <v>0</v>
      </c>
      <c r="AF26" s="86">
        <v>0</v>
      </c>
      <c r="AG26" s="94" t="s">
        <v>416</v>
      </c>
      <c r="AH26" s="86" t="b">
        <v>0</v>
      </c>
      <c r="AI26" s="86" t="s">
        <v>420</v>
      </c>
      <c r="AJ26" s="86"/>
      <c r="AK26" s="94" t="s">
        <v>416</v>
      </c>
      <c r="AL26" s="86" t="b">
        <v>0</v>
      </c>
      <c r="AM26" s="86">
        <v>1</v>
      </c>
      <c r="AN26" s="94" t="s">
        <v>399</v>
      </c>
      <c r="AO26" s="86" t="s">
        <v>431</v>
      </c>
      <c r="AP26" s="86" t="b">
        <v>0</v>
      </c>
      <c r="AQ26" s="94" t="s">
        <v>399</v>
      </c>
      <c r="AR26" s="86" t="s">
        <v>176</v>
      </c>
      <c r="AS26" s="86">
        <v>0</v>
      </c>
      <c r="AT26" s="86">
        <v>0</v>
      </c>
      <c r="AU26" s="86"/>
      <c r="AV26" s="86"/>
      <c r="AW26" s="86"/>
      <c r="AX26" s="86"/>
      <c r="AY26" s="86"/>
      <c r="AZ26" s="86"/>
      <c r="BA26" s="86"/>
      <c r="BB26" s="86"/>
      <c r="BC26">
        <v>1</v>
      </c>
      <c r="BD26" s="85" t="str">
        <f>REPLACE(INDEX(GroupVertices[Group],MATCH(Edges[[#This Row],[Vertex 1]],GroupVertices[Vertex],0)),1,1,"")</f>
        <v>3</v>
      </c>
      <c r="BE26" s="85" t="str">
        <f>REPLACE(INDEX(GroupVertices[Group],MATCH(Edges[[#This Row],[Vertex 2]],GroupVertices[Vertex],0)),1,1,"")</f>
        <v>3</v>
      </c>
      <c r="BF26" s="51"/>
      <c r="BG26" s="52"/>
      <c r="BH26" s="51"/>
      <c r="BI26" s="52"/>
      <c r="BJ26" s="51"/>
      <c r="BK26" s="52"/>
      <c r="BL26" s="51"/>
      <c r="BM26" s="52"/>
      <c r="BN26" s="51"/>
    </row>
    <row r="27" spans="1:66" ht="15">
      <c r="A27" s="84" t="s">
        <v>226</v>
      </c>
      <c r="B27" s="84" t="s">
        <v>246</v>
      </c>
      <c r="C27" s="53" t="s">
        <v>1201</v>
      </c>
      <c r="D27" s="54">
        <v>3</v>
      </c>
      <c r="E27" s="65" t="s">
        <v>132</v>
      </c>
      <c r="F27" s="55">
        <v>32</v>
      </c>
      <c r="G27" s="53"/>
      <c r="H27" s="57"/>
      <c r="I27" s="56"/>
      <c r="J27" s="56"/>
      <c r="K27" s="36" t="s">
        <v>65</v>
      </c>
      <c r="L27" s="83">
        <v>27</v>
      </c>
      <c r="M27" s="83"/>
      <c r="N27" s="63"/>
      <c r="O27" s="86" t="s">
        <v>257</v>
      </c>
      <c r="P27" s="88">
        <v>43691.70408564815</v>
      </c>
      <c r="Q27" s="86" t="s">
        <v>268</v>
      </c>
      <c r="R27" s="86"/>
      <c r="S27" s="86"/>
      <c r="T27" s="86" t="s">
        <v>296</v>
      </c>
      <c r="U27" s="86"/>
      <c r="V27" s="89" t="s">
        <v>323</v>
      </c>
      <c r="W27" s="88">
        <v>43691.70408564815</v>
      </c>
      <c r="X27" s="92">
        <v>43691</v>
      </c>
      <c r="Y27" s="94" t="s">
        <v>346</v>
      </c>
      <c r="Z27" s="89" t="s">
        <v>373</v>
      </c>
      <c r="AA27" s="86"/>
      <c r="AB27" s="86"/>
      <c r="AC27" s="94" t="s">
        <v>400</v>
      </c>
      <c r="AD27" s="86"/>
      <c r="AE27" s="86" t="b">
        <v>0</v>
      </c>
      <c r="AF27" s="86">
        <v>0</v>
      </c>
      <c r="AG27" s="94" t="s">
        <v>416</v>
      </c>
      <c r="AH27" s="86" t="b">
        <v>0</v>
      </c>
      <c r="AI27" s="86" t="s">
        <v>420</v>
      </c>
      <c r="AJ27" s="86"/>
      <c r="AK27" s="94" t="s">
        <v>416</v>
      </c>
      <c r="AL27" s="86" t="b">
        <v>0</v>
      </c>
      <c r="AM27" s="86">
        <v>1</v>
      </c>
      <c r="AN27" s="94" t="s">
        <v>399</v>
      </c>
      <c r="AO27" s="86" t="s">
        <v>431</v>
      </c>
      <c r="AP27" s="86" t="b">
        <v>0</v>
      </c>
      <c r="AQ27" s="94" t="s">
        <v>399</v>
      </c>
      <c r="AR27" s="86" t="s">
        <v>176</v>
      </c>
      <c r="AS27" s="86">
        <v>0</v>
      </c>
      <c r="AT27" s="86">
        <v>0</v>
      </c>
      <c r="AU27" s="86"/>
      <c r="AV27" s="86"/>
      <c r="AW27" s="86"/>
      <c r="AX27" s="86"/>
      <c r="AY27" s="86"/>
      <c r="AZ27" s="86"/>
      <c r="BA27" s="86"/>
      <c r="BB27" s="86"/>
      <c r="BC27">
        <v>1</v>
      </c>
      <c r="BD27" s="85" t="str">
        <f>REPLACE(INDEX(GroupVertices[Group],MATCH(Edges[[#This Row],[Vertex 1]],GroupVertices[Vertex],0)),1,1,"")</f>
        <v>3</v>
      </c>
      <c r="BE27" s="85" t="str">
        <f>REPLACE(INDEX(GroupVertices[Group],MATCH(Edges[[#This Row],[Vertex 2]],GroupVertices[Vertex],0)),1,1,"")</f>
        <v>3</v>
      </c>
      <c r="BF27" s="51">
        <v>2</v>
      </c>
      <c r="BG27" s="52">
        <v>5</v>
      </c>
      <c r="BH27" s="51">
        <v>1</v>
      </c>
      <c r="BI27" s="52">
        <v>2.5</v>
      </c>
      <c r="BJ27" s="51">
        <v>0</v>
      </c>
      <c r="BK27" s="52">
        <v>0</v>
      </c>
      <c r="BL27" s="51">
        <v>37</v>
      </c>
      <c r="BM27" s="52">
        <v>92.5</v>
      </c>
      <c r="BN27" s="51">
        <v>40</v>
      </c>
    </row>
    <row r="28" spans="1:66" ht="15">
      <c r="A28" s="84" t="s">
        <v>227</v>
      </c>
      <c r="B28" s="84" t="s">
        <v>227</v>
      </c>
      <c r="C28" s="53" t="s">
        <v>1201</v>
      </c>
      <c r="D28" s="54">
        <v>3</v>
      </c>
      <c r="E28" s="65" t="s">
        <v>132</v>
      </c>
      <c r="F28" s="55">
        <v>32</v>
      </c>
      <c r="G28" s="53"/>
      <c r="H28" s="57"/>
      <c r="I28" s="56"/>
      <c r="J28" s="56"/>
      <c r="K28" s="36" t="s">
        <v>65</v>
      </c>
      <c r="L28" s="83">
        <v>28</v>
      </c>
      <c r="M28" s="83"/>
      <c r="N28" s="63"/>
      <c r="O28" s="86" t="s">
        <v>176</v>
      </c>
      <c r="P28" s="88">
        <v>43691.775555555556</v>
      </c>
      <c r="Q28" s="86" t="s">
        <v>269</v>
      </c>
      <c r="R28" s="89" t="s">
        <v>282</v>
      </c>
      <c r="S28" s="86" t="s">
        <v>291</v>
      </c>
      <c r="T28" s="86" t="s">
        <v>296</v>
      </c>
      <c r="U28" s="86"/>
      <c r="V28" s="89" t="s">
        <v>324</v>
      </c>
      <c r="W28" s="88">
        <v>43691.775555555556</v>
      </c>
      <c r="X28" s="92">
        <v>43691</v>
      </c>
      <c r="Y28" s="94" t="s">
        <v>347</v>
      </c>
      <c r="Z28" s="89" t="s">
        <v>374</v>
      </c>
      <c r="AA28" s="86"/>
      <c r="AB28" s="86"/>
      <c r="AC28" s="94" t="s">
        <v>401</v>
      </c>
      <c r="AD28" s="86"/>
      <c r="AE28" s="86" t="b">
        <v>0</v>
      </c>
      <c r="AF28" s="86">
        <v>5</v>
      </c>
      <c r="AG28" s="94" t="s">
        <v>416</v>
      </c>
      <c r="AH28" s="86" t="b">
        <v>1</v>
      </c>
      <c r="AI28" s="86" t="s">
        <v>420</v>
      </c>
      <c r="AJ28" s="86"/>
      <c r="AK28" s="94" t="s">
        <v>422</v>
      </c>
      <c r="AL28" s="86" t="b">
        <v>0</v>
      </c>
      <c r="AM28" s="86">
        <v>0</v>
      </c>
      <c r="AN28" s="94" t="s">
        <v>416</v>
      </c>
      <c r="AO28" s="86" t="s">
        <v>431</v>
      </c>
      <c r="AP28" s="86" t="b">
        <v>0</v>
      </c>
      <c r="AQ28" s="94" t="s">
        <v>401</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1</v>
      </c>
      <c r="BG28" s="52">
        <v>3.5714285714285716</v>
      </c>
      <c r="BH28" s="51">
        <v>0</v>
      </c>
      <c r="BI28" s="52">
        <v>0</v>
      </c>
      <c r="BJ28" s="51">
        <v>0</v>
      </c>
      <c r="BK28" s="52">
        <v>0</v>
      </c>
      <c r="BL28" s="51">
        <v>27</v>
      </c>
      <c r="BM28" s="52">
        <v>96.42857142857143</v>
      </c>
      <c r="BN28" s="51">
        <v>28</v>
      </c>
    </row>
    <row r="29" spans="1:66" ht="15">
      <c r="A29" s="84" t="s">
        <v>228</v>
      </c>
      <c r="B29" s="84" t="s">
        <v>228</v>
      </c>
      <c r="C29" s="53" t="s">
        <v>1201</v>
      </c>
      <c r="D29" s="54">
        <v>3</v>
      </c>
      <c r="E29" s="65" t="s">
        <v>132</v>
      </c>
      <c r="F29" s="55">
        <v>32</v>
      </c>
      <c r="G29" s="53"/>
      <c r="H29" s="57"/>
      <c r="I29" s="56"/>
      <c r="J29" s="56"/>
      <c r="K29" s="36" t="s">
        <v>65</v>
      </c>
      <c r="L29" s="83">
        <v>29</v>
      </c>
      <c r="M29" s="83"/>
      <c r="N29" s="63"/>
      <c r="O29" s="86" t="s">
        <v>176</v>
      </c>
      <c r="P29" s="88">
        <v>43692.17543981481</v>
      </c>
      <c r="Q29" s="86" t="s">
        <v>270</v>
      </c>
      <c r="R29" s="89" t="s">
        <v>283</v>
      </c>
      <c r="S29" s="86" t="s">
        <v>291</v>
      </c>
      <c r="T29" s="86" t="s">
        <v>296</v>
      </c>
      <c r="U29" s="86"/>
      <c r="V29" s="89" t="s">
        <v>325</v>
      </c>
      <c r="W29" s="88">
        <v>43692.17543981481</v>
      </c>
      <c r="X29" s="92">
        <v>43692</v>
      </c>
      <c r="Y29" s="94" t="s">
        <v>348</v>
      </c>
      <c r="Z29" s="89" t="s">
        <v>375</v>
      </c>
      <c r="AA29" s="86"/>
      <c r="AB29" s="86"/>
      <c r="AC29" s="94" t="s">
        <v>402</v>
      </c>
      <c r="AD29" s="86"/>
      <c r="AE29" s="86" t="b">
        <v>0</v>
      </c>
      <c r="AF29" s="86">
        <v>0</v>
      </c>
      <c r="AG29" s="94" t="s">
        <v>416</v>
      </c>
      <c r="AH29" s="86" t="b">
        <v>1</v>
      </c>
      <c r="AI29" s="86" t="s">
        <v>420</v>
      </c>
      <c r="AJ29" s="86"/>
      <c r="AK29" s="94" t="s">
        <v>414</v>
      </c>
      <c r="AL29" s="86" t="b">
        <v>0</v>
      </c>
      <c r="AM29" s="86">
        <v>1</v>
      </c>
      <c r="AN29" s="94" t="s">
        <v>416</v>
      </c>
      <c r="AO29" s="86" t="s">
        <v>432</v>
      </c>
      <c r="AP29" s="86" t="b">
        <v>0</v>
      </c>
      <c r="AQ29" s="94" t="s">
        <v>402</v>
      </c>
      <c r="AR29" s="86" t="s">
        <v>176</v>
      </c>
      <c r="AS29" s="86">
        <v>0</v>
      </c>
      <c r="AT29" s="86">
        <v>0</v>
      </c>
      <c r="AU29" s="86"/>
      <c r="AV29" s="86"/>
      <c r="AW29" s="86"/>
      <c r="AX29" s="86"/>
      <c r="AY29" s="86"/>
      <c r="AZ29" s="86"/>
      <c r="BA29" s="86"/>
      <c r="BB29" s="86"/>
      <c r="BC29">
        <v>1</v>
      </c>
      <c r="BD29" s="85" t="str">
        <f>REPLACE(INDEX(GroupVertices[Group],MATCH(Edges[[#This Row],[Vertex 1]],GroupVertices[Vertex],0)),1,1,"")</f>
        <v>8</v>
      </c>
      <c r="BE29" s="85" t="str">
        <f>REPLACE(INDEX(GroupVertices[Group],MATCH(Edges[[#This Row],[Vertex 2]],GroupVertices[Vertex],0)),1,1,"")</f>
        <v>8</v>
      </c>
      <c r="BF29" s="51">
        <v>1</v>
      </c>
      <c r="BG29" s="52">
        <v>4.166666666666667</v>
      </c>
      <c r="BH29" s="51">
        <v>2</v>
      </c>
      <c r="BI29" s="52">
        <v>8.333333333333334</v>
      </c>
      <c r="BJ29" s="51">
        <v>0</v>
      </c>
      <c r="BK29" s="52">
        <v>0</v>
      </c>
      <c r="BL29" s="51">
        <v>21</v>
      </c>
      <c r="BM29" s="52">
        <v>87.5</v>
      </c>
      <c r="BN29" s="51">
        <v>24</v>
      </c>
    </row>
    <row r="30" spans="1:66" ht="15">
      <c r="A30" s="84" t="s">
        <v>229</v>
      </c>
      <c r="B30" s="84" t="s">
        <v>228</v>
      </c>
      <c r="C30" s="53" t="s">
        <v>1201</v>
      </c>
      <c r="D30" s="54">
        <v>3</v>
      </c>
      <c r="E30" s="65" t="s">
        <v>132</v>
      </c>
      <c r="F30" s="55">
        <v>32</v>
      </c>
      <c r="G30" s="53"/>
      <c r="H30" s="57"/>
      <c r="I30" s="56"/>
      <c r="J30" s="56"/>
      <c r="K30" s="36" t="s">
        <v>65</v>
      </c>
      <c r="L30" s="83">
        <v>30</v>
      </c>
      <c r="M30" s="83"/>
      <c r="N30" s="63"/>
      <c r="O30" s="86" t="s">
        <v>256</v>
      </c>
      <c r="P30" s="88">
        <v>43692.180810185186</v>
      </c>
      <c r="Q30" s="86" t="s">
        <v>270</v>
      </c>
      <c r="R30" s="86"/>
      <c r="S30" s="86"/>
      <c r="T30" s="86"/>
      <c r="U30" s="86"/>
      <c r="V30" s="89" t="s">
        <v>326</v>
      </c>
      <c r="W30" s="88">
        <v>43692.180810185186</v>
      </c>
      <c r="X30" s="92">
        <v>43692</v>
      </c>
      <c r="Y30" s="94" t="s">
        <v>349</v>
      </c>
      <c r="Z30" s="89" t="s">
        <v>376</v>
      </c>
      <c r="AA30" s="86"/>
      <c r="AB30" s="86"/>
      <c r="AC30" s="94" t="s">
        <v>403</v>
      </c>
      <c r="AD30" s="86"/>
      <c r="AE30" s="86" t="b">
        <v>0</v>
      </c>
      <c r="AF30" s="86">
        <v>0</v>
      </c>
      <c r="AG30" s="94" t="s">
        <v>416</v>
      </c>
      <c r="AH30" s="86" t="b">
        <v>1</v>
      </c>
      <c r="AI30" s="86" t="s">
        <v>420</v>
      </c>
      <c r="AJ30" s="86"/>
      <c r="AK30" s="94" t="s">
        <v>414</v>
      </c>
      <c r="AL30" s="86" t="b">
        <v>0</v>
      </c>
      <c r="AM30" s="86">
        <v>1</v>
      </c>
      <c r="AN30" s="94" t="s">
        <v>402</v>
      </c>
      <c r="AO30" s="86" t="s">
        <v>427</v>
      </c>
      <c r="AP30" s="86" t="b">
        <v>0</v>
      </c>
      <c r="AQ30" s="94" t="s">
        <v>402</v>
      </c>
      <c r="AR30" s="86" t="s">
        <v>176</v>
      </c>
      <c r="AS30" s="86">
        <v>0</v>
      </c>
      <c r="AT30" s="86">
        <v>0</v>
      </c>
      <c r="AU30" s="86"/>
      <c r="AV30" s="86"/>
      <c r="AW30" s="86"/>
      <c r="AX30" s="86"/>
      <c r="AY30" s="86"/>
      <c r="AZ30" s="86"/>
      <c r="BA30" s="86"/>
      <c r="BB30" s="86"/>
      <c r="BC30">
        <v>1</v>
      </c>
      <c r="BD30" s="85" t="str">
        <f>REPLACE(INDEX(GroupVertices[Group],MATCH(Edges[[#This Row],[Vertex 1]],GroupVertices[Vertex],0)),1,1,"")</f>
        <v>8</v>
      </c>
      <c r="BE30" s="85" t="str">
        <f>REPLACE(INDEX(GroupVertices[Group],MATCH(Edges[[#This Row],[Vertex 2]],GroupVertices[Vertex],0)),1,1,"")</f>
        <v>8</v>
      </c>
      <c r="BF30" s="51">
        <v>1</v>
      </c>
      <c r="BG30" s="52">
        <v>4.166666666666667</v>
      </c>
      <c r="BH30" s="51">
        <v>2</v>
      </c>
      <c r="BI30" s="52">
        <v>8.333333333333334</v>
      </c>
      <c r="BJ30" s="51">
        <v>0</v>
      </c>
      <c r="BK30" s="52">
        <v>0</v>
      </c>
      <c r="BL30" s="51">
        <v>21</v>
      </c>
      <c r="BM30" s="52">
        <v>87.5</v>
      </c>
      <c r="BN30" s="51">
        <v>24</v>
      </c>
    </row>
    <row r="31" spans="1:66" ht="15">
      <c r="A31" s="84" t="s">
        <v>230</v>
      </c>
      <c r="B31" s="84" t="s">
        <v>247</v>
      </c>
      <c r="C31" s="53" t="s">
        <v>1201</v>
      </c>
      <c r="D31" s="54">
        <v>3</v>
      </c>
      <c r="E31" s="65" t="s">
        <v>132</v>
      </c>
      <c r="F31" s="55">
        <v>32</v>
      </c>
      <c r="G31" s="53"/>
      <c r="H31" s="57"/>
      <c r="I31" s="56"/>
      <c r="J31" s="56"/>
      <c r="K31" s="36" t="s">
        <v>65</v>
      </c>
      <c r="L31" s="83">
        <v>31</v>
      </c>
      <c r="M31" s="83"/>
      <c r="N31" s="63"/>
      <c r="O31" s="86" t="s">
        <v>257</v>
      </c>
      <c r="P31" s="88">
        <v>43684.7806712963</v>
      </c>
      <c r="Q31" s="86" t="s">
        <v>271</v>
      </c>
      <c r="R31" s="89" t="s">
        <v>284</v>
      </c>
      <c r="S31" s="86" t="s">
        <v>292</v>
      </c>
      <c r="T31" s="86" t="s">
        <v>300</v>
      </c>
      <c r="U31" s="89" t="s">
        <v>308</v>
      </c>
      <c r="V31" s="89" t="s">
        <v>308</v>
      </c>
      <c r="W31" s="88">
        <v>43684.7806712963</v>
      </c>
      <c r="X31" s="92">
        <v>43684</v>
      </c>
      <c r="Y31" s="94" t="s">
        <v>350</v>
      </c>
      <c r="Z31" s="89" t="s">
        <v>377</v>
      </c>
      <c r="AA31" s="86"/>
      <c r="AB31" s="86"/>
      <c r="AC31" s="94" t="s">
        <v>404</v>
      </c>
      <c r="AD31" s="86"/>
      <c r="AE31" s="86" t="b">
        <v>0</v>
      </c>
      <c r="AF31" s="86">
        <v>3</v>
      </c>
      <c r="AG31" s="94" t="s">
        <v>416</v>
      </c>
      <c r="AH31" s="86" t="b">
        <v>0</v>
      </c>
      <c r="AI31" s="86" t="s">
        <v>420</v>
      </c>
      <c r="AJ31" s="86"/>
      <c r="AK31" s="94" t="s">
        <v>416</v>
      </c>
      <c r="AL31" s="86" t="b">
        <v>0</v>
      </c>
      <c r="AM31" s="86">
        <v>2</v>
      </c>
      <c r="AN31" s="94" t="s">
        <v>416</v>
      </c>
      <c r="AO31" s="86" t="s">
        <v>425</v>
      </c>
      <c r="AP31" s="86" t="b">
        <v>0</v>
      </c>
      <c r="AQ31" s="94" t="s">
        <v>404</v>
      </c>
      <c r="AR31" s="86" t="s">
        <v>256</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c r="BG31" s="52"/>
      <c r="BH31" s="51"/>
      <c r="BI31" s="52"/>
      <c r="BJ31" s="51"/>
      <c r="BK31" s="52"/>
      <c r="BL31" s="51"/>
      <c r="BM31" s="52"/>
      <c r="BN31" s="51"/>
    </row>
    <row r="32" spans="1:66" ht="15">
      <c r="A32" s="84" t="s">
        <v>230</v>
      </c>
      <c r="B32" s="84" t="s">
        <v>248</v>
      </c>
      <c r="C32" s="53" t="s">
        <v>1201</v>
      </c>
      <c r="D32" s="54">
        <v>3</v>
      </c>
      <c r="E32" s="65" t="s">
        <v>132</v>
      </c>
      <c r="F32" s="55">
        <v>32</v>
      </c>
      <c r="G32" s="53"/>
      <c r="H32" s="57"/>
      <c r="I32" s="56"/>
      <c r="J32" s="56"/>
      <c r="K32" s="36" t="s">
        <v>65</v>
      </c>
      <c r="L32" s="83">
        <v>32</v>
      </c>
      <c r="M32" s="83"/>
      <c r="N32" s="63"/>
      <c r="O32" s="86" t="s">
        <v>257</v>
      </c>
      <c r="P32" s="88">
        <v>43684.7806712963</v>
      </c>
      <c r="Q32" s="86" t="s">
        <v>271</v>
      </c>
      <c r="R32" s="89" t="s">
        <v>284</v>
      </c>
      <c r="S32" s="86" t="s">
        <v>292</v>
      </c>
      <c r="T32" s="86" t="s">
        <v>300</v>
      </c>
      <c r="U32" s="89" t="s">
        <v>308</v>
      </c>
      <c r="V32" s="89" t="s">
        <v>308</v>
      </c>
      <c r="W32" s="88">
        <v>43684.7806712963</v>
      </c>
      <c r="X32" s="92">
        <v>43684</v>
      </c>
      <c r="Y32" s="94" t="s">
        <v>350</v>
      </c>
      <c r="Z32" s="89" t="s">
        <v>377</v>
      </c>
      <c r="AA32" s="86"/>
      <c r="AB32" s="86"/>
      <c r="AC32" s="94" t="s">
        <v>404</v>
      </c>
      <c r="AD32" s="86"/>
      <c r="AE32" s="86" t="b">
        <v>0</v>
      </c>
      <c r="AF32" s="86">
        <v>3</v>
      </c>
      <c r="AG32" s="94" t="s">
        <v>416</v>
      </c>
      <c r="AH32" s="86" t="b">
        <v>0</v>
      </c>
      <c r="AI32" s="86" t="s">
        <v>420</v>
      </c>
      <c r="AJ32" s="86"/>
      <c r="AK32" s="94" t="s">
        <v>416</v>
      </c>
      <c r="AL32" s="86" t="b">
        <v>0</v>
      </c>
      <c r="AM32" s="86">
        <v>2</v>
      </c>
      <c r="AN32" s="94" t="s">
        <v>416</v>
      </c>
      <c r="AO32" s="86" t="s">
        <v>425</v>
      </c>
      <c r="AP32" s="86" t="b">
        <v>0</v>
      </c>
      <c r="AQ32" s="94" t="s">
        <v>404</v>
      </c>
      <c r="AR32" s="86" t="s">
        <v>256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c r="BG32" s="52"/>
      <c r="BH32" s="51"/>
      <c r="BI32" s="52"/>
      <c r="BJ32" s="51"/>
      <c r="BK32" s="52"/>
      <c r="BL32" s="51"/>
      <c r="BM32" s="52"/>
      <c r="BN32" s="51"/>
    </row>
    <row r="33" spans="1:66" ht="15">
      <c r="A33" s="84" t="s">
        <v>230</v>
      </c>
      <c r="B33" s="84" t="s">
        <v>249</v>
      </c>
      <c r="C33" s="53" t="s">
        <v>1201</v>
      </c>
      <c r="D33" s="54">
        <v>3</v>
      </c>
      <c r="E33" s="65" t="s">
        <v>132</v>
      </c>
      <c r="F33" s="55">
        <v>32</v>
      </c>
      <c r="G33" s="53"/>
      <c r="H33" s="57"/>
      <c r="I33" s="56"/>
      <c r="J33" s="56"/>
      <c r="K33" s="36" t="s">
        <v>65</v>
      </c>
      <c r="L33" s="83">
        <v>33</v>
      </c>
      <c r="M33" s="83"/>
      <c r="N33" s="63"/>
      <c r="O33" s="86" t="s">
        <v>257</v>
      </c>
      <c r="P33" s="88">
        <v>43684.7806712963</v>
      </c>
      <c r="Q33" s="86" t="s">
        <v>271</v>
      </c>
      <c r="R33" s="89" t="s">
        <v>284</v>
      </c>
      <c r="S33" s="86" t="s">
        <v>292</v>
      </c>
      <c r="T33" s="86" t="s">
        <v>300</v>
      </c>
      <c r="U33" s="89" t="s">
        <v>308</v>
      </c>
      <c r="V33" s="89" t="s">
        <v>308</v>
      </c>
      <c r="W33" s="88">
        <v>43684.7806712963</v>
      </c>
      <c r="X33" s="92">
        <v>43684</v>
      </c>
      <c r="Y33" s="94" t="s">
        <v>350</v>
      </c>
      <c r="Z33" s="89" t="s">
        <v>377</v>
      </c>
      <c r="AA33" s="86"/>
      <c r="AB33" s="86"/>
      <c r="AC33" s="94" t="s">
        <v>404</v>
      </c>
      <c r="AD33" s="86"/>
      <c r="AE33" s="86" t="b">
        <v>0</v>
      </c>
      <c r="AF33" s="86">
        <v>3</v>
      </c>
      <c r="AG33" s="94" t="s">
        <v>416</v>
      </c>
      <c r="AH33" s="86" t="b">
        <v>0</v>
      </c>
      <c r="AI33" s="86" t="s">
        <v>420</v>
      </c>
      <c r="AJ33" s="86"/>
      <c r="AK33" s="94" t="s">
        <v>416</v>
      </c>
      <c r="AL33" s="86" t="b">
        <v>0</v>
      </c>
      <c r="AM33" s="86">
        <v>2</v>
      </c>
      <c r="AN33" s="94" t="s">
        <v>416</v>
      </c>
      <c r="AO33" s="86" t="s">
        <v>425</v>
      </c>
      <c r="AP33" s="86" t="b">
        <v>0</v>
      </c>
      <c r="AQ33" s="94" t="s">
        <v>404</v>
      </c>
      <c r="AR33" s="86" t="s">
        <v>256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2</v>
      </c>
      <c r="BF33" s="51"/>
      <c r="BG33" s="52"/>
      <c r="BH33" s="51"/>
      <c r="BI33" s="52"/>
      <c r="BJ33" s="51"/>
      <c r="BK33" s="52"/>
      <c r="BL33" s="51"/>
      <c r="BM33" s="52"/>
      <c r="BN33" s="51"/>
    </row>
    <row r="34" spans="1:66" ht="15">
      <c r="A34" s="84" t="s">
        <v>230</v>
      </c>
      <c r="B34" s="84" t="s">
        <v>239</v>
      </c>
      <c r="C34" s="53" t="s">
        <v>1201</v>
      </c>
      <c r="D34" s="54">
        <v>3</v>
      </c>
      <c r="E34" s="65" t="s">
        <v>132</v>
      </c>
      <c r="F34" s="55">
        <v>32</v>
      </c>
      <c r="G34" s="53"/>
      <c r="H34" s="57"/>
      <c r="I34" s="56"/>
      <c r="J34" s="56"/>
      <c r="K34" s="36" t="s">
        <v>65</v>
      </c>
      <c r="L34" s="83">
        <v>34</v>
      </c>
      <c r="M34" s="83"/>
      <c r="N34" s="63"/>
      <c r="O34" s="86" t="s">
        <v>257</v>
      </c>
      <c r="P34" s="88">
        <v>43684.7806712963</v>
      </c>
      <c r="Q34" s="86" t="s">
        <v>271</v>
      </c>
      <c r="R34" s="89" t="s">
        <v>284</v>
      </c>
      <c r="S34" s="86" t="s">
        <v>292</v>
      </c>
      <c r="T34" s="86" t="s">
        <v>300</v>
      </c>
      <c r="U34" s="89" t="s">
        <v>308</v>
      </c>
      <c r="V34" s="89" t="s">
        <v>308</v>
      </c>
      <c r="W34" s="88">
        <v>43684.7806712963</v>
      </c>
      <c r="X34" s="92">
        <v>43684</v>
      </c>
      <c r="Y34" s="94" t="s">
        <v>350</v>
      </c>
      <c r="Z34" s="89" t="s">
        <v>377</v>
      </c>
      <c r="AA34" s="86"/>
      <c r="AB34" s="86"/>
      <c r="AC34" s="94" t="s">
        <v>404</v>
      </c>
      <c r="AD34" s="86"/>
      <c r="AE34" s="86" t="b">
        <v>0</v>
      </c>
      <c r="AF34" s="86">
        <v>3</v>
      </c>
      <c r="AG34" s="94" t="s">
        <v>416</v>
      </c>
      <c r="AH34" s="86" t="b">
        <v>0</v>
      </c>
      <c r="AI34" s="86" t="s">
        <v>420</v>
      </c>
      <c r="AJ34" s="86"/>
      <c r="AK34" s="94" t="s">
        <v>416</v>
      </c>
      <c r="AL34" s="86" t="b">
        <v>0</v>
      </c>
      <c r="AM34" s="86">
        <v>2</v>
      </c>
      <c r="AN34" s="94" t="s">
        <v>416</v>
      </c>
      <c r="AO34" s="86" t="s">
        <v>425</v>
      </c>
      <c r="AP34" s="86" t="b">
        <v>0</v>
      </c>
      <c r="AQ34" s="94" t="s">
        <v>404</v>
      </c>
      <c r="AR34" s="86" t="s">
        <v>256</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4</v>
      </c>
      <c r="BF34" s="51"/>
      <c r="BG34" s="52"/>
      <c r="BH34" s="51"/>
      <c r="BI34" s="52"/>
      <c r="BJ34" s="51"/>
      <c r="BK34" s="52"/>
      <c r="BL34" s="51"/>
      <c r="BM34" s="52"/>
      <c r="BN34" s="51"/>
    </row>
    <row r="35" spans="1:66" ht="15">
      <c r="A35" s="84" t="s">
        <v>230</v>
      </c>
      <c r="B35" s="84" t="s">
        <v>250</v>
      </c>
      <c r="C35" s="53" t="s">
        <v>1201</v>
      </c>
      <c r="D35" s="54">
        <v>3</v>
      </c>
      <c r="E35" s="65" t="s">
        <v>132</v>
      </c>
      <c r="F35" s="55">
        <v>32</v>
      </c>
      <c r="G35" s="53"/>
      <c r="H35" s="57"/>
      <c r="I35" s="56"/>
      <c r="J35" s="56"/>
      <c r="K35" s="36" t="s">
        <v>65</v>
      </c>
      <c r="L35" s="83">
        <v>35</v>
      </c>
      <c r="M35" s="83"/>
      <c r="N35" s="63"/>
      <c r="O35" s="86" t="s">
        <v>257</v>
      </c>
      <c r="P35" s="88">
        <v>43684.7806712963</v>
      </c>
      <c r="Q35" s="86" t="s">
        <v>271</v>
      </c>
      <c r="R35" s="89" t="s">
        <v>284</v>
      </c>
      <c r="S35" s="86" t="s">
        <v>292</v>
      </c>
      <c r="T35" s="86" t="s">
        <v>300</v>
      </c>
      <c r="U35" s="89" t="s">
        <v>308</v>
      </c>
      <c r="V35" s="89" t="s">
        <v>308</v>
      </c>
      <c r="W35" s="88">
        <v>43684.7806712963</v>
      </c>
      <c r="X35" s="92">
        <v>43684</v>
      </c>
      <c r="Y35" s="94" t="s">
        <v>350</v>
      </c>
      <c r="Z35" s="89" t="s">
        <v>377</v>
      </c>
      <c r="AA35" s="86"/>
      <c r="AB35" s="86"/>
      <c r="AC35" s="94" t="s">
        <v>404</v>
      </c>
      <c r="AD35" s="86"/>
      <c r="AE35" s="86" t="b">
        <v>0</v>
      </c>
      <c r="AF35" s="86">
        <v>3</v>
      </c>
      <c r="AG35" s="94" t="s">
        <v>416</v>
      </c>
      <c r="AH35" s="86" t="b">
        <v>0</v>
      </c>
      <c r="AI35" s="86" t="s">
        <v>420</v>
      </c>
      <c r="AJ35" s="86"/>
      <c r="AK35" s="94" t="s">
        <v>416</v>
      </c>
      <c r="AL35" s="86" t="b">
        <v>0</v>
      </c>
      <c r="AM35" s="86">
        <v>2</v>
      </c>
      <c r="AN35" s="94" t="s">
        <v>416</v>
      </c>
      <c r="AO35" s="86" t="s">
        <v>425</v>
      </c>
      <c r="AP35" s="86" t="b">
        <v>0</v>
      </c>
      <c r="AQ35" s="94" t="s">
        <v>404</v>
      </c>
      <c r="AR35" s="86" t="s">
        <v>256</v>
      </c>
      <c r="AS35" s="86">
        <v>0</v>
      </c>
      <c r="AT35" s="86">
        <v>0</v>
      </c>
      <c r="AU35" s="86"/>
      <c r="AV35" s="86"/>
      <c r="AW35" s="86"/>
      <c r="AX35" s="86"/>
      <c r="AY35" s="86"/>
      <c r="AZ35" s="86"/>
      <c r="BA35" s="86"/>
      <c r="BB35" s="86"/>
      <c r="BC35">
        <v>1</v>
      </c>
      <c r="BD35" s="85" t="str">
        <f>REPLACE(INDEX(GroupVertices[Group],MATCH(Edges[[#This Row],[Vertex 1]],GroupVertices[Vertex],0)),1,1,"")</f>
        <v>2</v>
      </c>
      <c r="BE35" s="85" t="str">
        <f>REPLACE(INDEX(GroupVertices[Group],MATCH(Edges[[#This Row],[Vertex 2]],GroupVertices[Vertex],0)),1,1,"")</f>
        <v>2</v>
      </c>
      <c r="BF35" s="51"/>
      <c r="BG35" s="52"/>
      <c r="BH35" s="51"/>
      <c r="BI35" s="52"/>
      <c r="BJ35" s="51"/>
      <c r="BK35" s="52"/>
      <c r="BL35" s="51"/>
      <c r="BM35" s="52"/>
      <c r="BN35" s="51"/>
    </row>
    <row r="36" spans="1:66" ht="15">
      <c r="A36" s="84" t="s">
        <v>230</v>
      </c>
      <c r="B36" s="84" t="s">
        <v>251</v>
      </c>
      <c r="C36" s="53" t="s">
        <v>1201</v>
      </c>
      <c r="D36" s="54">
        <v>3</v>
      </c>
      <c r="E36" s="65" t="s">
        <v>132</v>
      </c>
      <c r="F36" s="55">
        <v>32</v>
      </c>
      <c r="G36" s="53"/>
      <c r="H36" s="57"/>
      <c r="I36" s="56"/>
      <c r="J36" s="56"/>
      <c r="K36" s="36" t="s">
        <v>65</v>
      </c>
      <c r="L36" s="83">
        <v>36</v>
      </c>
      <c r="M36" s="83"/>
      <c r="N36" s="63"/>
      <c r="O36" s="86" t="s">
        <v>257</v>
      </c>
      <c r="P36" s="88">
        <v>43684.7806712963</v>
      </c>
      <c r="Q36" s="86" t="s">
        <v>271</v>
      </c>
      <c r="R36" s="89" t="s">
        <v>284</v>
      </c>
      <c r="S36" s="86" t="s">
        <v>292</v>
      </c>
      <c r="T36" s="86" t="s">
        <v>300</v>
      </c>
      <c r="U36" s="89" t="s">
        <v>308</v>
      </c>
      <c r="V36" s="89" t="s">
        <v>308</v>
      </c>
      <c r="W36" s="88">
        <v>43684.7806712963</v>
      </c>
      <c r="X36" s="92">
        <v>43684</v>
      </c>
      <c r="Y36" s="94" t="s">
        <v>350</v>
      </c>
      <c r="Z36" s="89" t="s">
        <v>377</v>
      </c>
      <c r="AA36" s="86"/>
      <c r="AB36" s="86"/>
      <c r="AC36" s="94" t="s">
        <v>404</v>
      </c>
      <c r="AD36" s="86"/>
      <c r="AE36" s="86" t="b">
        <v>0</v>
      </c>
      <c r="AF36" s="86">
        <v>3</v>
      </c>
      <c r="AG36" s="94" t="s">
        <v>416</v>
      </c>
      <c r="AH36" s="86" t="b">
        <v>0</v>
      </c>
      <c r="AI36" s="86" t="s">
        <v>420</v>
      </c>
      <c r="AJ36" s="86"/>
      <c r="AK36" s="94" t="s">
        <v>416</v>
      </c>
      <c r="AL36" s="86" t="b">
        <v>0</v>
      </c>
      <c r="AM36" s="86">
        <v>2</v>
      </c>
      <c r="AN36" s="94" t="s">
        <v>416</v>
      </c>
      <c r="AO36" s="86" t="s">
        <v>425</v>
      </c>
      <c r="AP36" s="86" t="b">
        <v>0</v>
      </c>
      <c r="AQ36" s="94" t="s">
        <v>404</v>
      </c>
      <c r="AR36" s="86" t="s">
        <v>256</v>
      </c>
      <c r="AS36" s="86">
        <v>0</v>
      </c>
      <c r="AT36" s="86">
        <v>0</v>
      </c>
      <c r="AU36" s="86"/>
      <c r="AV36" s="86"/>
      <c r="AW36" s="86"/>
      <c r="AX36" s="86"/>
      <c r="AY36" s="86"/>
      <c r="AZ36" s="86"/>
      <c r="BA36" s="86"/>
      <c r="BB36" s="86"/>
      <c r="BC36">
        <v>1</v>
      </c>
      <c r="BD36" s="85" t="str">
        <f>REPLACE(INDEX(GroupVertices[Group],MATCH(Edges[[#This Row],[Vertex 1]],GroupVertices[Vertex],0)),1,1,"")</f>
        <v>2</v>
      </c>
      <c r="BE36" s="85" t="str">
        <f>REPLACE(INDEX(GroupVertices[Group],MATCH(Edges[[#This Row],[Vertex 2]],GroupVertices[Vertex],0)),1,1,"")</f>
        <v>2</v>
      </c>
      <c r="BF36" s="51">
        <v>1</v>
      </c>
      <c r="BG36" s="52">
        <v>3.125</v>
      </c>
      <c r="BH36" s="51">
        <v>2</v>
      </c>
      <c r="BI36" s="52">
        <v>6.25</v>
      </c>
      <c r="BJ36" s="51">
        <v>0</v>
      </c>
      <c r="BK36" s="52">
        <v>0</v>
      </c>
      <c r="BL36" s="51">
        <v>29</v>
      </c>
      <c r="BM36" s="52">
        <v>90.625</v>
      </c>
      <c r="BN36" s="51">
        <v>32</v>
      </c>
    </row>
    <row r="37" spans="1:66" ht="15">
      <c r="A37" s="84" t="s">
        <v>231</v>
      </c>
      <c r="B37" s="84" t="s">
        <v>230</v>
      </c>
      <c r="C37" s="53" t="s">
        <v>1201</v>
      </c>
      <c r="D37" s="54">
        <v>3</v>
      </c>
      <c r="E37" s="65" t="s">
        <v>132</v>
      </c>
      <c r="F37" s="55">
        <v>32</v>
      </c>
      <c r="G37" s="53"/>
      <c r="H37" s="57"/>
      <c r="I37" s="56"/>
      <c r="J37" s="56"/>
      <c r="K37" s="36" t="s">
        <v>65</v>
      </c>
      <c r="L37" s="83">
        <v>37</v>
      </c>
      <c r="M37" s="83"/>
      <c r="N37" s="63"/>
      <c r="O37" s="86" t="s">
        <v>256</v>
      </c>
      <c r="P37" s="88">
        <v>43692.26914351852</v>
      </c>
      <c r="Q37" s="86" t="s">
        <v>271</v>
      </c>
      <c r="R37" s="86"/>
      <c r="S37" s="86"/>
      <c r="T37" s="86" t="s">
        <v>301</v>
      </c>
      <c r="U37" s="86"/>
      <c r="V37" s="89" t="s">
        <v>327</v>
      </c>
      <c r="W37" s="88">
        <v>43692.26914351852</v>
      </c>
      <c r="X37" s="92">
        <v>43692</v>
      </c>
      <c r="Y37" s="94" t="s">
        <v>351</v>
      </c>
      <c r="Z37" s="89" t="s">
        <v>378</v>
      </c>
      <c r="AA37" s="86"/>
      <c r="AB37" s="86"/>
      <c r="AC37" s="94" t="s">
        <v>405</v>
      </c>
      <c r="AD37" s="86"/>
      <c r="AE37" s="86" t="b">
        <v>0</v>
      </c>
      <c r="AF37" s="86">
        <v>0</v>
      </c>
      <c r="AG37" s="94" t="s">
        <v>416</v>
      </c>
      <c r="AH37" s="86" t="b">
        <v>0</v>
      </c>
      <c r="AI37" s="86" t="s">
        <v>420</v>
      </c>
      <c r="AJ37" s="86"/>
      <c r="AK37" s="94" t="s">
        <v>416</v>
      </c>
      <c r="AL37" s="86" t="b">
        <v>0</v>
      </c>
      <c r="AM37" s="86">
        <v>2</v>
      </c>
      <c r="AN37" s="94" t="s">
        <v>404</v>
      </c>
      <c r="AO37" s="86" t="s">
        <v>425</v>
      </c>
      <c r="AP37" s="86" t="b">
        <v>0</v>
      </c>
      <c r="AQ37" s="94" t="s">
        <v>404</v>
      </c>
      <c r="AR37" s="86" t="s">
        <v>176</v>
      </c>
      <c r="AS37" s="86">
        <v>0</v>
      </c>
      <c r="AT37" s="86">
        <v>0</v>
      </c>
      <c r="AU37" s="86"/>
      <c r="AV37" s="86"/>
      <c r="AW37" s="86"/>
      <c r="AX37" s="86"/>
      <c r="AY37" s="86"/>
      <c r="AZ37" s="86"/>
      <c r="BA37" s="86"/>
      <c r="BB37" s="86"/>
      <c r="BC37">
        <v>1</v>
      </c>
      <c r="BD37" s="85" t="str">
        <f>REPLACE(INDEX(GroupVertices[Group],MATCH(Edges[[#This Row],[Vertex 1]],GroupVertices[Vertex],0)),1,1,"")</f>
        <v>2</v>
      </c>
      <c r="BE37" s="85" t="str">
        <f>REPLACE(INDEX(GroupVertices[Group],MATCH(Edges[[#This Row],[Vertex 2]],GroupVertices[Vertex],0)),1,1,"")</f>
        <v>2</v>
      </c>
      <c r="BF37" s="51"/>
      <c r="BG37" s="52"/>
      <c r="BH37" s="51"/>
      <c r="BI37" s="52"/>
      <c r="BJ37" s="51"/>
      <c r="BK37" s="52"/>
      <c r="BL37" s="51"/>
      <c r="BM37" s="52"/>
      <c r="BN37" s="51"/>
    </row>
    <row r="38" spans="1:66" ht="15">
      <c r="A38" s="84" t="s">
        <v>231</v>
      </c>
      <c r="B38" s="84" t="s">
        <v>247</v>
      </c>
      <c r="C38" s="53" t="s">
        <v>1201</v>
      </c>
      <c r="D38" s="54">
        <v>3</v>
      </c>
      <c r="E38" s="65" t="s">
        <v>132</v>
      </c>
      <c r="F38" s="55">
        <v>32</v>
      </c>
      <c r="G38" s="53"/>
      <c r="H38" s="57"/>
      <c r="I38" s="56"/>
      <c r="J38" s="56"/>
      <c r="K38" s="36" t="s">
        <v>65</v>
      </c>
      <c r="L38" s="83">
        <v>38</v>
      </c>
      <c r="M38" s="83"/>
      <c r="N38" s="63"/>
      <c r="O38" s="86" t="s">
        <v>257</v>
      </c>
      <c r="P38" s="88">
        <v>43692.26914351852</v>
      </c>
      <c r="Q38" s="86" t="s">
        <v>271</v>
      </c>
      <c r="R38" s="86"/>
      <c r="S38" s="86"/>
      <c r="T38" s="86" t="s">
        <v>301</v>
      </c>
      <c r="U38" s="86"/>
      <c r="V38" s="89" t="s">
        <v>327</v>
      </c>
      <c r="W38" s="88">
        <v>43692.26914351852</v>
      </c>
      <c r="X38" s="92">
        <v>43692</v>
      </c>
      <c r="Y38" s="94" t="s">
        <v>351</v>
      </c>
      <c r="Z38" s="89" t="s">
        <v>378</v>
      </c>
      <c r="AA38" s="86"/>
      <c r="AB38" s="86"/>
      <c r="AC38" s="94" t="s">
        <v>405</v>
      </c>
      <c r="AD38" s="86"/>
      <c r="AE38" s="86" t="b">
        <v>0</v>
      </c>
      <c r="AF38" s="86">
        <v>0</v>
      </c>
      <c r="AG38" s="94" t="s">
        <v>416</v>
      </c>
      <c r="AH38" s="86" t="b">
        <v>0</v>
      </c>
      <c r="AI38" s="86" t="s">
        <v>420</v>
      </c>
      <c r="AJ38" s="86"/>
      <c r="AK38" s="94" t="s">
        <v>416</v>
      </c>
      <c r="AL38" s="86" t="b">
        <v>0</v>
      </c>
      <c r="AM38" s="86">
        <v>2</v>
      </c>
      <c r="AN38" s="94" t="s">
        <v>404</v>
      </c>
      <c r="AO38" s="86" t="s">
        <v>425</v>
      </c>
      <c r="AP38" s="86" t="b">
        <v>0</v>
      </c>
      <c r="AQ38" s="94" t="s">
        <v>404</v>
      </c>
      <c r="AR38" s="86" t="s">
        <v>176</v>
      </c>
      <c r="AS38" s="86">
        <v>0</v>
      </c>
      <c r="AT38" s="86">
        <v>0</v>
      </c>
      <c r="AU38" s="86"/>
      <c r="AV38" s="86"/>
      <c r="AW38" s="86"/>
      <c r="AX38" s="86"/>
      <c r="AY38" s="86"/>
      <c r="AZ38" s="86"/>
      <c r="BA38" s="86"/>
      <c r="BB38" s="86"/>
      <c r="BC38">
        <v>1</v>
      </c>
      <c r="BD38" s="85" t="str">
        <f>REPLACE(INDEX(GroupVertices[Group],MATCH(Edges[[#This Row],[Vertex 1]],GroupVertices[Vertex],0)),1,1,"")</f>
        <v>2</v>
      </c>
      <c r="BE38" s="85" t="str">
        <f>REPLACE(INDEX(GroupVertices[Group],MATCH(Edges[[#This Row],[Vertex 2]],GroupVertices[Vertex],0)),1,1,"")</f>
        <v>2</v>
      </c>
      <c r="BF38" s="51"/>
      <c r="BG38" s="52"/>
      <c r="BH38" s="51"/>
      <c r="BI38" s="52"/>
      <c r="BJ38" s="51"/>
      <c r="BK38" s="52"/>
      <c r="BL38" s="51"/>
      <c r="BM38" s="52"/>
      <c r="BN38" s="51"/>
    </row>
    <row r="39" spans="1:66" ht="15">
      <c r="A39" s="84" t="s">
        <v>231</v>
      </c>
      <c r="B39" s="84" t="s">
        <v>248</v>
      </c>
      <c r="C39" s="53" t="s">
        <v>1201</v>
      </c>
      <c r="D39" s="54">
        <v>3</v>
      </c>
      <c r="E39" s="65" t="s">
        <v>132</v>
      </c>
      <c r="F39" s="55">
        <v>32</v>
      </c>
      <c r="G39" s="53"/>
      <c r="H39" s="57"/>
      <c r="I39" s="56"/>
      <c r="J39" s="56"/>
      <c r="K39" s="36" t="s">
        <v>65</v>
      </c>
      <c r="L39" s="83">
        <v>39</v>
      </c>
      <c r="M39" s="83"/>
      <c r="N39" s="63"/>
      <c r="O39" s="86" t="s">
        <v>257</v>
      </c>
      <c r="P39" s="88">
        <v>43692.26914351852</v>
      </c>
      <c r="Q39" s="86" t="s">
        <v>271</v>
      </c>
      <c r="R39" s="86"/>
      <c r="S39" s="86"/>
      <c r="T39" s="86" t="s">
        <v>301</v>
      </c>
      <c r="U39" s="86"/>
      <c r="V39" s="89" t="s">
        <v>327</v>
      </c>
      <c r="W39" s="88">
        <v>43692.26914351852</v>
      </c>
      <c r="X39" s="92">
        <v>43692</v>
      </c>
      <c r="Y39" s="94" t="s">
        <v>351</v>
      </c>
      <c r="Z39" s="89" t="s">
        <v>378</v>
      </c>
      <c r="AA39" s="86"/>
      <c r="AB39" s="86"/>
      <c r="AC39" s="94" t="s">
        <v>405</v>
      </c>
      <c r="AD39" s="86"/>
      <c r="AE39" s="86" t="b">
        <v>0</v>
      </c>
      <c r="AF39" s="86">
        <v>0</v>
      </c>
      <c r="AG39" s="94" t="s">
        <v>416</v>
      </c>
      <c r="AH39" s="86" t="b">
        <v>0</v>
      </c>
      <c r="AI39" s="86" t="s">
        <v>420</v>
      </c>
      <c r="AJ39" s="86"/>
      <c r="AK39" s="94" t="s">
        <v>416</v>
      </c>
      <c r="AL39" s="86" t="b">
        <v>0</v>
      </c>
      <c r="AM39" s="86">
        <v>2</v>
      </c>
      <c r="AN39" s="94" t="s">
        <v>404</v>
      </c>
      <c r="AO39" s="86" t="s">
        <v>425</v>
      </c>
      <c r="AP39" s="86" t="b">
        <v>0</v>
      </c>
      <c r="AQ39" s="94" t="s">
        <v>404</v>
      </c>
      <c r="AR39" s="86" t="s">
        <v>176</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2</v>
      </c>
      <c r="BF39" s="51"/>
      <c r="BG39" s="52"/>
      <c r="BH39" s="51"/>
      <c r="BI39" s="52"/>
      <c r="BJ39" s="51"/>
      <c r="BK39" s="52"/>
      <c r="BL39" s="51"/>
      <c r="BM39" s="52"/>
      <c r="BN39" s="51"/>
    </row>
    <row r="40" spans="1:66" ht="15">
      <c r="A40" s="84" t="s">
        <v>231</v>
      </c>
      <c r="B40" s="84" t="s">
        <v>249</v>
      </c>
      <c r="C40" s="53" t="s">
        <v>1201</v>
      </c>
      <c r="D40" s="54">
        <v>3</v>
      </c>
      <c r="E40" s="65" t="s">
        <v>132</v>
      </c>
      <c r="F40" s="55">
        <v>32</v>
      </c>
      <c r="G40" s="53"/>
      <c r="H40" s="57"/>
      <c r="I40" s="56"/>
      <c r="J40" s="56"/>
      <c r="K40" s="36" t="s">
        <v>65</v>
      </c>
      <c r="L40" s="83">
        <v>40</v>
      </c>
      <c r="M40" s="83"/>
      <c r="N40" s="63"/>
      <c r="O40" s="86" t="s">
        <v>257</v>
      </c>
      <c r="P40" s="88">
        <v>43692.26914351852</v>
      </c>
      <c r="Q40" s="86" t="s">
        <v>271</v>
      </c>
      <c r="R40" s="86"/>
      <c r="S40" s="86"/>
      <c r="T40" s="86" t="s">
        <v>301</v>
      </c>
      <c r="U40" s="86"/>
      <c r="V40" s="89" t="s">
        <v>327</v>
      </c>
      <c r="W40" s="88">
        <v>43692.26914351852</v>
      </c>
      <c r="X40" s="92">
        <v>43692</v>
      </c>
      <c r="Y40" s="94" t="s">
        <v>351</v>
      </c>
      <c r="Z40" s="89" t="s">
        <v>378</v>
      </c>
      <c r="AA40" s="86"/>
      <c r="AB40" s="86"/>
      <c r="AC40" s="94" t="s">
        <v>405</v>
      </c>
      <c r="AD40" s="86"/>
      <c r="AE40" s="86" t="b">
        <v>0</v>
      </c>
      <c r="AF40" s="86">
        <v>0</v>
      </c>
      <c r="AG40" s="94" t="s">
        <v>416</v>
      </c>
      <c r="AH40" s="86" t="b">
        <v>0</v>
      </c>
      <c r="AI40" s="86" t="s">
        <v>420</v>
      </c>
      <c r="AJ40" s="86"/>
      <c r="AK40" s="94" t="s">
        <v>416</v>
      </c>
      <c r="AL40" s="86" t="b">
        <v>0</v>
      </c>
      <c r="AM40" s="86">
        <v>2</v>
      </c>
      <c r="AN40" s="94" t="s">
        <v>404</v>
      </c>
      <c r="AO40" s="86" t="s">
        <v>425</v>
      </c>
      <c r="AP40" s="86" t="b">
        <v>0</v>
      </c>
      <c r="AQ40" s="94" t="s">
        <v>404</v>
      </c>
      <c r="AR40" s="86" t="s">
        <v>176</v>
      </c>
      <c r="AS40" s="86">
        <v>0</v>
      </c>
      <c r="AT40" s="86">
        <v>0</v>
      </c>
      <c r="AU40" s="86"/>
      <c r="AV40" s="86"/>
      <c r="AW40" s="86"/>
      <c r="AX40" s="86"/>
      <c r="AY40" s="86"/>
      <c r="AZ40" s="86"/>
      <c r="BA40" s="86"/>
      <c r="BB40" s="86"/>
      <c r="BC40">
        <v>1</v>
      </c>
      <c r="BD40" s="85" t="str">
        <f>REPLACE(INDEX(GroupVertices[Group],MATCH(Edges[[#This Row],[Vertex 1]],GroupVertices[Vertex],0)),1,1,"")</f>
        <v>2</v>
      </c>
      <c r="BE40" s="85" t="str">
        <f>REPLACE(INDEX(GroupVertices[Group],MATCH(Edges[[#This Row],[Vertex 2]],GroupVertices[Vertex],0)),1,1,"")</f>
        <v>2</v>
      </c>
      <c r="BF40" s="51"/>
      <c r="BG40" s="52"/>
      <c r="BH40" s="51"/>
      <c r="BI40" s="52"/>
      <c r="BJ40" s="51"/>
      <c r="BK40" s="52"/>
      <c r="BL40" s="51"/>
      <c r="BM40" s="52"/>
      <c r="BN40" s="51"/>
    </row>
    <row r="41" spans="1:66" ht="15">
      <c r="A41" s="84" t="s">
        <v>231</v>
      </c>
      <c r="B41" s="84" t="s">
        <v>250</v>
      </c>
      <c r="C41" s="53" t="s">
        <v>1201</v>
      </c>
      <c r="D41" s="54">
        <v>3</v>
      </c>
      <c r="E41" s="65" t="s">
        <v>132</v>
      </c>
      <c r="F41" s="55">
        <v>32</v>
      </c>
      <c r="G41" s="53"/>
      <c r="H41" s="57"/>
      <c r="I41" s="56"/>
      <c r="J41" s="56"/>
      <c r="K41" s="36" t="s">
        <v>65</v>
      </c>
      <c r="L41" s="83">
        <v>41</v>
      </c>
      <c r="M41" s="83"/>
      <c r="N41" s="63"/>
      <c r="O41" s="86" t="s">
        <v>257</v>
      </c>
      <c r="P41" s="88">
        <v>43692.26914351852</v>
      </c>
      <c r="Q41" s="86" t="s">
        <v>271</v>
      </c>
      <c r="R41" s="86"/>
      <c r="S41" s="86"/>
      <c r="T41" s="86" t="s">
        <v>301</v>
      </c>
      <c r="U41" s="86"/>
      <c r="V41" s="89" t="s">
        <v>327</v>
      </c>
      <c r="W41" s="88">
        <v>43692.26914351852</v>
      </c>
      <c r="X41" s="92">
        <v>43692</v>
      </c>
      <c r="Y41" s="94" t="s">
        <v>351</v>
      </c>
      <c r="Z41" s="89" t="s">
        <v>378</v>
      </c>
      <c r="AA41" s="86"/>
      <c r="AB41" s="86"/>
      <c r="AC41" s="94" t="s">
        <v>405</v>
      </c>
      <c r="AD41" s="86"/>
      <c r="AE41" s="86" t="b">
        <v>0</v>
      </c>
      <c r="AF41" s="86">
        <v>0</v>
      </c>
      <c r="AG41" s="94" t="s">
        <v>416</v>
      </c>
      <c r="AH41" s="86" t="b">
        <v>0</v>
      </c>
      <c r="AI41" s="86" t="s">
        <v>420</v>
      </c>
      <c r="AJ41" s="86"/>
      <c r="AK41" s="94" t="s">
        <v>416</v>
      </c>
      <c r="AL41" s="86" t="b">
        <v>0</v>
      </c>
      <c r="AM41" s="86">
        <v>2</v>
      </c>
      <c r="AN41" s="94" t="s">
        <v>404</v>
      </c>
      <c r="AO41" s="86" t="s">
        <v>425</v>
      </c>
      <c r="AP41" s="86" t="b">
        <v>0</v>
      </c>
      <c r="AQ41" s="94" t="s">
        <v>404</v>
      </c>
      <c r="AR41" s="86" t="s">
        <v>176</v>
      </c>
      <c r="AS41" s="86">
        <v>0</v>
      </c>
      <c r="AT41" s="86">
        <v>0</v>
      </c>
      <c r="AU41" s="86"/>
      <c r="AV41" s="86"/>
      <c r="AW41" s="86"/>
      <c r="AX41" s="86"/>
      <c r="AY41" s="86"/>
      <c r="AZ41" s="86"/>
      <c r="BA41" s="86"/>
      <c r="BB41" s="86"/>
      <c r="BC41">
        <v>1</v>
      </c>
      <c r="BD41" s="85" t="str">
        <f>REPLACE(INDEX(GroupVertices[Group],MATCH(Edges[[#This Row],[Vertex 1]],GroupVertices[Vertex],0)),1,1,"")</f>
        <v>2</v>
      </c>
      <c r="BE41" s="85" t="str">
        <f>REPLACE(INDEX(GroupVertices[Group],MATCH(Edges[[#This Row],[Vertex 2]],GroupVertices[Vertex],0)),1,1,"")</f>
        <v>2</v>
      </c>
      <c r="BF41" s="51"/>
      <c r="BG41" s="52"/>
      <c r="BH41" s="51"/>
      <c r="BI41" s="52"/>
      <c r="BJ41" s="51"/>
      <c r="BK41" s="52"/>
      <c r="BL41" s="51"/>
      <c r="BM41" s="52"/>
      <c r="BN41" s="51"/>
    </row>
    <row r="42" spans="1:66" ht="15">
      <c r="A42" s="84" t="s">
        <v>231</v>
      </c>
      <c r="B42" s="84" t="s">
        <v>251</v>
      </c>
      <c r="C42" s="53" t="s">
        <v>1201</v>
      </c>
      <c r="D42" s="54">
        <v>3</v>
      </c>
      <c r="E42" s="65" t="s">
        <v>132</v>
      </c>
      <c r="F42" s="55">
        <v>32</v>
      </c>
      <c r="G42" s="53"/>
      <c r="H42" s="57"/>
      <c r="I42" s="56"/>
      <c r="J42" s="56"/>
      <c r="K42" s="36" t="s">
        <v>65</v>
      </c>
      <c r="L42" s="83">
        <v>42</v>
      </c>
      <c r="M42" s="83"/>
      <c r="N42" s="63"/>
      <c r="O42" s="86" t="s">
        <v>257</v>
      </c>
      <c r="P42" s="88">
        <v>43692.26914351852</v>
      </c>
      <c r="Q42" s="86" t="s">
        <v>271</v>
      </c>
      <c r="R42" s="86"/>
      <c r="S42" s="86"/>
      <c r="T42" s="86" t="s">
        <v>301</v>
      </c>
      <c r="U42" s="86"/>
      <c r="V42" s="89" t="s">
        <v>327</v>
      </c>
      <c r="W42" s="88">
        <v>43692.26914351852</v>
      </c>
      <c r="X42" s="92">
        <v>43692</v>
      </c>
      <c r="Y42" s="94" t="s">
        <v>351</v>
      </c>
      <c r="Z42" s="89" t="s">
        <v>378</v>
      </c>
      <c r="AA42" s="86"/>
      <c r="AB42" s="86"/>
      <c r="AC42" s="94" t="s">
        <v>405</v>
      </c>
      <c r="AD42" s="86"/>
      <c r="AE42" s="86" t="b">
        <v>0</v>
      </c>
      <c r="AF42" s="86">
        <v>0</v>
      </c>
      <c r="AG42" s="94" t="s">
        <v>416</v>
      </c>
      <c r="AH42" s="86" t="b">
        <v>0</v>
      </c>
      <c r="AI42" s="86" t="s">
        <v>420</v>
      </c>
      <c r="AJ42" s="86"/>
      <c r="AK42" s="94" t="s">
        <v>416</v>
      </c>
      <c r="AL42" s="86" t="b">
        <v>0</v>
      </c>
      <c r="AM42" s="86">
        <v>2</v>
      </c>
      <c r="AN42" s="94" t="s">
        <v>404</v>
      </c>
      <c r="AO42" s="86" t="s">
        <v>425</v>
      </c>
      <c r="AP42" s="86" t="b">
        <v>0</v>
      </c>
      <c r="AQ42" s="94" t="s">
        <v>404</v>
      </c>
      <c r="AR42" s="86" t="s">
        <v>176</v>
      </c>
      <c r="AS42" s="86">
        <v>0</v>
      </c>
      <c r="AT42" s="86">
        <v>0</v>
      </c>
      <c r="AU42" s="86"/>
      <c r="AV42" s="86"/>
      <c r="AW42" s="86"/>
      <c r="AX42" s="86"/>
      <c r="AY42" s="86"/>
      <c r="AZ42" s="86"/>
      <c r="BA42" s="86"/>
      <c r="BB42" s="86"/>
      <c r="BC42">
        <v>1</v>
      </c>
      <c r="BD42" s="85" t="str">
        <f>REPLACE(INDEX(GroupVertices[Group],MATCH(Edges[[#This Row],[Vertex 1]],GroupVertices[Vertex],0)),1,1,"")</f>
        <v>2</v>
      </c>
      <c r="BE42" s="85" t="str">
        <f>REPLACE(INDEX(GroupVertices[Group],MATCH(Edges[[#This Row],[Vertex 2]],GroupVertices[Vertex],0)),1,1,"")</f>
        <v>2</v>
      </c>
      <c r="BF42" s="51"/>
      <c r="BG42" s="52"/>
      <c r="BH42" s="51"/>
      <c r="BI42" s="52"/>
      <c r="BJ42" s="51"/>
      <c r="BK42" s="52"/>
      <c r="BL42" s="51"/>
      <c r="BM42" s="52"/>
      <c r="BN42" s="51"/>
    </row>
    <row r="43" spans="1:66" ht="15">
      <c r="A43" s="84" t="s">
        <v>231</v>
      </c>
      <c r="B43" s="84" t="s">
        <v>239</v>
      </c>
      <c r="C43" s="53" t="s">
        <v>1201</v>
      </c>
      <c r="D43" s="54">
        <v>3</v>
      </c>
      <c r="E43" s="65" t="s">
        <v>132</v>
      </c>
      <c r="F43" s="55">
        <v>32</v>
      </c>
      <c r="G43" s="53"/>
      <c r="H43" s="57"/>
      <c r="I43" s="56"/>
      <c r="J43" s="56"/>
      <c r="K43" s="36" t="s">
        <v>65</v>
      </c>
      <c r="L43" s="83">
        <v>43</v>
      </c>
      <c r="M43" s="83"/>
      <c r="N43" s="63"/>
      <c r="O43" s="86" t="s">
        <v>257</v>
      </c>
      <c r="P43" s="88">
        <v>43692.26914351852</v>
      </c>
      <c r="Q43" s="86" t="s">
        <v>271</v>
      </c>
      <c r="R43" s="86"/>
      <c r="S43" s="86"/>
      <c r="T43" s="86" t="s">
        <v>301</v>
      </c>
      <c r="U43" s="86"/>
      <c r="V43" s="89" t="s">
        <v>327</v>
      </c>
      <c r="W43" s="88">
        <v>43692.26914351852</v>
      </c>
      <c r="X43" s="92">
        <v>43692</v>
      </c>
      <c r="Y43" s="94" t="s">
        <v>351</v>
      </c>
      <c r="Z43" s="89" t="s">
        <v>378</v>
      </c>
      <c r="AA43" s="86"/>
      <c r="AB43" s="86"/>
      <c r="AC43" s="94" t="s">
        <v>405</v>
      </c>
      <c r="AD43" s="86"/>
      <c r="AE43" s="86" t="b">
        <v>0</v>
      </c>
      <c r="AF43" s="86">
        <v>0</v>
      </c>
      <c r="AG43" s="94" t="s">
        <v>416</v>
      </c>
      <c r="AH43" s="86" t="b">
        <v>0</v>
      </c>
      <c r="AI43" s="86" t="s">
        <v>420</v>
      </c>
      <c r="AJ43" s="86"/>
      <c r="AK43" s="94" t="s">
        <v>416</v>
      </c>
      <c r="AL43" s="86" t="b">
        <v>0</v>
      </c>
      <c r="AM43" s="86">
        <v>2</v>
      </c>
      <c r="AN43" s="94" t="s">
        <v>404</v>
      </c>
      <c r="AO43" s="86" t="s">
        <v>425</v>
      </c>
      <c r="AP43" s="86" t="b">
        <v>0</v>
      </c>
      <c r="AQ43" s="94" t="s">
        <v>404</v>
      </c>
      <c r="AR43" s="86" t="s">
        <v>176</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4</v>
      </c>
      <c r="BF43" s="51">
        <v>1</v>
      </c>
      <c r="BG43" s="52">
        <v>3.125</v>
      </c>
      <c r="BH43" s="51">
        <v>2</v>
      </c>
      <c r="BI43" s="52">
        <v>6.25</v>
      </c>
      <c r="BJ43" s="51">
        <v>0</v>
      </c>
      <c r="BK43" s="52">
        <v>0</v>
      </c>
      <c r="BL43" s="51">
        <v>29</v>
      </c>
      <c r="BM43" s="52">
        <v>90.625</v>
      </c>
      <c r="BN43" s="51">
        <v>32</v>
      </c>
    </row>
    <row r="44" spans="1:66" ht="15">
      <c r="A44" s="84" t="s">
        <v>232</v>
      </c>
      <c r="B44" s="84" t="s">
        <v>233</v>
      </c>
      <c r="C44" s="53" t="s">
        <v>1201</v>
      </c>
      <c r="D44" s="54">
        <v>3</v>
      </c>
      <c r="E44" s="65" t="s">
        <v>132</v>
      </c>
      <c r="F44" s="55">
        <v>32</v>
      </c>
      <c r="G44" s="53"/>
      <c r="H44" s="57"/>
      <c r="I44" s="56"/>
      <c r="J44" s="56"/>
      <c r="K44" s="36" t="s">
        <v>66</v>
      </c>
      <c r="L44" s="83">
        <v>44</v>
      </c>
      <c r="M44" s="83"/>
      <c r="N44" s="63"/>
      <c r="O44" s="86" t="s">
        <v>257</v>
      </c>
      <c r="P44" s="88">
        <v>43691.752974537034</v>
      </c>
      <c r="Q44" s="86" t="s">
        <v>272</v>
      </c>
      <c r="R44" s="89" t="s">
        <v>285</v>
      </c>
      <c r="S44" s="86" t="s">
        <v>291</v>
      </c>
      <c r="T44" s="86" t="s">
        <v>302</v>
      </c>
      <c r="U44" s="86"/>
      <c r="V44" s="89" t="s">
        <v>328</v>
      </c>
      <c r="W44" s="88">
        <v>43691.752974537034</v>
      </c>
      <c r="X44" s="92">
        <v>43691</v>
      </c>
      <c r="Y44" s="94" t="s">
        <v>352</v>
      </c>
      <c r="Z44" s="89" t="s">
        <v>379</v>
      </c>
      <c r="AA44" s="86"/>
      <c r="AB44" s="86"/>
      <c r="AC44" s="94" t="s">
        <v>406</v>
      </c>
      <c r="AD44" s="86"/>
      <c r="AE44" s="86" t="b">
        <v>0</v>
      </c>
      <c r="AF44" s="86">
        <v>8</v>
      </c>
      <c r="AG44" s="94" t="s">
        <v>416</v>
      </c>
      <c r="AH44" s="86" t="b">
        <v>1</v>
      </c>
      <c r="AI44" s="86" t="s">
        <v>420</v>
      </c>
      <c r="AJ44" s="86"/>
      <c r="AK44" s="94" t="s">
        <v>423</v>
      </c>
      <c r="AL44" s="86" t="b">
        <v>0</v>
      </c>
      <c r="AM44" s="86">
        <v>1</v>
      </c>
      <c r="AN44" s="94" t="s">
        <v>416</v>
      </c>
      <c r="AO44" s="86" t="s">
        <v>432</v>
      </c>
      <c r="AP44" s="86" t="b">
        <v>0</v>
      </c>
      <c r="AQ44" s="94" t="s">
        <v>406</v>
      </c>
      <c r="AR44" s="86" t="s">
        <v>176</v>
      </c>
      <c r="AS44" s="86">
        <v>0</v>
      </c>
      <c r="AT44" s="86">
        <v>0</v>
      </c>
      <c r="AU44" s="86"/>
      <c r="AV44" s="86"/>
      <c r="AW44" s="86"/>
      <c r="AX44" s="86"/>
      <c r="AY44" s="86"/>
      <c r="AZ44" s="86"/>
      <c r="BA44" s="86"/>
      <c r="BB44" s="86"/>
      <c r="BC44">
        <v>1</v>
      </c>
      <c r="BD44" s="85" t="str">
        <f>REPLACE(INDEX(GroupVertices[Group],MATCH(Edges[[#This Row],[Vertex 1]],GroupVertices[Vertex],0)),1,1,"")</f>
        <v>4</v>
      </c>
      <c r="BE44" s="85" t="str">
        <f>REPLACE(INDEX(GroupVertices[Group],MATCH(Edges[[#This Row],[Vertex 2]],GroupVertices[Vertex],0)),1,1,"")</f>
        <v>4</v>
      </c>
      <c r="BF44" s="51"/>
      <c r="BG44" s="52"/>
      <c r="BH44" s="51"/>
      <c r="BI44" s="52"/>
      <c r="BJ44" s="51"/>
      <c r="BK44" s="52"/>
      <c r="BL44" s="51"/>
      <c r="BM44" s="52"/>
      <c r="BN44" s="51"/>
    </row>
    <row r="45" spans="1:66" ht="15">
      <c r="A45" s="84" t="s">
        <v>232</v>
      </c>
      <c r="B45" s="84" t="s">
        <v>252</v>
      </c>
      <c r="C45" s="53" t="s">
        <v>1201</v>
      </c>
      <c r="D45" s="54">
        <v>3</v>
      </c>
      <c r="E45" s="65" t="s">
        <v>132</v>
      </c>
      <c r="F45" s="55">
        <v>32</v>
      </c>
      <c r="G45" s="53"/>
      <c r="H45" s="57"/>
      <c r="I45" s="56"/>
      <c r="J45" s="56"/>
      <c r="K45" s="36" t="s">
        <v>65</v>
      </c>
      <c r="L45" s="83">
        <v>45</v>
      </c>
      <c r="M45" s="83"/>
      <c r="N45" s="63"/>
      <c r="O45" s="86" t="s">
        <v>257</v>
      </c>
      <c r="P45" s="88">
        <v>43691.752974537034</v>
      </c>
      <c r="Q45" s="86" t="s">
        <v>272</v>
      </c>
      <c r="R45" s="89" t="s">
        <v>285</v>
      </c>
      <c r="S45" s="86" t="s">
        <v>291</v>
      </c>
      <c r="T45" s="86" t="s">
        <v>302</v>
      </c>
      <c r="U45" s="86"/>
      <c r="V45" s="89" t="s">
        <v>328</v>
      </c>
      <c r="W45" s="88">
        <v>43691.752974537034</v>
      </c>
      <c r="X45" s="92">
        <v>43691</v>
      </c>
      <c r="Y45" s="94" t="s">
        <v>352</v>
      </c>
      <c r="Z45" s="89" t="s">
        <v>379</v>
      </c>
      <c r="AA45" s="86"/>
      <c r="AB45" s="86"/>
      <c r="AC45" s="94" t="s">
        <v>406</v>
      </c>
      <c r="AD45" s="86"/>
      <c r="AE45" s="86" t="b">
        <v>0</v>
      </c>
      <c r="AF45" s="86">
        <v>8</v>
      </c>
      <c r="AG45" s="94" t="s">
        <v>416</v>
      </c>
      <c r="AH45" s="86" t="b">
        <v>1</v>
      </c>
      <c r="AI45" s="86" t="s">
        <v>420</v>
      </c>
      <c r="AJ45" s="86"/>
      <c r="AK45" s="94" t="s">
        <v>423</v>
      </c>
      <c r="AL45" s="86" t="b">
        <v>0</v>
      </c>
      <c r="AM45" s="86">
        <v>1</v>
      </c>
      <c r="AN45" s="94" t="s">
        <v>416</v>
      </c>
      <c r="AO45" s="86" t="s">
        <v>432</v>
      </c>
      <c r="AP45" s="86" t="b">
        <v>0</v>
      </c>
      <c r="AQ45" s="94" t="s">
        <v>406</v>
      </c>
      <c r="AR45" s="86" t="s">
        <v>176</v>
      </c>
      <c r="AS45" s="86">
        <v>0</v>
      </c>
      <c r="AT45" s="86">
        <v>0</v>
      </c>
      <c r="AU45" s="86"/>
      <c r="AV45" s="86"/>
      <c r="AW45" s="86"/>
      <c r="AX45" s="86"/>
      <c r="AY45" s="86"/>
      <c r="AZ45" s="86"/>
      <c r="BA45" s="86"/>
      <c r="BB45" s="86"/>
      <c r="BC45">
        <v>1</v>
      </c>
      <c r="BD45" s="85" t="str">
        <f>REPLACE(INDEX(GroupVertices[Group],MATCH(Edges[[#This Row],[Vertex 1]],GroupVertices[Vertex],0)),1,1,"")</f>
        <v>4</v>
      </c>
      <c r="BE45" s="85" t="str">
        <f>REPLACE(INDEX(GroupVertices[Group],MATCH(Edges[[#This Row],[Vertex 2]],GroupVertices[Vertex],0)),1,1,"")</f>
        <v>4</v>
      </c>
      <c r="BF45" s="51">
        <v>2</v>
      </c>
      <c r="BG45" s="52">
        <v>5.405405405405405</v>
      </c>
      <c r="BH45" s="51">
        <v>0</v>
      </c>
      <c r="BI45" s="52">
        <v>0</v>
      </c>
      <c r="BJ45" s="51">
        <v>0</v>
      </c>
      <c r="BK45" s="52">
        <v>0</v>
      </c>
      <c r="BL45" s="51">
        <v>35</v>
      </c>
      <c r="BM45" s="52">
        <v>94.5945945945946</v>
      </c>
      <c r="BN45" s="51">
        <v>37</v>
      </c>
    </row>
    <row r="46" spans="1:66" ht="15">
      <c r="A46" s="84" t="s">
        <v>232</v>
      </c>
      <c r="B46" s="84" t="s">
        <v>239</v>
      </c>
      <c r="C46" s="53" t="s">
        <v>1201</v>
      </c>
      <c r="D46" s="54">
        <v>3</v>
      </c>
      <c r="E46" s="65" t="s">
        <v>132</v>
      </c>
      <c r="F46" s="55">
        <v>32</v>
      </c>
      <c r="G46" s="53"/>
      <c r="H46" s="57"/>
      <c r="I46" s="56"/>
      <c r="J46" s="56"/>
      <c r="K46" s="36" t="s">
        <v>65</v>
      </c>
      <c r="L46" s="83">
        <v>46</v>
      </c>
      <c r="M46" s="83"/>
      <c r="N46" s="63"/>
      <c r="O46" s="86" t="s">
        <v>257</v>
      </c>
      <c r="P46" s="88">
        <v>43691.752974537034</v>
      </c>
      <c r="Q46" s="86" t="s">
        <v>272</v>
      </c>
      <c r="R46" s="89" t="s">
        <v>285</v>
      </c>
      <c r="S46" s="86" t="s">
        <v>291</v>
      </c>
      <c r="T46" s="86" t="s">
        <v>302</v>
      </c>
      <c r="U46" s="86"/>
      <c r="V46" s="89" t="s">
        <v>328</v>
      </c>
      <c r="W46" s="88">
        <v>43691.752974537034</v>
      </c>
      <c r="X46" s="92">
        <v>43691</v>
      </c>
      <c r="Y46" s="94" t="s">
        <v>352</v>
      </c>
      <c r="Z46" s="89" t="s">
        <v>379</v>
      </c>
      <c r="AA46" s="86"/>
      <c r="AB46" s="86"/>
      <c r="AC46" s="94" t="s">
        <v>406</v>
      </c>
      <c r="AD46" s="86"/>
      <c r="AE46" s="86" t="b">
        <v>0</v>
      </c>
      <c r="AF46" s="86">
        <v>8</v>
      </c>
      <c r="AG46" s="94" t="s">
        <v>416</v>
      </c>
      <c r="AH46" s="86" t="b">
        <v>1</v>
      </c>
      <c r="AI46" s="86" t="s">
        <v>420</v>
      </c>
      <c r="AJ46" s="86"/>
      <c r="AK46" s="94" t="s">
        <v>423</v>
      </c>
      <c r="AL46" s="86" t="b">
        <v>0</v>
      </c>
      <c r="AM46" s="86">
        <v>1</v>
      </c>
      <c r="AN46" s="94" t="s">
        <v>416</v>
      </c>
      <c r="AO46" s="86" t="s">
        <v>432</v>
      </c>
      <c r="AP46" s="86" t="b">
        <v>0</v>
      </c>
      <c r="AQ46" s="94" t="s">
        <v>406</v>
      </c>
      <c r="AR46" s="86" t="s">
        <v>176</v>
      </c>
      <c r="AS46" s="86">
        <v>0</v>
      </c>
      <c r="AT46" s="86">
        <v>0</v>
      </c>
      <c r="AU46" s="86"/>
      <c r="AV46" s="86"/>
      <c r="AW46" s="86"/>
      <c r="AX46" s="86"/>
      <c r="AY46" s="86"/>
      <c r="AZ46" s="86"/>
      <c r="BA46" s="86"/>
      <c r="BB46" s="86"/>
      <c r="BC46">
        <v>1</v>
      </c>
      <c r="BD46" s="85" t="str">
        <f>REPLACE(INDEX(GroupVertices[Group],MATCH(Edges[[#This Row],[Vertex 1]],GroupVertices[Vertex],0)),1,1,"")</f>
        <v>4</v>
      </c>
      <c r="BE46" s="85" t="str">
        <f>REPLACE(INDEX(GroupVertices[Group],MATCH(Edges[[#This Row],[Vertex 2]],GroupVertices[Vertex],0)),1,1,"")</f>
        <v>4</v>
      </c>
      <c r="BF46" s="51"/>
      <c r="BG46" s="52"/>
      <c r="BH46" s="51"/>
      <c r="BI46" s="52"/>
      <c r="BJ46" s="51"/>
      <c r="BK46" s="52"/>
      <c r="BL46" s="51"/>
      <c r="BM46" s="52"/>
      <c r="BN46" s="51"/>
    </row>
    <row r="47" spans="1:66" ht="15">
      <c r="A47" s="84" t="s">
        <v>233</v>
      </c>
      <c r="B47" s="84" t="s">
        <v>232</v>
      </c>
      <c r="C47" s="53" t="s">
        <v>1201</v>
      </c>
      <c r="D47" s="54">
        <v>3</v>
      </c>
      <c r="E47" s="65" t="s">
        <v>132</v>
      </c>
      <c r="F47" s="55">
        <v>32</v>
      </c>
      <c r="G47" s="53"/>
      <c r="H47" s="57"/>
      <c r="I47" s="56"/>
      <c r="J47" s="56"/>
      <c r="K47" s="36" t="s">
        <v>66</v>
      </c>
      <c r="L47" s="83">
        <v>47</v>
      </c>
      <c r="M47" s="83"/>
      <c r="N47" s="63"/>
      <c r="O47" s="86" t="s">
        <v>256</v>
      </c>
      <c r="P47" s="88">
        <v>43692.404710648145</v>
      </c>
      <c r="Q47" s="86" t="s">
        <v>272</v>
      </c>
      <c r="R47" s="86"/>
      <c r="S47" s="86"/>
      <c r="T47" s="86"/>
      <c r="U47" s="86"/>
      <c r="V47" s="89" t="s">
        <v>329</v>
      </c>
      <c r="W47" s="88">
        <v>43692.404710648145</v>
      </c>
      <c r="X47" s="92">
        <v>43692</v>
      </c>
      <c r="Y47" s="94" t="s">
        <v>353</v>
      </c>
      <c r="Z47" s="89" t="s">
        <v>380</v>
      </c>
      <c r="AA47" s="86"/>
      <c r="AB47" s="86"/>
      <c r="AC47" s="94" t="s">
        <v>407</v>
      </c>
      <c r="AD47" s="86"/>
      <c r="AE47" s="86" t="b">
        <v>0</v>
      </c>
      <c r="AF47" s="86">
        <v>0</v>
      </c>
      <c r="AG47" s="94" t="s">
        <v>416</v>
      </c>
      <c r="AH47" s="86" t="b">
        <v>1</v>
      </c>
      <c r="AI47" s="86" t="s">
        <v>420</v>
      </c>
      <c r="AJ47" s="86"/>
      <c r="AK47" s="94" t="s">
        <v>423</v>
      </c>
      <c r="AL47" s="86" t="b">
        <v>0</v>
      </c>
      <c r="AM47" s="86">
        <v>1</v>
      </c>
      <c r="AN47" s="94" t="s">
        <v>406</v>
      </c>
      <c r="AO47" s="86" t="s">
        <v>427</v>
      </c>
      <c r="AP47" s="86" t="b">
        <v>0</v>
      </c>
      <c r="AQ47" s="94" t="s">
        <v>406</v>
      </c>
      <c r="AR47" s="86" t="s">
        <v>176</v>
      </c>
      <c r="AS47" s="86">
        <v>0</v>
      </c>
      <c r="AT47" s="86">
        <v>0</v>
      </c>
      <c r="AU47" s="86"/>
      <c r="AV47" s="86"/>
      <c r="AW47" s="86"/>
      <c r="AX47" s="86"/>
      <c r="AY47" s="86"/>
      <c r="AZ47" s="86"/>
      <c r="BA47" s="86"/>
      <c r="BB47" s="86"/>
      <c r="BC47">
        <v>1</v>
      </c>
      <c r="BD47" s="85" t="str">
        <f>REPLACE(INDEX(GroupVertices[Group],MATCH(Edges[[#This Row],[Vertex 1]],GroupVertices[Vertex],0)),1,1,"")</f>
        <v>4</v>
      </c>
      <c r="BE47" s="85" t="str">
        <f>REPLACE(INDEX(GroupVertices[Group],MATCH(Edges[[#This Row],[Vertex 2]],GroupVertices[Vertex],0)),1,1,"")</f>
        <v>4</v>
      </c>
      <c r="BF47" s="51"/>
      <c r="BG47" s="52"/>
      <c r="BH47" s="51"/>
      <c r="BI47" s="52"/>
      <c r="BJ47" s="51"/>
      <c r="BK47" s="52"/>
      <c r="BL47" s="51"/>
      <c r="BM47" s="52"/>
      <c r="BN47" s="51"/>
    </row>
    <row r="48" spans="1:66" ht="15">
      <c r="A48" s="84" t="s">
        <v>233</v>
      </c>
      <c r="B48" s="84" t="s">
        <v>252</v>
      </c>
      <c r="C48" s="53" t="s">
        <v>1201</v>
      </c>
      <c r="D48" s="54">
        <v>3</v>
      </c>
      <c r="E48" s="65" t="s">
        <v>132</v>
      </c>
      <c r="F48" s="55">
        <v>32</v>
      </c>
      <c r="G48" s="53"/>
      <c r="H48" s="57"/>
      <c r="I48" s="56"/>
      <c r="J48" s="56"/>
      <c r="K48" s="36" t="s">
        <v>65</v>
      </c>
      <c r="L48" s="83">
        <v>48</v>
      </c>
      <c r="M48" s="83"/>
      <c r="N48" s="63"/>
      <c r="O48" s="86" t="s">
        <v>257</v>
      </c>
      <c r="P48" s="88">
        <v>43692.404710648145</v>
      </c>
      <c r="Q48" s="86" t="s">
        <v>272</v>
      </c>
      <c r="R48" s="86"/>
      <c r="S48" s="86"/>
      <c r="T48" s="86"/>
      <c r="U48" s="86"/>
      <c r="V48" s="89" t="s">
        <v>329</v>
      </c>
      <c r="W48" s="88">
        <v>43692.404710648145</v>
      </c>
      <c r="X48" s="92">
        <v>43692</v>
      </c>
      <c r="Y48" s="94" t="s">
        <v>353</v>
      </c>
      <c r="Z48" s="89" t="s">
        <v>380</v>
      </c>
      <c r="AA48" s="86"/>
      <c r="AB48" s="86"/>
      <c r="AC48" s="94" t="s">
        <v>407</v>
      </c>
      <c r="AD48" s="86"/>
      <c r="AE48" s="86" t="b">
        <v>0</v>
      </c>
      <c r="AF48" s="86">
        <v>0</v>
      </c>
      <c r="AG48" s="94" t="s">
        <v>416</v>
      </c>
      <c r="AH48" s="86" t="b">
        <v>1</v>
      </c>
      <c r="AI48" s="86" t="s">
        <v>420</v>
      </c>
      <c r="AJ48" s="86"/>
      <c r="AK48" s="94" t="s">
        <v>423</v>
      </c>
      <c r="AL48" s="86" t="b">
        <v>0</v>
      </c>
      <c r="AM48" s="86">
        <v>1</v>
      </c>
      <c r="AN48" s="94" t="s">
        <v>406</v>
      </c>
      <c r="AO48" s="86" t="s">
        <v>427</v>
      </c>
      <c r="AP48" s="86" t="b">
        <v>0</v>
      </c>
      <c r="AQ48" s="94" t="s">
        <v>406</v>
      </c>
      <c r="AR48" s="86" t="s">
        <v>176</v>
      </c>
      <c r="AS48" s="86">
        <v>0</v>
      </c>
      <c r="AT48" s="86">
        <v>0</v>
      </c>
      <c r="AU48" s="86"/>
      <c r="AV48" s="86"/>
      <c r="AW48" s="86"/>
      <c r="AX48" s="86"/>
      <c r="AY48" s="86"/>
      <c r="AZ48" s="86"/>
      <c r="BA48" s="86"/>
      <c r="BB48" s="86"/>
      <c r="BC48">
        <v>1</v>
      </c>
      <c r="BD48" s="85" t="str">
        <f>REPLACE(INDEX(GroupVertices[Group],MATCH(Edges[[#This Row],[Vertex 1]],GroupVertices[Vertex],0)),1,1,"")</f>
        <v>4</v>
      </c>
      <c r="BE48" s="85" t="str">
        <f>REPLACE(INDEX(GroupVertices[Group],MATCH(Edges[[#This Row],[Vertex 2]],GroupVertices[Vertex],0)),1,1,"")</f>
        <v>4</v>
      </c>
      <c r="BF48" s="51">
        <v>2</v>
      </c>
      <c r="BG48" s="52">
        <v>5.405405405405405</v>
      </c>
      <c r="BH48" s="51">
        <v>0</v>
      </c>
      <c r="BI48" s="52">
        <v>0</v>
      </c>
      <c r="BJ48" s="51">
        <v>0</v>
      </c>
      <c r="BK48" s="52">
        <v>0</v>
      </c>
      <c r="BL48" s="51">
        <v>35</v>
      </c>
      <c r="BM48" s="52">
        <v>94.5945945945946</v>
      </c>
      <c r="BN48" s="51">
        <v>37</v>
      </c>
    </row>
    <row r="49" spans="1:66" ht="15">
      <c r="A49" s="84" t="s">
        <v>233</v>
      </c>
      <c r="B49" s="84" t="s">
        <v>239</v>
      </c>
      <c r="C49" s="53" t="s">
        <v>1201</v>
      </c>
      <c r="D49" s="54">
        <v>3</v>
      </c>
      <c r="E49" s="65" t="s">
        <v>132</v>
      </c>
      <c r="F49" s="55">
        <v>32</v>
      </c>
      <c r="G49" s="53"/>
      <c r="H49" s="57"/>
      <c r="I49" s="56"/>
      <c r="J49" s="56"/>
      <c r="K49" s="36" t="s">
        <v>65</v>
      </c>
      <c r="L49" s="83">
        <v>49</v>
      </c>
      <c r="M49" s="83"/>
      <c r="N49" s="63"/>
      <c r="O49" s="86" t="s">
        <v>257</v>
      </c>
      <c r="P49" s="88">
        <v>43692.404710648145</v>
      </c>
      <c r="Q49" s="86" t="s">
        <v>272</v>
      </c>
      <c r="R49" s="86"/>
      <c r="S49" s="86"/>
      <c r="T49" s="86"/>
      <c r="U49" s="86"/>
      <c r="V49" s="89" t="s">
        <v>329</v>
      </c>
      <c r="W49" s="88">
        <v>43692.404710648145</v>
      </c>
      <c r="X49" s="92">
        <v>43692</v>
      </c>
      <c r="Y49" s="94" t="s">
        <v>353</v>
      </c>
      <c r="Z49" s="89" t="s">
        <v>380</v>
      </c>
      <c r="AA49" s="86"/>
      <c r="AB49" s="86"/>
      <c r="AC49" s="94" t="s">
        <v>407</v>
      </c>
      <c r="AD49" s="86"/>
      <c r="AE49" s="86" t="b">
        <v>0</v>
      </c>
      <c r="AF49" s="86">
        <v>0</v>
      </c>
      <c r="AG49" s="94" t="s">
        <v>416</v>
      </c>
      <c r="AH49" s="86" t="b">
        <v>1</v>
      </c>
      <c r="AI49" s="86" t="s">
        <v>420</v>
      </c>
      <c r="AJ49" s="86"/>
      <c r="AK49" s="94" t="s">
        <v>423</v>
      </c>
      <c r="AL49" s="86" t="b">
        <v>0</v>
      </c>
      <c r="AM49" s="86">
        <v>1</v>
      </c>
      <c r="AN49" s="94" t="s">
        <v>406</v>
      </c>
      <c r="AO49" s="86" t="s">
        <v>427</v>
      </c>
      <c r="AP49" s="86" t="b">
        <v>0</v>
      </c>
      <c r="AQ49" s="94" t="s">
        <v>406</v>
      </c>
      <c r="AR49" s="86" t="s">
        <v>176</v>
      </c>
      <c r="AS49" s="86">
        <v>0</v>
      </c>
      <c r="AT49" s="86">
        <v>0</v>
      </c>
      <c r="AU49" s="86"/>
      <c r="AV49" s="86"/>
      <c r="AW49" s="86"/>
      <c r="AX49" s="86"/>
      <c r="AY49" s="86"/>
      <c r="AZ49" s="86"/>
      <c r="BA49" s="86"/>
      <c r="BB49" s="86"/>
      <c r="BC49">
        <v>1</v>
      </c>
      <c r="BD49" s="85" t="str">
        <f>REPLACE(INDEX(GroupVertices[Group],MATCH(Edges[[#This Row],[Vertex 1]],GroupVertices[Vertex],0)),1,1,"")</f>
        <v>4</v>
      </c>
      <c r="BE49" s="85" t="str">
        <f>REPLACE(INDEX(GroupVertices[Group],MATCH(Edges[[#This Row],[Vertex 2]],GroupVertices[Vertex],0)),1,1,"")</f>
        <v>4</v>
      </c>
      <c r="BF49" s="51"/>
      <c r="BG49" s="52"/>
      <c r="BH49" s="51"/>
      <c r="BI49" s="52"/>
      <c r="BJ49" s="51"/>
      <c r="BK49" s="52"/>
      <c r="BL49" s="51"/>
      <c r="BM49" s="52"/>
      <c r="BN49" s="51"/>
    </row>
    <row r="50" spans="1:66" ht="15">
      <c r="A50" s="84" t="s">
        <v>234</v>
      </c>
      <c r="B50" s="84" t="s">
        <v>253</v>
      </c>
      <c r="C50" s="53" t="s">
        <v>1201</v>
      </c>
      <c r="D50" s="54">
        <v>3</v>
      </c>
      <c r="E50" s="65" t="s">
        <v>132</v>
      </c>
      <c r="F50" s="55">
        <v>32</v>
      </c>
      <c r="G50" s="53"/>
      <c r="H50" s="57"/>
      <c r="I50" s="56"/>
      <c r="J50" s="56"/>
      <c r="K50" s="36" t="s">
        <v>65</v>
      </c>
      <c r="L50" s="83">
        <v>50</v>
      </c>
      <c r="M50" s="83"/>
      <c r="N50" s="63"/>
      <c r="O50" s="86" t="s">
        <v>258</v>
      </c>
      <c r="P50" s="88">
        <v>43692.71454861111</v>
      </c>
      <c r="Q50" s="86" t="s">
        <v>273</v>
      </c>
      <c r="R50" s="86"/>
      <c r="S50" s="86"/>
      <c r="T50" s="86" t="s">
        <v>303</v>
      </c>
      <c r="U50" s="89" t="s">
        <v>309</v>
      </c>
      <c r="V50" s="89" t="s">
        <v>309</v>
      </c>
      <c r="W50" s="88">
        <v>43692.71454861111</v>
      </c>
      <c r="X50" s="92">
        <v>43692</v>
      </c>
      <c r="Y50" s="94" t="s">
        <v>354</v>
      </c>
      <c r="Z50" s="89" t="s">
        <v>381</v>
      </c>
      <c r="AA50" s="86"/>
      <c r="AB50" s="86"/>
      <c r="AC50" s="94" t="s">
        <v>408</v>
      </c>
      <c r="AD50" s="86"/>
      <c r="AE50" s="86" t="b">
        <v>0</v>
      </c>
      <c r="AF50" s="86">
        <v>0</v>
      </c>
      <c r="AG50" s="94" t="s">
        <v>418</v>
      </c>
      <c r="AH50" s="86" t="b">
        <v>0</v>
      </c>
      <c r="AI50" s="86" t="s">
        <v>420</v>
      </c>
      <c r="AJ50" s="86"/>
      <c r="AK50" s="94" t="s">
        <v>416</v>
      </c>
      <c r="AL50" s="86" t="b">
        <v>0</v>
      </c>
      <c r="AM50" s="86">
        <v>0</v>
      </c>
      <c r="AN50" s="94" t="s">
        <v>416</v>
      </c>
      <c r="AO50" s="86" t="s">
        <v>431</v>
      </c>
      <c r="AP50" s="86" t="b">
        <v>0</v>
      </c>
      <c r="AQ50" s="94" t="s">
        <v>408</v>
      </c>
      <c r="AR50" s="86" t="s">
        <v>176</v>
      </c>
      <c r="AS50" s="86">
        <v>0</v>
      </c>
      <c r="AT50" s="86">
        <v>0</v>
      </c>
      <c r="AU50" s="86"/>
      <c r="AV50" s="86"/>
      <c r="AW50" s="86"/>
      <c r="AX50" s="86"/>
      <c r="AY50" s="86"/>
      <c r="AZ50" s="86"/>
      <c r="BA50" s="86"/>
      <c r="BB50" s="86"/>
      <c r="BC50">
        <v>1</v>
      </c>
      <c r="BD50" s="85" t="str">
        <f>REPLACE(INDEX(GroupVertices[Group],MATCH(Edges[[#This Row],[Vertex 1]],GroupVertices[Vertex],0)),1,1,"")</f>
        <v>7</v>
      </c>
      <c r="BE50" s="85" t="str">
        <f>REPLACE(INDEX(GroupVertices[Group],MATCH(Edges[[#This Row],[Vertex 2]],GroupVertices[Vertex],0)),1,1,"")</f>
        <v>7</v>
      </c>
      <c r="BF50" s="51">
        <v>0</v>
      </c>
      <c r="BG50" s="52">
        <v>0</v>
      </c>
      <c r="BH50" s="51">
        <v>0</v>
      </c>
      <c r="BI50" s="52">
        <v>0</v>
      </c>
      <c r="BJ50" s="51">
        <v>0</v>
      </c>
      <c r="BK50" s="52">
        <v>0</v>
      </c>
      <c r="BL50" s="51">
        <v>25</v>
      </c>
      <c r="BM50" s="52">
        <v>100</v>
      </c>
      <c r="BN50" s="51">
        <v>25</v>
      </c>
    </row>
    <row r="51" spans="1:66" ht="15">
      <c r="A51" s="84" t="s">
        <v>235</v>
      </c>
      <c r="B51" s="84" t="s">
        <v>235</v>
      </c>
      <c r="C51" s="53" t="s">
        <v>1201</v>
      </c>
      <c r="D51" s="54">
        <v>3</v>
      </c>
      <c r="E51" s="65" t="s">
        <v>132</v>
      </c>
      <c r="F51" s="55">
        <v>32</v>
      </c>
      <c r="G51" s="53"/>
      <c r="H51" s="57"/>
      <c r="I51" s="56"/>
      <c r="J51" s="56"/>
      <c r="K51" s="36" t="s">
        <v>65</v>
      </c>
      <c r="L51" s="83">
        <v>51</v>
      </c>
      <c r="M51" s="83"/>
      <c r="N51" s="63"/>
      <c r="O51" s="86" t="s">
        <v>176</v>
      </c>
      <c r="P51" s="88">
        <v>43692.81418981482</v>
      </c>
      <c r="Q51" s="86" t="s">
        <v>274</v>
      </c>
      <c r="R51" s="89" t="s">
        <v>286</v>
      </c>
      <c r="S51" s="86" t="s">
        <v>291</v>
      </c>
      <c r="T51" s="86" t="s">
        <v>296</v>
      </c>
      <c r="U51" s="86"/>
      <c r="V51" s="89" t="s">
        <v>330</v>
      </c>
      <c r="W51" s="88">
        <v>43692.81418981482</v>
      </c>
      <c r="X51" s="92">
        <v>43692</v>
      </c>
      <c r="Y51" s="94" t="s">
        <v>355</v>
      </c>
      <c r="Z51" s="89" t="s">
        <v>382</v>
      </c>
      <c r="AA51" s="86"/>
      <c r="AB51" s="86"/>
      <c r="AC51" s="94" t="s">
        <v>409</v>
      </c>
      <c r="AD51" s="86"/>
      <c r="AE51" s="86" t="b">
        <v>0</v>
      </c>
      <c r="AF51" s="86">
        <v>1</v>
      </c>
      <c r="AG51" s="94" t="s">
        <v>416</v>
      </c>
      <c r="AH51" s="86" t="b">
        <v>1</v>
      </c>
      <c r="AI51" s="86" t="s">
        <v>421</v>
      </c>
      <c r="AJ51" s="86"/>
      <c r="AK51" s="94" t="s">
        <v>424</v>
      </c>
      <c r="AL51" s="86" t="b">
        <v>0</v>
      </c>
      <c r="AM51" s="86">
        <v>0</v>
      </c>
      <c r="AN51" s="94" t="s">
        <v>416</v>
      </c>
      <c r="AO51" s="86" t="s">
        <v>425</v>
      </c>
      <c r="AP51" s="86" t="b">
        <v>0</v>
      </c>
      <c r="AQ51" s="94" t="s">
        <v>409</v>
      </c>
      <c r="AR51" s="86" t="s">
        <v>176</v>
      </c>
      <c r="AS51" s="86">
        <v>0</v>
      </c>
      <c r="AT51" s="86">
        <v>0</v>
      </c>
      <c r="AU51" s="86" t="s">
        <v>433</v>
      </c>
      <c r="AV51" s="86" t="s">
        <v>434</v>
      </c>
      <c r="AW51" s="86" t="s">
        <v>435</v>
      </c>
      <c r="AX51" s="86" t="s">
        <v>436</v>
      </c>
      <c r="AY51" s="86" t="s">
        <v>437</v>
      </c>
      <c r="AZ51" s="86" t="s">
        <v>438</v>
      </c>
      <c r="BA51" s="86" t="s">
        <v>439</v>
      </c>
      <c r="BB51" s="89" t="s">
        <v>440</v>
      </c>
      <c r="BC51">
        <v>1</v>
      </c>
      <c r="BD51" s="85" t="str">
        <f>REPLACE(INDEX(GroupVertices[Group],MATCH(Edges[[#This Row],[Vertex 1]],GroupVertices[Vertex],0)),1,1,"")</f>
        <v>1</v>
      </c>
      <c r="BE51" s="85" t="str">
        <f>REPLACE(INDEX(GroupVertices[Group],MATCH(Edges[[#This Row],[Vertex 2]],GroupVertices[Vertex],0)),1,1,"")</f>
        <v>1</v>
      </c>
      <c r="BF51" s="51">
        <v>0</v>
      </c>
      <c r="BG51" s="52">
        <v>0</v>
      </c>
      <c r="BH51" s="51">
        <v>0</v>
      </c>
      <c r="BI51" s="52">
        <v>0</v>
      </c>
      <c r="BJ51" s="51">
        <v>0</v>
      </c>
      <c r="BK51" s="52">
        <v>0</v>
      </c>
      <c r="BL51" s="51">
        <v>1</v>
      </c>
      <c r="BM51" s="52">
        <v>100</v>
      </c>
      <c r="BN51" s="51">
        <v>1</v>
      </c>
    </row>
    <row r="52" spans="1:66" ht="15">
      <c r="A52" s="84" t="s">
        <v>236</v>
      </c>
      <c r="B52" s="84" t="s">
        <v>254</v>
      </c>
      <c r="C52" s="53" t="s">
        <v>1201</v>
      </c>
      <c r="D52" s="54">
        <v>3</v>
      </c>
      <c r="E52" s="65" t="s">
        <v>132</v>
      </c>
      <c r="F52" s="55">
        <v>32</v>
      </c>
      <c r="G52" s="53"/>
      <c r="H52" s="57"/>
      <c r="I52" s="56"/>
      <c r="J52" s="56"/>
      <c r="K52" s="36" t="s">
        <v>65</v>
      </c>
      <c r="L52" s="83">
        <v>52</v>
      </c>
      <c r="M52" s="83"/>
      <c r="N52" s="63"/>
      <c r="O52" s="86" t="s">
        <v>257</v>
      </c>
      <c r="P52" s="88">
        <v>43693.7753125</v>
      </c>
      <c r="Q52" s="86" t="s">
        <v>275</v>
      </c>
      <c r="R52" s="86"/>
      <c r="S52" s="86"/>
      <c r="T52" s="86" t="s">
        <v>296</v>
      </c>
      <c r="U52" s="86"/>
      <c r="V52" s="89" t="s">
        <v>331</v>
      </c>
      <c r="W52" s="88">
        <v>43693.7753125</v>
      </c>
      <c r="X52" s="92">
        <v>43693</v>
      </c>
      <c r="Y52" s="94" t="s">
        <v>356</v>
      </c>
      <c r="Z52" s="89" t="s">
        <v>383</v>
      </c>
      <c r="AA52" s="86"/>
      <c r="AB52" s="86"/>
      <c r="AC52" s="94" t="s">
        <v>410</v>
      </c>
      <c r="AD52" s="94" t="s">
        <v>415</v>
      </c>
      <c r="AE52" s="86" t="b">
        <v>0</v>
      </c>
      <c r="AF52" s="86">
        <v>0</v>
      </c>
      <c r="AG52" s="94" t="s">
        <v>419</v>
      </c>
      <c r="AH52" s="86" t="b">
        <v>0</v>
      </c>
      <c r="AI52" s="86" t="s">
        <v>420</v>
      </c>
      <c r="AJ52" s="86"/>
      <c r="AK52" s="94" t="s">
        <v>416</v>
      </c>
      <c r="AL52" s="86" t="b">
        <v>0</v>
      </c>
      <c r="AM52" s="86">
        <v>0</v>
      </c>
      <c r="AN52" s="94" t="s">
        <v>416</v>
      </c>
      <c r="AO52" s="86" t="s">
        <v>427</v>
      </c>
      <c r="AP52" s="86" t="b">
        <v>0</v>
      </c>
      <c r="AQ52" s="94" t="s">
        <v>415</v>
      </c>
      <c r="AR52" s="86" t="s">
        <v>176</v>
      </c>
      <c r="AS52" s="86">
        <v>0</v>
      </c>
      <c r="AT52" s="86">
        <v>0</v>
      </c>
      <c r="AU52" s="86"/>
      <c r="AV52" s="86"/>
      <c r="AW52" s="86"/>
      <c r="AX52" s="86"/>
      <c r="AY52" s="86"/>
      <c r="AZ52" s="86"/>
      <c r="BA52" s="86"/>
      <c r="BB52" s="86"/>
      <c r="BC52">
        <v>1</v>
      </c>
      <c r="BD52" s="85" t="str">
        <f>REPLACE(INDEX(GroupVertices[Group],MATCH(Edges[[#This Row],[Vertex 1]],GroupVertices[Vertex],0)),1,1,"")</f>
        <v>6</v>
      </c>
      <c r="BE52" s="85" t="str">
        <f>REPLACE(INDEX(GroupVertices[Group],MATCH(Edges[[#This Row],[Vertex 2]],GroupVertices[Vertex],0)),1,1,"")</f>
        <v>6</v>
      </c>
      <c r="BF52" s="51"/>
      <c r="BG52" s="52"/>
      <c r="BH52" s="51"/>
      <c r="BI52" s="52"/>
      <c r="BJ52" s="51"/>
      <c r="BK52" s="52"/>
      <c r="BL52" s="51"/>
      <c r="BM52" s="52"/>
      <c r="BN52" s="51"/>
    </row>
    <row r="53" spans="1:66" ht="15">
      <c r="A53" s="84" t="s">
        <v>236</v>
      </c>
      <c r="B53" s="84" t="s">
        <v>255</v>
      </c>
      <c r="C53" s="53" t="s">
        <v>1201</v>
      </c>
      <c r="D53" s="54">
        <v>3</v>
      </c>
      <c r="E53" s="65" t="s">
        <v>132</v>
      </c>
      <c r="F53" s="55">
        <v>32</v>
      </c>
      <c r="G53" s="53"/>
      <c r="H53" s="57"/>
      <c r="I53" s="56"/>
      <c r="J53" s="56"/>
      <c r="K53" s="36" t="s">
        <v>65</v>
      </c>
      <c r="L53" s="83">
        <v>53</v>
      </c>
      <c r="M53" s="83"/>
      <c r="N53" s="63"/>
      <c r="O53" s="86" t="s">
        <v>258</v>
      </c>
      <c r="P53" s="88">
        <v>43693.7753125</v>
      </c>
      <c r="Q53" s="86" t="s">
        <v>275</v>
      </c>
      <c r="R53" s="86"/>
      <c r="S53" s="86"/>
      <c r="T53" s="86" t="s">
        <v>296</v>
      </c>
      <c r="U53" s="86"/>
      <c r="V53" s="89" t="s">
        <v>331</v>
      </c>
      <c r="W53" s="88">
        <v>43693.7753125</v>
      </c>
      <c r="X53" s="92">
        <v>43693</v>
      </c>
      <c r="Y53" s="94" t="s">
        <v>356</v>
      </c>
      <c r="Z53" s="89" t="s">
        <v>383</v>
      </c>
      <c r="AA53" s="86"/>
      <c r="AB53" s="86"/>
      <c r="AC53" s="94" t="s">
        <v>410</v>
      </c>
      <c r="AD53" s="94" t="s">
        <v>415</v>
      </c>
      <c r="AE53" s="86" t="b">
        <v>0</v>
      </c>
      <c r="AF53" s="86">
        <v>0</v>
      </c>
      <c r="AG53" s="94" t="s">
        <v>419</v>
      </c>
      <c r="AH53" s="86" t="b">
        <v>0</v>
      </c>
      <c r="AI53" s="86" t="s">
        <v>420</v>
      </c>
      <c r="AJ53" s="86"/>
      <c r="AK53" s="94" t="s">
        <v>416</v>
      </c>
      <c r="AL53" s="86" t="b">
        <v>0</v>
      </c>
      <c r="AM53" s="86">
        <v>0</v>
      </c>
      <c r="AN53" s="94" t="s">
        <v>416</v>
      </c>
      <c r="AO53" s="86" t="s">
        <v>427</v>
      </c>
      <c r="AP53" s="86" t="b">
        <v>0</v>
      </c>
      <c r="AQ53" s="94" t="s">
        <v>415</v>
      </c>
      <c r="AR53" s="86" t="s">
        <v>176</v>
      </c>
      <c r="AS53" s="86">
        <v>0</v>
      </c>
      <c r="AT53" s="86">
        <v>0</v>
      </c>
      <c r="AU53" s="86"/>
      <c r="AV53" s="86"/>
      <c r="AW53" s="86"/>
      <c r="AX53" s="86"/>
      <c r="AY53" s="86"/>
      <c r="AZ53" s="86"/>
      <c r="BA53" s="86"/>
      <c r="BB53" s="86"/>
      <c r="BC53">
        <v>1</v>
      </c>
      <c r="BD53" s="85" t="str">
        <f>REPLACE(INDEX(GroupVertices[Group],MATCH(Edges[[#This Row],[Vertex 1]],GroupVertices[Vertex],0)),1,1,"")</f>
        <v>6</v>
      </c>
      <c r="BE53" s="85" t="str">
        <f>REPLACE(INDEX(GroupVertices[Group],MATCH(Edges[[#This Row],[Vertex 2]],GroupVertices[Vertex],0)),1,1,"")</f>
        <v>6</v>
      </c>
      <c r="BF53" s="51">
        <v>0</v>
      </c>
      <c r="BG53" s="52">
        <v>0</v>
      </c>
      <c r="BH53" s="51">
        <v>0</v>
      </c>
      <c r="BI53" s="52">
        <v>0</v>
      </c>
      <c r="BJ53" s="51">
        <v>0</v>
      </c>
      <c r="BK53" s="52">
        <v>0</v>
      </c>
      <c r="BL53" s="51">
        <v>8</v>
      </c>
      <c r="BM53" s="52">
        <v>100</v>
      </c>
      <c r="BN53" s="51">
        <v>8</v>
      </c>
    </row>
    <row r="54" spans="1:66" ht="15">
      <c r="A54" s="84" t="s">
        <v>237</v>
      </c>
      <c r="B54" s="84" t="s">
        <v>237</v>
      </c>
      <c r="C54" s="53" t="s">
        <v>1201</v>
      </c>
      <c r="D54" s="54">
        <v>3</v>
      </c>
      <c r="E54" s="65" t="s">
        <v>132</v>
      </c>
      <c r="F54" s="55">
        <v>32</v>
      </c>
      <c r="G54" s="53"/>
      <c r="H54" s="57"/>
      <c r="I54" s="56"/>
      <c r="J54" s="56"/>
      <c r="K54" s="36" t="s">
        <v>65</v>
      </c>
      <c r="L54" s="83">
        <v>54</v>
      </c>
      <c r="M54" s="83"/>
      <c r="N54" s="63"/>
      <c r="O54" s="86" t="s">
        <v>176</v>
      </c>
      <c r="P54" s="88">
        <v>43693.893900462965</v>
      </c>
      <c r="Q54" s="86" t="s">
        <v>276</v>
      </c>
      <c r="R54" s="86"/>
      <c r="S54" s="86"/>
      <c r="T54" s="86" t="s">
        <v>296</v>
      </c>
      <c r="U54" s="89" t="s">
        <v>310</v>
      </c>
      <c r="V54" s="89" t="s">
        <v>310</v>
      </c>
      <c r="W54" s="88">
        <v>43693.893900462965</v>
      </c>
      <c r="X54" s="92">
        <v>43693</v>
      </c>
      <c r="Y54" s="94" t="s">
        <v>357</v>
      </c>
      <c r="Z54" s="89" t="s">
        <v>384</v>
      </c>
      <c r="AA54" s="86"/>
      <c r="AB54" s="86"/>
      <c r="AC54" s="94" t="s">
        <v>411</v>
      </c>
      <c r="AD54" s="86"/>
      <c r="AE54" s="86" t="b">
        <v>0</v>
      </c>
      <c r="AF54" s="86">
        <v>0</v>
      </c>
      <c r="AG54" s="94" t="s">
        <v>416</v>
      </c>
      <c r="AH54" s="86" t="b">
        <v>0</v>
      </c>
      <c r="AI54" s="86" t="s">
        <v>420</v>
      </c>
      <c r="AJ54" s="86"/>
      <c r="AK54" s="94" t="s">
        <v>416</v>
      </c>
      <c r="AL54" s="86" t="b">
        <v>0</v>
      </c>
      <c r="AM54" s="86">
        <v>0</v>
      </c>
      <c r="AN54" s="94" t="s">
        <v>416</v>
      </c>
      <c r="AO54" s="86" t="s">
        <v>431</v>
      </c>
      <c r="AP54" s="86" t="b">
        <v>0</v>
      </c>
      <c r="AQ54" s="94" t="s">
        <v>411</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v>0</v>
      </c>
      <c r="BG54" s="52">
        <v>0</v>
      </c>
      <c r="BH54" s="51">
        <v>0</v>
      </c>
      <c r="BI54" s="52">
        <v>0</v>
      </c>
      <c r="BJ54" s="51">
        <v>0</v>
      </c>
      <c r="BK54" s="52">
        <v>0</v>
      </c>
      <c r="BL54" s="51">
        <v>6</v>
      </c>
      <c r="BM54" s="52">
        <v>100</v>
      </c>
      <c r="BN54" s="51">
        <v>6</v>
      </c>
    </row>
    <row r="55" spans="1:66" ht="30">
      <c r="A55" s="84" t="s">
        <v>238</v>
      </c>
      <c r="B55" s="84" t="s">
        <v>238</v>
      </c>
      <c r="C55" s="53" t="s">
        <v>1202</v>
      </c>
      <c r="D55" s="54">
        <v>3</v>
      </c>
      <c r="E55" s="65" t="s">
        <v>136</v>
      </c>
      <c r="F55" s="55">
        <v>6</v>
      </c>
      <c r="G55" s="53"/>
      <c r="H55" s="57"/>
      <c r="I55" s="56"/>
      <c r="J55" s="56"/>
      <c r="K55" s="36" t="s">
        <v>65</v>
      </c>
      <c r="L55" s="83">
        <v>55</v>
      </c>
      <c r="M55" s="83"/>
      <c r="N55" s="63"/>
      <c r="O55" s="86" t="s">
        <v>176</v>
      </c>
      <c r="P55" s="88">
        <v>43689.48615740741</v>
      </c>
      <c r="Q55" s="86" t="s">
        <v>277</v>
      </c>
      <c r="R55" s="89" t="s">
        <v>287</v>
      </c>
      <c r="S55" s="86" t="s">
        <v>293</v>
      </c>
      <c r="T55" s="86" t="s">
        <v>304</v>
      </c>
      <c r="U55" s="86"/>
      <c r="V55" s="89" t="s">
        <v>332</v>
      </c>
      <c r="W55" s="88">
        <v>43689.48615740741</v>
      </c>
      <c r="X55" s="92">
        <v>43689</v>
      </c>
      <c r="Y55" s="94" t="s">
        <v>358</v>
      </c>
      <c r="Z55" s="89" t="s">
        <v>385</v>
      </c>
      <c r="AA55" s="86"/>
      <c r="AB55" s="86"/>
      <c r="AC55" s="94" t="s">
        <v>412</v>
      </c>
      <c r="AD55" s="86"/>
      <c r="AE55" s="86" t="b">
        <v>0</v>
      </c>
      <c r="AF55" s="86">
        <v>2</v>
      </c>
      <c r="AG55" s="94" t="s">
        <v>416</v>
      </c>
      <c r="AH55" s="86" t="b">
        <v>0</v>
      </c>
      <c r="AI55" s="86" t="s">
        <v>420</v>
      </c>
      <c r="AJ55" s="86"/>
      <c r="AK55" s="94" t="s">
        <v>416</v>
      </c>
      <c r="AL55" s="86" t="b">
        <v>0</v>
      </c>
      <c r="AM55" s="86">
        <v>0</v>
      </c>
      <c r="AN55" s="94" t="s">
        <v>416</v>
      </c>
      <c r="AO55" s="86" t="s">
        <v>430</v>
      </c>
      <c r="AP55" s="86" t="b">
        <v>0</v>
      </c>
      <c r="AQ55" s="94" t="s">
        <v>412</v>
      </c>
      <c r="AR55" s="86" t="s">
        <v>176</v>
      </c>
      <c r="AS55" s="86">
        <v>0</v>
      </c>
      <c r="AT55" s="86">
        <v>0</v>
      </c>
      <c r="AU55" s="86"/>
      <c r="AV55" s="86"/>
      <c r="AW55" s="86"/>
      <c r="AX55" s="86"/>
      <c r="AY55" s="86"/>
      <c r="AZ55" s="86"/>
      <c r="BA55" s="86"/>
      <c r="BB55" s="86"/>
      <c r="BC55">
        <v>2</v>
      </c>
      <c r="BD55" s="85" t="str">
        <f>REPLACE(INDEX(GroupVertices[Group],MATCH(Edges[[#This Row],[Vertex 1]],GroupVertices[Vertex],0)),1,1,"")</f>
        <v>1</v>
      </c>
      <c r="BE55" s="85" t="str">
        <f>REPLACE(INDEX(GroupVertices[Group],MATCH(Edges[[#This Row],[Vertex 2]],GroupVertices[Vertex],0)),1,1,"")</f>
        <v>1</v>
      </c>
      <c r="BF55" s="51">
        <v>0</v>
      </c>
      <c r="BG55" s="52">
        <v>0</v>
      </c>
      <c r="BH55" s="51">
        <v>2</v>
      </c>
      <c r="BI55" s="52">
        <v>9.523809523809524</v>
      </c>
      <c r="BJ55" s="51">
        <v>0</v>
      </c>
      <c r="BK55" s="52">
        <v>0</v>
      </c>
      <c r="BL55" s="51">
        <v>19</v>
      </c>
      <c r="BM55" s="52">
        <v>90.47619047619048</v>
      </c>
      <c r="BN55" s="51">
        <v>21</v>
      </c>
    </row>
    <row r="56" spans="1:66" ht="30">
      <c r="A56" s="84" t="s">
        <v>238</v>
      </c>
      <c r="B56" s="84" t="s">
        <v>238</v>
      </c>
      <c r="C56" s="53" t="s">
        <v>1202</v>
      </c>
      <c r="D56" s="54">
        <v>3</v>
      </c>
      <c r="E56" s="65" t="s">
        <v>136</v>
      </c>
      <c r="F56" s="55">
        <v>6</v>
      </c>
      <c r="G56" s="53"/>
      <c r="H56" s="57"/>
      <c r="I56" s="56"/>
      <c r="J56" s="56"/>
      <c r="K56" s="36" t="s">
        <v>65</v>
      </c>
      <c r="L56" s="83">
        <v>56</v>
      </c>
      <c r="M56" s="83"/>
      <c r="N56" s="63"/>
      <c r="O56" s="86" t="s">
        <v>176</v>
      </c>
      <c r="P56" s="88">
        <v>43693.98614583333</v>
      </c>
      <c r="Q56" s="86" t="s">
        <v>278</v>
      </c>
      <c r="R56" s="89" t="s">
        <v>288</v>
      </c>
      <c r="S56" s="86" t="s">
        <v>294</v>
      </c>
      <c r="T56" s="86" t="s">
        <v>305</v>
      </c>
      <c r="U56" s="89" t="s">
        <v>311</v>
      </c>
      <c r="V56" s="89" t="s">
        <v>311</v>
      </c>
      <c r="W56" s="88">
        <v>43693.98614583333</v>
      </c>
      <c r="X56" s="92">
        <v>43693</v>
      </c>
      <c r="Y56" s="94" t="s">
        <v>359</v>
      </c>
      <c r="Z56" s="89" t="s">
        <v>386</v>
      </c>
      <c r="AA56" s="86"/>
      <c r="AB56" s="86"/>
      <c r="AC56" s="94" t="s">
        <v>413</v>
      </c>
      <c r="AD56" s="86"/>
      <c r="AE56" s="86" t="b">
        <v>0</v>
      </c>
      <c r="AF56" s="86">
        <v>0</v>
      </c>
      <c r="AG56" s="94" t="s">
        <v>416</v>
      </c>
      <c r="AH56" s="86" t="b">
        <v>0</v>
      </c>
      <c r="AI56" s="86" t="s">
        <v>420</v>
      </c>
      <c r="AJ56" s="86"/>
      <c r="AK56" s="94" t="s">
        <v>416</v>
      </c>
      <c r="AL56" s="86" t="b">
        <v>0</v>
      </c>
      <c r="AM56" s="86">
        <v>0</v>
      </c>
      <c r="AN56" s="94" t="s">
        <v>416</v>
      </c>
      <c r="AO56" s="86" t="s">
        <v>430</v>
      </c>
      <c r="AP56" s="86" t="b">
        <v>0</v>
      </c>
      <c r="AQ56" s="94" t="s">
        <v>413</v>
      </c>
      <c r="AR56" s="86" t="s">
        <v>176</v>
      </c>
      <c r="AS56" s="86">
        <v>0</v>
      </c>
      <c r="AT56" s="86">
        <v>0</v>
      </c>
      <c r="AU56" s="86"/>
      <c r="AV56" s="86"/>
      <c r="AW56" s="86"/>
      <c r="AX56" s="86"/>
      <c r="AY56" s="86"/>
      <c r="AZ56" s="86"/>
      <c r="BA56" s="86"/>
      <c r="BB56" s="86"/>
      <c r="BC56">
        <v>2</v>
      </c>
      <c r="BD56" s="85" t="str">
        <f>REPLACE(INDEX(GroupVertices[Group],MATCH(Edges[[#This Row],[Vertex 1]],GroupVertices[Vertex],0)),1,1,"")</f>
        <v>1</v>
      </c>
      <c r="BE56" s="85" t="str">
        <f>REPLACE(INDEX(GroupVertices[Group],MATCH(Edges[[#This Row],[Vertex 2]],GroupVertices[Vertex],0)),1,1,"")</f>
        <v>1</v>
      </c>
      <c r="BF56" s="51">
        <v>0</v>
      </c>
      <c r="BG56" s="52">
        <v>0</v>
      </c>
      <c r="BH56" s="51">
        <v>0</v>
      </c>
      <c r="BI56" s="52">
        <v>0</v>
      </c>
      <c r="BJ56" s="51">
        <v>0</v>
      </c>
      <c r="BK56" s="52">
        <v>0</v>
      </c>
      <c r="BL56" s="51">
        <v>20</v>
      </c>
      <c r="BM56" s="52">
        <v>100</v>
      </c>
      <c r="BN56"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hyperlinks>
    <hyperlink ref="R8" r:id="rId1" display="https://www.linkedin.com/slink?code=e7rpcGX"/>
    <hyperlink ref="R9" r:id="rId2" display="https://www.thetimes.co.uk/article/organised-crime-gangs-drive-rise-in-food-fraud-tqrpb5h8j"/>
    <hyperlink ref="R10" r:id="rId3" display="https://www.thetimes.co.uk/article/organised-crime-gangs-drive-rise-in-food-fraud-tqrpb5h8j"/>
    <hyperlink ref="R11" r:id="rId4" display="https://www.thetimes.co.uk/article/organised-crime-gangs-drive-rise-in-food-fraud-tqrpb5h8j"/>
    <hyperlink ref="R12" r:id="rId5" display="https://www.thetimes.co.uk/article/organised-crime-gangs-drive-rise-in-food-fraud-tqrpb5h8j"/>
    <hyperlink ref="R13" r:id="rId6" display="https://www.thetimes.co.uk/article/organised-crime-gangs-drive-rise-in-food-fraud-tqrpb5h8j"/>
    <hyperlink ref="R14" r:id="rId7" display="https://www.foodmanufacture.co.uk/Article/2019/08/12/Arrest-made-in-illegal-sheep-butchery-investigation"/>
    <hyperlink ref="R15" r:id="rId8" display="https://www.foodmanufacture.co.uk/Article/2019/08/12/Arrest-made-in-illegal-sheep-butchery-investigation"/>
    <hyperlink ref="R16" r:id="rId9" display="https://www.foodmanufacture.co.uk/Article/2019/08/12/Arrest-made-in-illegal-sheep-butchery-investigation"/>
    <hyperlink ref="R28" r:id="rId10" display="https://twitter.com/KarenGussow/status/1161624385373032448"/>
    <hyperlink ref="R29" r:id="rId11" display="https://twitter.com/InCastamere/status/1161267598853435393"/>
    <hyperlink ref="R31" r:id="rId12" display="https://www.westsussex.gov.uk/news/fake-saffron-discovery-in-west-sussex-sparks-international-investigation/"/>
    <hyperlink ref="R32" r:id="rId13" display="https://www.westsussex.gov.uk/news/fake-saffron-discovery-in-west-sussex-sparks-international-investigation/"/>
    <hyperlink ref="R33" r:id="rId14" display="https://www.westsussex.gov.uk/news/fake-saffron-discovery-in-west-sussex-sparks-international-investigation/"/>
    <hyperlink ref="R34" r:id="rId15" display="https://www.westsussex.gov.uk/news/fake-saffron-discovery-in-west-sussex-sparks-international-investigation/"/>
    <hyperlink ref="R35" r:id="rId16" display="https://www.westsussex.gov.uk/news/fake-saffron-discovery-in-west-sussex-sparks-international-investigation/"/>
    <hyperlink ref="R36" r:id="rId17" display="https://www.westsussex.gov.uk/news/fake-saffron-discovery-in-west-sussex-sparks-international-investigation/"/>
    <hyperlink ref="R44" r:id="rId18" display="https://twitter.com/SelvaraniElahi/status/1161691764526407681"/>
    <hyperlink ref="R45" r:id="rId19" display="https://twitter.com/SelvaraniElahi/status/1161691764526407681"/>
    <hyperlink ref="R46" r:id="rId20" display="https://twitter.com/SelvaraniElahi/status/1161691764526407681"/>
    <hyperlink ref="R51" r:id="rId21" display="https://twitter.com/berthacoombs/status/1162084396972806145"/>
    <hyperlink ref="R55" r:id="rId22" display="https://www.foodnavigator.com/Article/2019/03/07/Nofima-develops-food-fraud-standardization"/>
    <hyperlink ref="R56" r:id="rId23" display="https://www.newfoodmagazine.com/news/80277/us-food-safety/"/>
    <hyperlink ref="U14" r:id="rId24" display="https://pbs.twimg.com/media/EBw-5WJWkAAQeCe.jpg"/>
    <hyperlink ref="U20" r:id="rId25" display="https://pbs.twimg.com/media/EBH-9HWXoAArj4r.jpg"/>
    <hyperlink ref="U21" r:id="rId26" display="https://pbs.twimg.com/media/EBH-9HWXoAArj4r.jpg"/>
    <hyperlink ref="U22" r:id="rId27" display="https://pbs.twimg.com/media/EBH-9HWXoAArj4r.jpg"/>
    <hyperlink ref="U31" r:id="rId28" display="https://pbs.twimg.com/media/EBY2EPwX4AADIbN.jpg"/>
    <hyperlink ref="U32" r:id="rId29" display="https://pbs.twimg.com/media/EBY2EPwX4AADIbN.jpg"/>
    <hyperlink ref="U33" r:id="rId30" display="https://pbs.twimg.com/media/EBY2EPwX4AADIbN.jpg"/>
    <hyperlink ref="U34" r:id="rId31" display="https://pbs.twimg.com/media/EBY2EPwX4AADIbN.jpg"/>
    <hyperlink ref="U35" r:id="rId32" display="https://pbs.twimg.com/media/EBY2EPwX4AADIbN.jpg"/>
    <hyperlink ref="U36" r:id="rId33" display="https://pbs.twimg.com/media/EBY2EPwX4AADIbN.jpg"/>
    <hyperlink ref="U50" r:id="rId34" display="https://pbs.twimg.com/media/ECBs_X-XsAIP541.jpg"/>
    <hyperlink ref="U54" r:id="rId35" display="https://pbs.twimg.com/media/ECHxnLqX4AEuM4Q.jpg"/>
    <hyperlink ref="U56" r:id="rId36" display="https://pbs.twimg.com/media/ECIQGcxWsAENmzQ.jpg"/>
    <hyperlink ref="V3" r:id="rId37" display="http://pbs.twimg.com/profile_images/1149727048451153920/Fct1SUZF_normal.jpg"/>
    <hyperlink ref="V4" r:id="rId38" display="http://pbs.twimg.com/profile_images/1149727048451153920/Fct1SUZF_normal.jpg"/>
    <hyperlink ref="V5" r:id="rId39" display="http://pbs.twimg.com/profile_images/1149727048451153920/Fct1SUZF_normal.jpg"/>
    <hyperlink ref="V6" r:id="rId40" display="http://pbs.twimg.com/profile_images/1149727048451153920/Fct1SUZF_normal.jpg"/>
    <hyperlink ref="V7" r:id="rId41" display="http://pbs.twimg.com/profile_images/1150150319441006592/G-WQUIVZ_normal.jpg"/>
    <hyperlink ref="V8" r:id="rId42" display="http://pbs.twimg.com/profile_images/785847084838780928/2Lp2D0EC_normal.jpg"/>
    <hyperlink ref="V9" r:id="rId43" display="http://pbs.twimg.com/profile_images/1054114153697345537/nDUMklUI_normal.jpg"/>
    <hyperlink ref="V10" r:id="rId44" display="http://pbs.twimg.com/profile_images/1054114153697345537/nDUMklUI_normal.jpg"/>
    <hyperlink ref="V11" r:id="rId45" display="http://pbs.twimg.com/profile_images/437915903762501634/qT7oKtnf_normal.png"/>
    <hyperlink ref="V12" r:id="rId46" display="http://pbs.twimg.com/profile_images/869980401837768704/qVEECgIM_normal.jpg"/>
    <hyperlink ref="V13" r:id="rId47" display="http://pbs.twimg.com/profile_images/869980401837768704/qVEECgIM_normal.jpg"/>
    <hyperlink ref="V14" r:id="rId48" display="https://pbs.twimg.com/media/EBw-5WJWkAAQeCe.jpg"/>
    <hyperlink ref="V15" r:id="rId49" display="http://pbs.twimg.com/profile_images/1331979721/Techwriterslogoweb_normal.jpg"/>
    <hyperlink ref="V16" r:id="rId50" display="http://pbs.twimg.com/profile_images/1279025396/Rick2010_normal.jpg"/>
    <hyperlink ref="V17" r:id="rId51" display="http://pbs.twimg.com/profile_images/1150902657772597249/U6V9oHbH_normal.jpg"/>
    <hyperlink ref="V18" r:id="rId52" display="http://pbs.twimg.com/profile_images/738716751983194112/pGroybxd_normal.jpg"/>
    <hyperlink ref="V19" r:id="rId53" display="http://pbs.twimg.com/profile_images/738716751983194112/pGroybxd_normal.jpg"/>
    <hyperlink ref="V20" r:id="rId54" display="https://pbs.twimg.com/media/EBH-9HWXoAArj4r.jpg"/>
    <hyperlink ref="V21" r:id="rId55" display="https://pbs.twimg.com/media/EBH-9HWXoAArj4r.jpg"/>
    <hyperlink ref="V22" r:id="rId56" display="https://pbs.twimg.com/media/EBH-9HWXoAArj4r.jpg"/>
    <hyperlink ref="V23" r:id="rId57" display="http://pbs.twimg.com/profile_images/1135192511058710528/ypAciCuf_normal.jpg"/>
    <hyperlink ref="V24" r:id="rId58" display="http://pbs.twimg.com/profile_images/1135192511058710528/ypAciCuf_normal.jpg"/>
    <hyperlink ref="V25" r:id="rId59" display="http://pbs.twimg.com/profile_images/878025031061839872/78BycsIX_normal.jpg"/>
    <hyperlink ref="V26" r:id="rId60" display="http://pbs.twimg.com/profile_images/878025031061839872/78BycsIX_normal.jpg"/>
    <hyperlink ref="V27" r:id="rId61" display="http://pbs.twimg.com/profile_images/878025031061839872/78BycsIX_normal.jpg"/>
    <hyperlink ref="V28" r:id="rId62" display="http://pbs.twimg.com/profile_images/732217895774765056/CDJEHm69_normal.jpg"/>
    <hyperlink ref="V29" r:id="rId63" display="http://pbs.twimg.com/profile_images/967877171980025856/nxo-zSDI_normal.jpg"/>
    <hyperlink ref="V30" r:id="rId64" display="http://pbs.twimg.com/profile_images/1105700911119122434/LbIbg3R8_normal.png"/>
    <hyperlink ref="V31" r:id="rId65" display="https://pbs.twimg.com/media/EBY2EPwX4AADIbN.jpg"/>
    <hyperlink ref="V32" r:id="rId66" display="https://pbs.twimg.com/media/EBY2EPwX4AADIbN.jpg"/>
    <hyperlink ref="V33" r:id="rId67" display="https://pbs.twimg.com/media/EBY2EPwX4AADIbN.jpg"/>
    <hyperlink ref="V34" r:id="rId68" display="https://pbs.twimg.com/media/EBY2EPwX4AADIbN.jpg"/>
    <hyperlink ref="V35" r:id="rId69" display="https://pbs.twimg.com/media/EBY2EPwX4AADIbN.jpg"/>
    <hyperlink ref="V36" r:id="rId70" display="https://pbs.twimg.com/media/EBY2EPwX4AADIbN.jpg"/>
    <hyperlink ref="V37" r:id="rId71" display="http://pbs.twimg.com/profile_images/1083791801159467008/YEKQHMvI_normal.jpg"/>
    <hyperlink ref="V38" r:id="rId72" display="http://pbs.twimg.com/profile_images/1083791801159467008/YEKQHMvI_normal.jpg"/>
    <hyperlink ref="V39" r:id="rId73" display="http://pbs.twimg.com/profile_images/1083791801159467008/YEKQHMvI_normal.jpg"/>
    <hyperlink ref="V40" r:id="rId74" display="http://pbs.twimg.com/profile_images/1083791801159467008/YEKQHMvI_normal.jpg"/>
    <hyperlink ref="V41" r:id="rId75" display="http://pbs.twimg.com/profile_images/1083791801159467008/YEKQHMvI_normal.jpg"/>
    <hyperlink ref="V42" r:id="rId76" display="http://pbs.twimg.com/profile_images/1083791801159467008/YEKQHMvI_normal.jpg"/>
    <hyperlink ref="V43" r:id="rId77" display="http://pbs.twimg.com/profile_images/1083791801159467008/YEKQHMvI_normal.jpg"/>
    <hyperlink ref="V44" r:id="rId78" display="http://pbs.twimg.com/profile_images/636197416287510528/eevgAtC__normal.png"/>
    <hyperlink ref="V45" r:id="rId79" display="http://pbs.twimg.com/profile_images/636197416287510528/eevgAtC__normal.png"/>
    <hyperlink ref="V46" r:id="rId80" display="http://pbs.twimg.com/profile_images/636197416287510528/eevgAtC__normal.png"/>
    <hyperlink ref="V47" r:id="rId81" display="http://pbs.twimg.com/profile_images/1075794419956281344/tL1luLAN_normal.jpg"/>
    <hyperlink ref="V48" r:id="rId82" display="http://pbs.twimg.com/profile_images/1075794419956281344/tL1luLAN_normal.jpg"/>
    <hyperlink ref="V49" r:id="rId83" display="http://pbs.twimg.com/profile_images/1075794419956281344/tL1luLAN_normal.jpg"/>
    <hyperlink ref="V50" r:id="rId84" display="https://pbs.twimg.com/media/ECBs_X-XsAIP541.jpg"/>
    <hyperlink ref="V51" r:id="rId85" display="http://pbs.twimg.com/profile_images/726585675215200256/yWUK-3zH_normal.jpg"/>
    <hyperlink ref="V52" r:id="rId86" display="http://pbs.twimg.com/profile_images/1133452447014428673/43auDe73_normal.jpg"/>
    <hyperlink ref="V53" r:id="rId87" display="http://pbs.twimg.com/profile_images/1133452447014428673/43auDe73_normal.jpg"/>
    <hyperlink ref="V54" r:id="rId88" display="https://pbs.twimg.com/media/ECHxnLqX4AEuM4Q.jpg"/>
    <hyperlink ref="V55" r:id="rId89" display="http://pbs.twimg.com/profile_images/644108221268008960/oqWXjUWc_normal.jpg"/>
    <hyperlink ref="V56" r:id="rId90" display="https://pbs.twimg.com/media/ECIQGcxWsAENmzQ.jpg"/>
    <hyperlink ref="Z3" r:id="rId91" display="https://twitter.com/sometimespunchy/status/1159517908780892160"/>
    <hyperlink ref="Z4" r:id="rId92" display="https://twitter.com/sometimespunchy/status/1159517908780892160"/>
    <hyperlink ref="Z5" r:id="rId93" display="https://twitter.com/sometimespunchy/status/1159517908780892160"/>
    <hyperlink ref="Z6" r:id="rId94" display="https://twitter.com/sometimespunchy/status/1159517908780892160"/>
    <hyperlink ref="Z7" r:id="rId95" display="https://twitter.com/_iznar/status/1159952707551019008"/>
    <hyperlink ref="Z8" r:id="rId96" display="https://twitter.com/jamesford74/status/1160184205768384521"/>
    <hyperlink ref="Z9" r:id="rId97" display="https://twitter.com/judgementalbsc/status/1160630920451436544"/>
    <hyperlink ref="Z10" r:id="rId98" display="https://twitter.com/judgementalbsc/status/1160630920451436544"/>
    <hyperlink ref="Z11" r:id="rId99" display="https://twitter.com/iffnmanchester/status/1160630161819283456"/>
    <hyperlink ref="Z12" r:id="rId100" display="https://twitter.com/srmooreresearch/status/1160681735199346688"/>
    <hyperlink ref="Z13" r:id="rId101" display="https://twitter.com/srmooreresearch/status/1160681735199346688"/>
    <hyperlink ref="Z14" r:id="rId102" display="https://twitter.com/foodmanufacture/status/1160877087147773954"/>
    <hyperlink ref="Z15" r:id="rId103" display="https://twitter.com/techwritersuk/status/1160901071478427648"/>
    <hyperlink ref="Z16" r:id="rId104" display="https://twitter.com/rickpendrous/status/1160901113509502976"/>
    <hyperlink ref="Z17" r:id="rId105" display="https://twitter.com/treshaus/status/1161492807678341122"/>
    <hyperlink ref="Z18" r:id="rId106" display="https://twitter.com/nfcucrimeops/status/1161679764316459008"/>
    <hyperlink ref="Z19" r:id="rId107" display="https://twitter.com/nfcucrimeops/status/1161679764316459008"/>
    <hyperlink ref="Z20" r:id="rId108" display="https://twitter.com/nfcucrimeflops/status/1157986909538398210"/>
    <hyperlink ref="Z21" r:id="rId109" display="https://twitter.com/nfcucrimeflops/status/1157986909538398210"/>
    <hyperlink ref="Z22" r:id="rId110" display="https://twitter.com/nfcucrimeflops/status/1157986909538398210"/>
    <hyperlink ref="Z23" r:id="rId111" display="https://twitter.com/nfcucrimeflops/status/1161682090703904770"/>
    <hyperlink ref="Z24" r:id="rId112" display="https://twitter.com/nfcucrimeflops/status/1161682090703904770"/>
    <hyperlink ref="Z25" r:id="rId113" display="https://twitter.com/phandaw/status/1161682366034788352"/>
    <hyperlink ref="Z26" r:id="rId114" display="https://twitter.com/phandaw/status/1161682366034788352"/>
    <hyperlink ref="Z27" r:id="rId115" display="https://twitter.com/phandaw/status/1161682366034788352"/>
    <hyperlink ref="Z28" r:id="rId116" display="https://twitter.com/chappmanng/status/1161708264033308673"/>
    <hyperlink ref="Z29" r:id="rId117" display="https://twitter.com/thepoliticalcat/status/1161853179635499009"/>
    <hyperlink ref="Z30" r:id="rId118" display="https://twitter.com/bloodtribeelect/status/1161855123527569409"/>
    <hyperlink ref="Z31" r:id="rId119" display="https://twitter.com/wsccts/status/1159173404681023489"/>
    <hyperlink ref="Z32" r:id="rId120" display="https://twitter.com/wsccts/status/1159173404681023489"/>
    <hyperlink ref="Z33" r:id="rId121" display="https://twitter.com/wsccts/status/1159173404681023489"/>
    <hyperlink ref="Z34" r:id="rId122" display="https://twitter.com/wsccts/status/1159173404681023489"/>
    <hyperlink ref="Z35" r:id="rId123" display="https://twitter.com/wsccts/status/1159173404681023489"/>
    <hyperlink ref="Z36" r:id="rId124" display="https://twitter.com/wsccts/status/1159173404681023489"/>
    <hyperlink ref="Z37" r:id="rId125" display="https://twitter.com/peteraston3/status/1161887134820814848"/>
    <hyperlink ref="Z38" r:id="rId126" display="https://twitter.com/peteraston3/status/1161887134820814848"/>
    <hyperlink ref="Z39" r:id="rId127" display="https://twitter.com/peteraston3/status/1161887134820814848"/>
    <hyperlink ref="Z40" r:id="rId128" display="https://twitter.com/peteraston3/status/1161887134820814848"/>
    <hyperlink ref="Z41" r:id="rId129" display="https://twitter.com/peteraston3/status/1161887134820814848"/>
    <hyperlink ref="Z42" r:id="rId130" display="https://twitter.com/peteraston3/status/1161887134820814848"/>
    <hyperlink ref="Z43" r:id="rId131" display="https://twitter.com/peteraston3/status/1161887134820814848"/>
    <hyperlink ref="Z44" r:id="rId132" display="https://twitter.com/fauthenticity/status/1161700081520828417"/>
    <hyperlink ref="Z45" r:id="rId133" display="https://twitter.com/fauthenticity/status/1161700081520828417"/>
    <hyperlink ref="Z46" r:id="rId134" display="https://twitter.com/fauthenticity/status/1161700081520828417"/>
    <hyperlink ref="Z47" r:id="rId135" display="https://twitter.com/nml_chembiogc/status/1161936263013982215"/>
    <hyperlink ref="Z48" r:id="rId136" display="https://twitter.com/nml_chembiogc/status/1161936263013982215"/>
    <hyperlink ref="Z49" r:id="rId137" display="https://twitter.com/nml_chembiogc/status/1161936263013982215"/>
    <hyperlink ref="Z50" r:id="rId138" display="https://twitter.com/nove1066/status/1162048545358327809"/>
    <hyperlink ref="Z51" r:id="rId139" display="https://twitter.com/berthacoombs/status/1162084654259855360"/>
    <hyperlink ref="Z52" r:id="rId140" display="https://twitter.com/gcountryman/status/1162432951415709696"/>
    <hyperlink ref="Z53" r:id="rId141" display="https://twitter.com/gcountryman/status/1162432951415709696"/>
    <hyperlink ref="Z54" r:id="rId142" display="https://twitter.com/l_maisey/status/1162475926174744582"/>
    <hyperlink ref="Z55" r:id="rId143" display="https://twitter.com/sciexfood/status/1160878615791329280"/>
    <hyperlink ref="Z56" r:id="rId144" display="https://twitter.com/sciexfood/status/1162509358044987392"/>
    <hyperlink ref="BB51" r:id="rId145" display="https://api.twitter.com/1.1/geo/id/01a9a39529b27f36.json"/>
  </hyperlinks>
  <printOptions/>
  <pageMargins left="0.7" right="0.7" top="0.75" bottom="0.75" header="0.3" footer="0.3"/>
  <pageSetup horizontalDpi="600" verticalDpi="600" orientation="portrait" r:id="rId149"/>
  <legacyDrawing r:id="rId147"/>
  <tableParts>
    <tablePart r:id="rId14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1161</v>
      </c>
      <c r="B1" s="13" t="s">
        <v>1162</v>
      </c>
      <c r="C1" s="13" t="s">
        <v>1155</v>
      </c>
      <c r="D1" s="13" t="s">
        <v>1156</v>
      </c>
      <c r="E1" s="13" t="s">
        <v>1163</v>
      </c>
      <c r="F1" s="13" t="s">
        <v>144</v>
      </c>
      <c r="G1" s="13" t="s">
        <v>1164</v>
      </c>
      <c r="H1" s="13" t="s">
        <v>1165</v>
      </c>
      <c r="I1" s="13" t="s">
        <v>1166</v>
      </c>
      <c r="J1" s="13" t="s">
        <v>1167</v>
      </c>
      <c r="K1" s="13" t="s">
        <v>1168</v>
      </c>
      <c r="L1" s="13" t="s">
        <v>1169</v>
      </c>
    </row>
    <row r="2" spans="1:12" ht="15">
      <c r="A2" s="93" t="s">
        <v>880</v>
      </c>
      <c r="B2" s="93" t="s">
        <v>879</v>
      </c>
      <c r="C2" s="93">
        <v>6</v>
      </c>
      <c r="D2" s="133">
        <v>0.00989715929962642</v>
      </c>
      <c r="E2" s="133">
        <v>0.9302042685718861</v>
      </c>
      <c r="F2" s="93" t="s">
        <v>1157</v>
      </c>
      <c r="G2" s="93" t="b">
        <v>0</v>
      </c>
      <c r="H2" s="93" t="b">
        <v>0</v>
      </c>
      <c r="I2" s="93" t="b">
        <v>0</v>
      </c>
      <c r="J2" s="93" t="b">
        <v>0</v>
      </c>
      <c r="K2" s="93" t="b">
        <v>0</v>
      </c>
      <c r="L2" s="93" t="b">
        <v>0</v>
      </c>
    </row>
    <row r="3" spans="1:12" ht="15">
      <c r="A3" s="93" t="s">
        <v>881</v>
      </c>
      <c r="B3" s="93" t="s">
        <v>923</v>
      </c>
      <c r="C3" s="93">
        <v>4</v>
      </c>
      <c r="D3" s="133">
        <v>0.00837680578617197</v>
      </c>
      <c r="E3" s="133">
        <v>1.7219283261448035</v>
      </c>
      <c r="F3" s="93" t="s">
        <v>1157</v>
      </c>
      <c r="G3" s="93" t="b">
        <v>0</v>
      </c>
      <c r="H3" s="93" t="b">
        <v>0</v>
      </c>
      <c r="I3" s="93" t="b">
        <v>0</v>
      </c>
      <c r="J3" s="93" t="b">
        <v>0</v>
      </c>
      <c r="K3" s="93" t="b">
        <v>1</v>
      </c>
      <c r="L3" s="93" t="b">
        <v>0</v>
      </c>
    </row>
    <row r="4" spans="1:12" ht="15">
      <c r="A4" s="93" t="s">
        <v>905</v>
      </c>
      <c r="B4" s="93" t="s">
        <v>906</v>
      </c>
      <c r="C4" s="93">
        <v>3</v>
      </c>
      <c r="D4" s="133">
        <v>0.007229109919994886</v>
      </c>
      <c r="E4" s="133">
        <v>1.8680563618230415</v>
      </c>
      <c r="F4" s="93" t="s">
        <v>1157</v>
      </c>
      <c r="G4" s="93" t="b">
        <v>0</v>
      </c>
      <c r="H4" s="93" t="b">
        <v>0</v>
      </c>
      <c r="I4" s="93" t="b">
        <v>0</v>
      </c>
      <c r="J4" s="93" t="b">
        <v>1</v>
      </c>
      <c r="K4" s="93" t="b">
        <v>0</v>
      </c>
      <c r="L4" s="93" t="b">
        <v>0</v>
      </c>
    </row>
    <row r="5" spans="1:12" ht="15">
      <c r="A5" s="93" t="s">
        <v>906</v>
      </c>
      <c r="B5" s="93" t="s">
        <v>907</v>
      </c>
      <c r="C5" s="93">
        <v>3</v>
      </c>
      <c r="D5" s="133">
        <v>0.007229109919994886</v>
      </c>
      <c r="E5" s="133">
        <v>1.8680563618230415</v>
      </c>
      <c r="F5" s="93" t="s">
        <v>1157</v>
      </c>
      <c r="G5" s="93" t="b">
        <v>1</v>
      </c>
      <c r="H5" s="93" t="b">
        <v>0</v>
      </c>
      <c r="I5" s="93" t="b">
        <v>0</v>
      </c>
      <c r="J5" s="93" t="b">
        <v>0</v>
      </c>
      <c r="K5" s="93" t="b">
        <v>0</v>
      </c>
      <c r="L5" s="93" t="b">
        <v>0</v>
      </c>
    </row>
    <row r="6" spans="1:12" ht="15">
      <c r="A6" s="93" t="s">
        <v>907</v>
      </c>
      <c r="B6" s="93" t="s">
        <v>908</v>
      </c>
      <c r="C6" s="93">
        <v>3</v>
      </c>
      <c r="D6" s="133">
        <v>0.007229109919994886</v>
      </c>
      <c r="E6" s="133">
        <v>1.8680563618230415</v>
      </c>
      <c r="F6" s="93" t="s">
        <v>1157</v>
      </c>
      <c r="G6" s="93" t="b">
        <v>0</v>
      </c>
      <c r="H6" s="93" t="b">
        <v>0</v>
      </c>
      <c r="I6" s="93" t="b">
        <v>0</v>
      </c>
      <c r="J6" s="93" t="b">
        <v>0</v>
      </c>
      <c r="K6" s="93" t="b">
        <v>0</v>
      </c>
      <c r="L6" s="93" t="b">
        <v>0</v>
      </c>
    </row>
    <row r="7" spans="1:12" ht="15">
      <c r="A7" s="93" t="s">
        <v>908</v>
      </c>
      <c r="B7" s="93" t="s">
        <v>909</v>
      </c>
      <c r="C7" s="93">
        <v>3</v>
      </c>
      <c r="D7" s="133">
        <v>0.007229109919994886</v>
      </c>
      <c r="E7" s="133">
        <v>1.8680563618230415</v>
      </c>
      <c r="F7" s="93" t="s">
        <v>1157</v>
      </c>
      <c r="G7" s="93" t="b">
        <v>0</v>
      </c>
      <c r="H7" s="93" t="b">
        <v>0</v>
      </c>
      <c r="I7" s="93" t="b">
        <v>0</v>
      </c>
      <c r="J7" s="93" t="b">
        <v>1</v>
      </c>
      <c r="K7" s="93" t="b">
        <v>0</v>
      </c>
      <c r="L7" s="93" t="b">
        <v>0</v>
      </c>
    </row>
    <row r="8" spans="1:12" ht="15">
      <c r="A8" s="93" t="s">
        <v>909</v>
      </c>
      <c r="B8" s="93" t="s">
        <v>902</v>
      </c>
      <c r="C8" s="93">
        <v>3</v>
      </c>
      <c r="D8" s="133">
        <v>0.007229109919994886</v>
      </c>
      <c r="E8" s="133">
        <v>1.8680563618230415</v>
      </c>
      <c r="F8" s="93" t="s">
        <v>1157</v>
      </c>
      <c r="G8" s="93" t="b">
        <v>1</v>
      </c>
      <c r="H8" s="93" t="b">
        <v>0</v>
      </c>
      <c r="I8" s="93" t="b">
        <v>0</v>
      </c>
      <c r="J8" s="93" t="b">
        <v>0</v>
      </c>
      <c r="K8" s="93" t="b">
        <v>0</v>
      </c>
      <c r="L8" s="93" t="b">
        <v>0</v>
      </c>
    </row>
    <row r="9" spans="1:12" ht="15">
      <c r="A9" s="93" t="s">
        <v>902</v>
      </c>
      <c r="B9" s="93" t="s">
        <v>910</v>
      </c>
      <c r="C9" s="93">
        <v>3</v>
      </c>
      <c r="D9" s="133">
        <v>0.007229109919994886</v>
      </c>
      <c r="E9" s="133">
        <v>1.8680563618230415</v>
      </c>
      <c r="F9" s="93" t="s">
        <v>1157</v>
      </c>
      <c r="G9" s="93" t="b">
        <v>0</v>
      </c>
      <c r="H9" s="93" t="b">
        <v>0</v>
      </c>
      <c r="I9" s="93" t="b">
        <v>0</v>
      </c>
      <c r="J9" s="93" t="b">
        <v>0</v>
      </c>
      <c r="K9" s="93" t="b">
        <v>0</v>
      </c>
      <c r="L9" s="93" t="b">
        <v>0</v>
      </c>
    </row>
    <row r="10" spans="1:12" ht="15">
      <c r="A10" s="93" t="s">
        <v>910</v>
      </c>
      <c r="B10" s="93" t="s">
        <v>879</v>
      </c>
      <c r="C10" s="93">
        <v>3</v>
      </c>
      <c r="D10" s="133">
        <v>0.007229109919994886</v>
      </c>
      <c r="E10" s="133">
        <v>1.1520530181882425</v>
      </c>
      <c r="F10" s="93" t="s">
        <v>1157</v>
      </c>
      <c r="G10" s="93" t="b">
        <v>0</v>
      </c>
      <c r="H10" s="93" t="b">
        <v>0</v>
      </c>
      <c r="I10" s="93" t="b">
        <v>0</v>
      </c>
      <c r="J10" s="93" t="b">
        <v>0</v>
      </c>
      <c r="K10" s="93" t="b">
        <v>0</v>
      </c>
      <c r="L10" s="93" t="b">
        <v>0</v>
      </c>
    </row>
    <row r="11" spans="1:12" ht="15">
      <c r="A11" s="93" t="s">
        <v>879</v>
      </c>
      <c r="B11" s="93" t="s">
        <v>1114</v>
      </c>
      <c r="C11" s="93">
        <v>3</v>
      </c>
      <c r="D11" s="133">
        <v>0.007229109919994886</v>
      </c>
      <c r="E11" s="133">
        <v>1.3365774447807865</v>
      </c>
      <c r="F11" s="93" t="s">
        <v>1157</v>
      </c>
      <c r="G11" s="93" t="b">
        <v>0</v>
      </c>
      <c r="H11" s="93" t="b">
        <v>0</v>
      </c>
      <c r="I11" s="93" t="b">
        <v>0</v>
      </c>
      <c r="J11" s="93" t="b">
        <v>0</v>
      </c>
      <c r="K11" s="93" t="b">
        <v>1</v>
      </c>
      <c r="L11" s="93" t="b">
        <v>0</v>
      </c>
    </row>
    <row r="12" spans="1:12" ht="15">
      <c r="A12" s="93" t="s">
        <v>1114</v>
      </c>
      <c r="B12" s="93" t="s">
        <v>903</v>
      </c>
      <c r="C12" s="93">
        <v>3</v>
      </c>
      <c r="D12" s="133">
        <v>0.007229109919994886</v>
      </c>
      <c r="E12" s="133">
        <v>1.8680563618230415</v>
      </c>
      <c r="F12" s="93" t="s">
        <v>1157</v>
      </c>
      <c r="G12" s="93" t="b">
        <v>0</v>
      </c>
      <c r="H12" s="93" t="b">
        <v>1</v>
      </c>
      <c r="I12" s="93" t="b">
        <v>0</v>
      </c>
      <c r="J12" s="93" t="b">
        <v>0</v>
      </c>
      <c r="K12" s="93" t="b">
        <v>0</v>
      </c>
      <c r="L12" s="93" t="b">
        <v>0</v>
      </c>
    </row>
    <row r="13" spans="1:12" ht="15">
      <c r="A13" s="93" t="s">
        <v>1113</v>
      </c>
      <c r="B13" s="93" t="s">
        <v>1116</v>
      </c>
      <c r="C13" s="93">
        <v>3</v>
      </c>
      <c r="D13" s="133">
        <v>0.007229109919994886</v>
      </c>
      <c r="E13" s="133">
        <v>1.964966374831098</v>
      </c>
      <c r="F13" s="93" t="s">
        <v>1157</v>
      </c>
      <c r="G13" s="93" t="b">
        <v>0</v>
      </c>
      <c r="H13" s="93" t="b">
        <v>0</v>
      </c>
      <c r="I13" s="93" t="b">
        <v>0</v>
      </c>
      <c r="J13" s="93" t="b">
        <v>0</v>
      </c>
      <c r="K13" s="93" t="b">
        <v>0</v>
      </c>
      <c r="L13" s="93" t="b">
        <v>0</v>
      </c>
    </row>
    <row r="14" spans="1:12" ht="15">
      <c r="A14" s="93" t="s">
        <v>1116</v>
      </c>
      <c r="B14" s="93" t="s">
        <v>1117</v>
      </c>
      <c r="C14" s="93">
        <v>3</v>
      </c>
      <c r="D14" s="133">
        <v>0.007229109919994886</v>
      </c>
      <c r="E14" s="133">
        <v>2.089905111439398</v>
      </c>
      <c r="F14" s="93" t="s">
        <v>1157</v>
      </c>
      <c r="G14" s="93" t="b">
        <v>0</v>
      </c>
      <c r="H14" s="93" t="b">
        <v>0</v>
      </c>
      <c r="I14" s="93" t="b">
        <v>0</v>
      </c>
      <c r="J14" s="93" t="b">
        <v>0</v>
      </c>
      <c r="K14" s="93" t="b">
        <v>0</v>
      </c>
      <c r="L14" s="93" t="b">
        <v>0</v>
      </c>
    </row>
    <row r="15" spans="1:12" ht="15">
      <c r="A15" s="93" t="s">
        <v>1117</v>
      </c>
      <c r="B15" s="93" t="s">
        <v>1118</v>
      </c>
      <c r="C15" s="93">
        <v>3</v>
      </c>
      <c r="D15" s="133">
        <v>0.007229109919994886</v>
      </c>
      <c r="E15" s="133">
        <v>2.089905111439398</v>
      </c>
      <c r="F15" s="93" t="s">
        <v>1157</v>
      </c>
      <c r="G15" s="93" t="b">
        <v>0</v>
      </c>
      <c r="H15" s="93" t="b">
        <v>0</v>
      </c>
      <c r="I15" s="93" t="b">
        <v>0</v>
      </c>
      <c r="J15" s="93" t="b">
        <v>0</v>
      </c>
      <c r="K15" s="93" t="b">
        <v>0</v>
      </c>
      <c r="L15" s="93" t="b">
        <v>0</v>
      </c>
    </row>
    <row r="16" spans="1:12" ht="15">
      <c r="A16" s="93" t="s">
        <v>1118</v>
      </c>
      <c r="B16" s="93" t="s">
        <v>1119</v>
      </c>
      <c r="C16" s="93">
        <v>3</v>
      </c>
      <c r="D16" s="133">
        <v>0.007229109919994886</v>
      </c>
      <c r="E16" s="133">
        <v>2.089905111439398</v>
      </c>
      <c r="F16" s="93" t="s">
        <v>1157</v>
      </c>
      <c r="G16" s="93" t="b">
        <v>0</v>
      </c>
      <c r="H16" s="93" t="b">
        <v>0</v>
      </c>
      <c r="I16" s="93" t="b">
        <v>0</v>
      </c>
      <c r="J16" s="93" t="b">
        <v>0</v>
      </c>
      <c r="K16" s="93" t="b">
        <v>0</v>
      </c>
      <c r="L16" s="93" t="b">
        <v>0</v>
      </c>
    </row>
    <row r="17" spans="1:12" ht="15">
      <c r="A17" s="93" t="s">
        <v>1119</v>
      </c>
      <c r="B17" s="93" t="s">
        <v>1120</v>
      </c>
      <c r="C17" s="93">
        <v>3</v>
      </c>
      <c r="D17" s="133">
        <v>0.007229109919994886</v>
      </c>
      <c r="E17" s="133">
        <v>2.089905111439398</v>
      </c>
      <c r="F17" s="93" t="s">
        <v>1157</v>
      </c>
      <c r="G17" s="93" t="b">
        <v>0</v>
      </c>
      <c r="H17" s="93" t="b">
        <v>0</v>
      </c>
      <c r="I17" s="93" t="b">
        <v>0</v>
      </c>
      <c r="J17" s="93" t="b">
        <v>0</v>
      </c>
      <c r="K17" s="93" t="b">
        <v>0</v>
      </c>
      <c r="L17" s="93" t="b">
        <v>0</v>
      </c>
    </row>
    <row r="18" spans="1:12" ht="15">
      <c r="A18" s="93" t="s">
        <v>1120</v>
      </c>
      <c r="B18" s="93" t="s">
        <v>1121</v>
      </c>
      <c r="C18" s="93">
        <v>3</v>
      </c>
      <c r="D18" s="133">
        <v>0.007229109919994886</v>
      </c>
      <c r="E18" s="133">
        <v>2.089905111439398</v>
      </c>
      <c r="F18" s="93" t="s">
        <v>1157</v>
      </c>
      <c r="G18" s="93" t="b">
        <v>0</v>
      </c>
      <c r="H18" s="93" t="b">
        <v>0</v>
      </c>
      <c r="I18" s="93" t="b">
        <v>0</v>
      </c>
      <c r="J18" s="93" t="b">
        <v>0</v>
      </c>
      <c r="K18" s="93" t="b">
        <v>0</v>
      </c>
      <c r="L18" s="93" t="b">
        <v>0</v>
      </c>
    </row>
    <row r="19" spans="1:12" ht="15">
      <c r="A19" s="93" t="s">
        <v>1121</v>
      </c>
      <c r="B19" s="93" t="s">
        <v>1122</v>
      </c>
      <c r="C19" s="93">
        <v>3</v>
      </c>
      <c r="D19" s="133">
        <v>0.007229109919994886</v>
      </c>
      <c r="E19" s="133">
        <v>2.089905111439398</v>
      </c>
      <c r="F19" s="93" t="s">
        <v>1157</v>
      </c>
      <c r="G19" s="93" t="b">
        <v>0</v>
      </c>
      <c r="H19" s="93" t="b">
        <v>0</v>
      </c>
      <c r="I19" s="93" t="b">
        <v>0</v>
      </c>
      <c r="J19" s="93" t="b">
        <v>0</v>
      </c>
      <c r="K19" s="93" t="b">
        <v>0</v>
      </c>
      <c r="L19" s="93" t="b">
        <v>0</v>
      </c>
    </row>
    <row r="20" spans="1:12" ht="15">
      <c r="A20" s="93" t="s">
        <v>1122</v>
      </c>
      <c r="B20" s="93" t="s">
        <v>1123</v>
      </c>
      <c r="C20" s="93">
        <v>3</v>
      </c>
      <c r="D20" s="133">
        <v>0.007229109919994886</v>
      </c>
      <c r="E20" s="133">
        <v>2.089905111439398</v>
      </c>
      <c r="F20" s="93" t="s">
        <v>1157</v>
      </c>
      <c r="G20" s="93" t="b">
        <v>0</v>
      </c>
      <c r="H20" s="93" t="b">
        <v>0</v>
      </c>
      <c r="I20" s="93" t="b">
        <v>0</v>
      </c>
      <c r="J20" s="93" t="b">
        <v>0</v>
      </c>
      <c r="K20" s="93" t="b">
        <v>0</v>
      </c>
      <c r="L20" s="93" t="b">
        <v>0</v>
      </c>
    </row>
    <row r="21" spans="1:12" ht="15">
      <c r="A21" s="93" t="s">
        <v>882</v>
      </c>
      <c r="B21" s="93" t="s">
        <v>885</v>
      </c>
      <c r="C21" s="93">
        <v>3</v>
      </c>
      <c r="D21" s="133">
        <v>0.007229109919994886</v>
      </c>
      <c r="E21" s="133">
        <v>1.8680563618230415</v>
      </c>
      <c r="F21" s="93" t="s">
        <v>1157</v>
      </c>
      <c r="G21" s="93" t="b">
        <v>0</v>
      </c>
      <c r="H21" s="93" t="b">
        <v>0</v>
      </c>
      <c r="I21" s="93" t="b">
        <v>0</v>
      </c>
      <c r="J21" s="93" t="b">
        <v>0</v>
      </c>
      <c r="K21" s="93" t="b">
        <v>0</v>
      </c>
      <c r="L21" s="93" t="b">
        <v>0</v>
      </c>
    </row>
    <row r="22" spans="1:12" ht="15">
      <c r="A22" s="93" t="s">
        <v>885</v>
      </c>
      <c r="B22" s="93" t="s">
        <v>886</v>
      </c>
      <c r="C22" s="93">
        <v>3</v>
      </c>
      <c r="D22" s="133">
        <v>0.007229109919994886</v>
      </c>
      <c r="E22" s="133">
        <v>2.089905111439398</v>
      </c>
      <c r="F22" s="93" t="s">
        <v>1157</v>
      </c>
      <c r="G22" s="93" t="b">
        <v>0</v>
      </c>
      <c r="H22" s="93" t="b">
        <v>0</v>
      </c>
      <c r="I22" s="93" t="b">
        <v>0</v>
      </c>
      <c r="J22" s="93" t="b">
        <v>0</v>
      </c>
      <c r="K22" s="93" t="b">
        <v>0</v>
      </c>
      <c r="L22" s="93" t="b">
        <v>0</v>
      </c>
    </row>
    <row r="23" spans="1:12" ht="15">
      <c r="A23" s="93" t="s">
        <v>886</v>
      </c>
      <c r="B23" s="93" t="s">
        <v>887</v>
      </c>
      <c r="C23" s="93">
        <v>3</v>
      </c>
      <c r="D23" s="133">
        <v>0.007229109919994886</v>
      </c>
      <c r="E23" s="133">
        <v>2.089905111439398</v>
      </c>
      <c r="F23" s="93" t="s">
        <v>1157</v>
      </c>
      <c r="G23" s="93" t="b">
        <v>0</v>
      </c>
      <c r="H23" s="93" t="b">
        <v>0</v>
      </c>
      <c r="I23" s="93" t="b">
        <v>0</v>
      </c>
      <c r="J23" s="93" t="b">
        <v>0</v>
      </c>
      <c r="K23" s="93" t="b">
        <v>1</v>
      </c>
      <c r="L23" s="93" t="b">
        <v>0</v>
      </c>
    </row>
    <row r="24" spans="1:12" ht="15">
      <c r="A24" s="93" t="s">
        <v>887</v>
      </c>
      <c r="B24" s="93" t="s">
        <v>884</v>
      </c>
      <c r="C24" s="93">
        <v>3</v>
      </c>
      <c r="D24" s="133">
        <v>0.007229109919994886</v>
      </c>
      <c r="E24" s="133">
        <v>1.964966374831098</v>
      </c>
      <c r="F24" s="93" t="s">
        <v>1157</v>
      </c>
      <c r="G24" s="93" t="b">
        <v>0</v>
      </c>
      <c r="H24" s="93" t="b">
        <v>1</v>
      </c>
      <c r="I24" s="93" t="b">
        <v>0</v>
      </c>
      <c r="J24" s="93" t="b">
        <v>0</v>
      </c>
      <c r="K24" s="93" t="b">
        <v>0</v>
      </c>
      <c r="L24" s="93" t="b">
        <v>0</v>
      </c>
    </row>
    <row r="25" spans="1:12" ht="15">
      <c r="A25" s="93" t="s">
        <v>884</v>
      </c>
      <c r="B25" s="93" t="s">
        <v>888</v>
      </c>
      <c r="C25" s="93">
        <v>3</v>
      </c>
      <c r="D25" s="133">
        <v>0.007229109919994886</v>
      </c>
      <c r="E25" s="133">
        <v>1.964966374831098</v>
      </c>
      <c r="F25" s="93" t="s">
        <v>1157</v>
      </c>
      <c r="G25" s="93" t="b">
        <v>0</v>
      </c>
      <c r="H25" s="93" t="b">
        <v>0</v>
      </c>
      <c r="I25" s="93" t="b">
        <v>0</v>
      </c>
      <c r="J25" s="93" t="b">
        <v>0</v>
      </c>
      <c r="K25" s="93" t="b">
        <v>0</v>
      </c>
      <c r="L25" s="93" t="b">
        <v>0</v>
      </c>
    </row>
    <row r="26" spans="1:12" ht="15">
      <c r="A26" s="93" t="s">
        <v>888</v>
      </c>
      <c r="B26" s="93" t="s">
        <v>889</v>
      </c>
      <c r="C26" s="93">
        <v>3</v>
      </c>
      <c r="D26" s="133">
        <v>0.007229109919994886</v>
      </c>
      <c r="E26" s="133">
        <v>2.089905111439398</v>
      </c>
      <c r="F26" s="93" t="s">
        <v>1157</v>
      </c>
      <c r="G26" s="93" t="b">
        <v>0</v>
      </c>
      <c r="H26" s="93" t="b">
        <v>0</v>
      </c>
      <c r="I26" s="93" t="b">
        <v>0</v>
      </c>
      <c r="J26" s="93" t="b">
        <v>0</v>
      </c>
      <c r="K26" s="93" t="b">
        <v>1</v>
      </c>
      <c r="L26" s="93" t="b">
        <v>0</v>
      </c>
    </row>
    <row r="27" spans="1:12" ht="15">
      <c r="A27" s="93" t="s">
        <v>889</v>
      </c>
      <c r="B27" s="93" t="s">
        <v>890</v>
      </c>
      <c r="C27" s="93">
        <v>3</v>
      </c>
      <c r="D27" s="133">
        <v>0.007229109919994886</v>
      </c>
      <c r="E27" s="133">
        <v>2.089905111439398</v>
      </c>
      <c r="F27" s="93" t="s">
        <v>1157</v>
      </c>
      <c r="G27" s="93" t="b">
        <v>0</v>
      </c>
      <c r="H27" s="93" t="b">
        <v>1</v>
      </c>
      <c r="I27" s="93" t="b">
        <v>0</v>
      </c>
      <c r="J27" s="93" t="b">
        <v>0</v>
      </c>
      <c r="K27" s="93" t="b">
        <v>1</v>
      </c>
      <c r="L27" s="93" t="b">
        <v>0</v>
      </c>
    </row>
    <row r="28" spans="1:12" ht="15">
      <c r="A28" s="93" t="s">
        <v>890</v>
      </c>
      <c r="B28" s="93" t="s">
        <v>837</v>
      </c>
      <c r="C28" s="93">
        <v>3</v>
      </c>
      <c r="D28" s="133">
        <v>0.007229109919994886</v>
      </c>
      <c r="E28" s="133">
        <v>2.089905111439398</v>
      </c>
      <c r="F28" s="93" t="s">
        <v>1157</v>
      </c>
      <c r="G28" s="93" t="b">
        <v>0</v>
      </c>
      <c r="H28" s="93" t="b">
        <v>1</v>
      </c>
      <c r="I28" s="93" t="b">
        <v>0</v>
      </c>
      <c r="J28" s="93" t="b">
        <v>0</v>
      </c>
      <c r="K28" s="93" t="b">
        <v>1</v>
      </c>
      <c r="L28" s="93" t="b">
        <v>0</v>
      </c>
    </row>
    <row r="29" spans="1:12" ht="15">
      <c r="A29" s="93" t="s">
        <v>837</v>
      </c>
      <c r="B29" s="93" t="s">
        <v>1124</v>
      </c>
      <c r="C29" s="93">
        <v>3</v>
      </c>
      <c r="D29" s="133">
        <v>0.007229109919994886</v>
      </c>
      <c r="E29" s="133">
        <v>2.089905111439398</v>
      </c>
      <c r="F29" s="93" t="s">
        <v>1157</v>
      </c>
      <c r="G29" s="93" t="b">
        <v>0</v>
      </c>
      <c r="H29" s="93" t="b">
        <v>1</v>
      </c>
      <c r="I29" s="93" t="b">
        <v>0</v>
      </c>
      <c r="J29" s="93" t="b">
        <v>0</v>
      </c>
      <c r="K29" s="93" t="b">
        <v>0</v>
      </c>
      <c r="L29" s="93" t="b">
        <v>0</v>
      </c>
    </row>
    <row r="30" spans="1:12" ht="15">
      <c r="A30" s="93" t="s">
        <v>1124</v>
      </c>
      <c r="B30" s="93" t="s">
        <v>1125</v>
      </c>
      <c r="C30" s="93">
        <v>3</v>
      </c>
      <c r="D30" s="133">
        <v>0.007229109919994886</v>
      </c>
      <c r="E30" s="133">
        <v>2.089905111439398</v>
      </c>
      <c r="F30" s="93" t="s">
        <v>1157</v>
      </c>
      <c r="G30" s="93" t="b">
        <v>0</v>
      </c>
      <c r="H30" s="93" t="b">
        <v>0</v>
      </c>
      <c r="I30" s="93" t="b">
        <v>0</v>
      </c>
      <c r="J30" s="93" t="b">
        <v>0</v>
      </c>
      <c r="K30" s="93" t="b">
        <v>0</v>
      </c>
      <c r="L30" s="93" t="b">
        <v>0</v>
      </c>
    </row>
    <row r="31" spans="1:12" ht="15">
      <c r="A31" s="93" t="s">
        <v>1125</v>
      </c>
      <c r="B31" s="93" t="s">
        <v>1126</v>
      </c>
      <c r="C31" s="93">
        <v>3</v>
      </c>
      <c r="D31" s="133">
        <v>0.007229109919994886</v>
      </c>
      <c r="E31" s="133">
        <v>2.089905111439398</v>
      </c>
      <c r="F31" s="93" t="s">
        <v>1157</v>
      </c>
      <c r="G31" s="93" t="b">
        <v>0</v>
      </c>
      <c r="H31" s="93" t="b">
        <v>0</v>
      </c>
      <c r="I31" s="93" t="b">
        <v>0</v>
      </c>
      <c r="J31" s="93" t="b">
        <v>0</v>
      </c>
      <c r="K31" s="93" t="b">
        <v>0</v>
      </c>
      <c r="L31" s="93" t="b">
        <v>0</v>
      </c>
    </row>
    <row r="32" spans="1:12" ht="15">
      <c r="A32" s="93" t="s">
        <v>1126</v>
      </c>
      <c r="B32" s="93" t="s">
        <v>879</v>
      </c>
      <c r="C32" s="93">
        <v>3</v>
      </c>
      <c r="D32" s="133">
        <v>0.007229109919994886</v>
      </c>
      <c r="E32" s="133">
        <v>1.1520530181882425</v>
      </c>
      <c r="F32" s="93" t="s">
        <v>1157</v>
      </c>
      <c r="G32" s="93" t="b">
        <v>0</v>
      </c>
      <c r="H32" s="93" t="b">
        <v>0</v>
      </c>
      <c r="I32" s="93" t="b">
        <v>0</v>
      </c>
      <c r="J32" s="93" t="b">
        <v>0</v>
      </c>
      <c r="K32" s="93" t="b">
        <v>0</v>
      </c>
      <c r="L32" s="93" t="b">
        <v>0</v>
      </c>
    </row>
    <row r="33" spans="1:12" ht="15">
      <c r="A33" s="93" t="s">
        <v>879</v>
      </c>
      <c r="B33" s="93" t="s">
        <v>1127</v>
      </c>
      <c r="C33" s="93">
        <v>3</v>
      </c>
      <c r="D33" s="133">
        <v>0.007229109919994886</v>
      </c>
      <c r="E33" s="133">
        <v>1.3365774447807865</v>
      </c>
      <c r="F33" s="93" t="s">
        <v>1157</v>
      </c>
      <c r="G33" s="93" t="b">
        <v>0</v>
      </c>
      <c r="H33" s="93" t="b">
        <v>0</v>
      </c>
      <c r="I33" s="93" t="b">
        <v>0</v>
      </c>
      <c r="J33" s="93" t="b">
        <v>0</v>
      </c>
      <c r="K33" s="93" t="b">
        <v>0</v>
      </c>
      <c r="L33" s="93" t="b">
        <v>0</v>
      </c>
    </row>
    <row r="34" spans="1:12" ht="15">
      <c r="A34" s="93" t="s">
        <v>918</v>
      </c>
      <c r="B34" s="93" t="s">
        <v>920</v>
      </c>
      <c r="C34" s="93">
        <v>3</v>
      </c>
      <c r="D34" s="133">
        <v>0.007229109919994886</v>
      </c>
      <c r="E34" s="133">
        <v>1.964966374831098</v>
      </c>
      <c r="F34" s="93" t="s">
        <v>1157</v>
      </c>
      <c r="G34" s="93" t="b">
        <v>0</v>
      </c>
      <c r="H34" s="93" t="b">
        <v>0</v>
      </c>
      <c r="I34" s="93" t="b">
        <v>0</v>
      </c>
      <c r="J34" s="93" t="b">
        <v>0</v>
      </c>
      <c r="K34" s="93" t="b">
        <v>1</v>
      </c>
      <c r="L34" s="93" t="b">
        <v>0</v>
      </c>
    </row>
    <row r="35" spans="1:12" ht="15">
      <c r="A35" s="93" t="s">
        <v>920</v>
      </c>
      <c r="B35" s="93" t="s">
        <v>919</v>
      </c>
      <c r="C35" s="93">
        <v>3</v>
      </c>
      <c r="D35" s="133">
        <v>0.007229109919994886</v>
      </c>
      <c r="E35" s="133">
        <v>1.964966374831098</v>
      </c>
      <c r="F35" s="93" t="s">
        <v>1157</v>
      </c>
      <c r="G35" s="93" t="b">
        <v>0</v>
      </c>
      <c r="H35" s="93" t="b">
        <v>1</v>
      </c>
      <c r="I35" s="93" t="b">
        <v>0</v>
      </c>
      <c r="J35" s="93" t="b">
        <v>0</v>
      </c>
      <c r="K35" s="93" t="b">
        <v>0</v>
      </c>
      <c r="L35" s="93" t="b">
        <v>0</v>
      </c>
    </row>
    <row r="36" spans="1:12" ht="15">
      <c r="A36" s="93" t="s">
        <v>919</v>
      </c>
      <c r="B36" s="93" t="s">
        <v>921</v>
      </c>
      <c r="C36" s="93">
        <v>3</v>
      </c>
      <c r="D36" s="133">
        <v>0.007229109919994886</v>
      </c>
      <c r="E36" s="133">
        <v>1.964966374831098</v>
      </c>
      <c r="F36" s="93" t="s">
        <v>1157</v>
      </c>
      <c r="G36" s="93" t="b">
        <v>0</v>
      </c>
      <c r="H36" s="93" t="b">
        <v>0</v>
      </c>
      <c r="I36" s="93" t="b">
        <v>0</v>
      </c>
      <c r="J36" s="93" t="b">
        <v>0</v>
      </c>
      <c r="K36" s="93" t="b">
        <v>0</v>
      </c>
      <c r="L36" s="93" t="b">
        <v>0</v>
      </c>
    </row>
    <row r="37" spans="1:12" ht="15">
      <c r="A37" s="93" t="s">
        <v>921</v>
      </c>
      <c r="B37" s="93" t="s">
        <v>922</v>
      </c>
      <c r="C37" s="93">
        <v>3</v>
      </c>
      <c r="D37" s="133">
        <v>0.007229109919994886</v>
      </c>
      <c r="E37" s="133">
        <v>2.089905111439398</v>
      </c>
      <c r="F37" s="93" t="s">
        <v>1157</v>
      </c>
      <c r="G37" s="93" t="b">
        <v>0</v>
      </c>
      <c r="H37" s="93" t="b">
        <v>0</v>
      </c>
      <c r="I37" s="93" t="b">
        <v>0</v>
      </c>
      <c r="J37" s="93" t="b">
        <v>0</v>
      </c>
      <c r="K37" s="93" t="b">
        <v>0</v>
      </c>
      <c r="L37" s="93" t="b">
        <v>0</v>
      </c>
    </row>
    <row r="38" spans="1:12" ht="15">
      <c r="A38" s="93" t="s">
        <v>922</v>
      </c>
      <c r="B38" s="93" t="s">
        <v>881</v>
      </c>
      <c r="C38" s="93">
        <v>3</v>
      </c>
      <c r="D38" s="133">
        <v>0.007229109919994886</v>
      </c>
      <c r="E38" s="133">
        <v>1.7219283261448035</v>
      </c>
      <c r="F38" s="93" t="s">
        <v>1157</v>
      </c>
      <c r="G38" s="93" t="b">
        <v>0</v>
      </c>
      <c r="H38" s="93" t="b">
        <v>0</v>
      </c>
      <c r="I38" s="93" t="b">
        <v>0</v>
      </c>
      <c r="J38" s="93" t="b">
        <v>0</v>
      </c>
      <c r="K38" s="93" t="b">
        <v>0</v>
      </c>
      <c r="L38" s="93" t="b">
        <v>0</v>
      </c>
    </row>
    <row r="39" spans="1:12" ht="15">
      <c r="A39" s="93" t="s">
        <v>923</v>
      </c>
      <c r="B39" s="93" t="s">
        <v>242</v>
      </c>
      <c r="C39" s="93">
        <v>3</v>
      </c>
      <c r="D39" s="133">
        <v>0.007229109919994886</v>
      </c>
      <c r="E39" s="133">
        <v>1.840027638222798</v>
      </c>
      <c r="F39" s="93" t="s">
        <v>1157</v>
      </c>
      <c r="G39" s="93" t="b">
        <v>0</v>
      </c>
      <c r="H39" s="93" t="b">
        <v>1</v>
      </c>
      <c r="I39" s="93" t="b">
        <v>0</v>
      </c>
      <c r="J39" s="93" t="b">
        <v>0</v>
      </c>
      <c r="K39" s="93" t="b">
        <v>0</v>
      </c>
      <c r="L39" s="93" t="b">
        <v>0</v>
      </c>
    </row>
    <row r="40" spans="1:12" ht="15">
      <c r="A40" s="93" t="s">
        <v>242</v>
      </c>
      <c r="B40" s="93" t="s">
        <v>880</v>
      </c>
      <c r="C40" s="93">
        <v>3</v>
      </c>
      <c r="D40" s="133">
        <v>0.007229109919994886</v>
      </c>
      <c r="E40" s="133">
        <v>1.5670263661590604</v>
      </c>
      <c r="F40" s="93" t="s">
        <v>1157</v>
      </c>
      <c r="G40" s="93" t="b">
        <v>0</v>
      </c>
      <c r="H40" s="93" t="b">
        <v>0</v>
      </c>
      <c r="I40" s="93" t="b">
        <v>0</v>
      </c>
      <c r="J40" s="93" t="b">
        <v>0</v>
      </c>
      <c r="K40" s="93" t="b">
        <v>0</v>
      </c>
      <c r="L40" s="93" t="b">
        <v>0</v>
      </c>
    </row>
    <row r="41" spans="1:12" ht="15">
      <c r="A41" s="93" t="s">
        <v>880</v>
      </c>
      <c r="B41" s="93" t="s">
        <v>1128</v>
      </c>
      <c r="C41" s="93">
        <v>2</v>
      </c>
      <c r="D41" s="133">
        <v>0.005708756406540436</v>
      </c>
      <c r="E41" s="133">
        <v>1.5670263661590604</v>
      </c>
      <c r="F41" s="93" t="s">
        <v>1157</v>
      </c>
      <c r="G41" s="93" t="b">
        <v>0</v>
      </c>
      <c r="H41" s="93" t="b">
        <v>0</v>
      </c>
      <c r="I41" s="93" t="b">
        <v>0</v>
      </c>
      <c r="J41" s="93" t="b">
        <v>0</v>
      </c>
      <c r="K41" s="93" t="b">
        <v>0</v>
      </c>
      <c r="L41" s="93" t="b">
        <v>0</v>
      </c>
    </row>
    <row r="42" spans="1:12" ht="15">
      <c r="A42" s="93" t="s">
        <v>1128</v>
      </c>
      <c r="B42" s="93" t="s">
        <v>879</v>
      </c>
      <c r="C42" s="93">
        <v>2</v>
      </c>
      <c r="D42" s="133">
        <v>0.005708756406540436</v>
      </c>
      <c r="E42" s="133">
        <v>1.1520530181882425</v>
      </c>
      <c r="F42" s="93" t="s">
        <v>1157</v>
      </c>
      <c r="G42" s="93" t="b">
        <v>0</v>
      </c>
      <c r="H42" s="93" t="b">
        <v>0</v>
      </c>
      <c r="I42" s="93" t="b">
        <v>0</v>
      </c>
      <c r="J42" s="93" t="b">
        <v>0</v>
      </c>
      <c r="K42" s="93" t="b">
        <v>0</v>
      </c>
      <c r="L42" s="93" t="b">
        <v>0</v>
      </c>
    </row>
    <row r="43" spans="1:12" ht="15">
      <c r="A43" s="93" t="s">
        <v>912</v>
      </c>
      <c r="B43" s="93" t="s">
        <v>882</v>
      </c>
      <c r="C43" s="93">
        <v>2</v>
      </c>
      <c r="D43" s="133">
        <v>0.005708756406540436</v>
      </c>
      <c r="E43" s="133">
        <v>2.265996370495079</v>
      </c>
      <c r="F43" s="93" t="s">
        <v>1157</v>
      </c>
      <c r="G43" s="93" t="b">
        <v>1</v>
      </c>
      <c r="H43" s="93" t="b">
        <v>0</v>
      </c>
      <c r="I43" s="93" t="b">
        <v>0</v>
      </c>
      <c r="J43" s="93" t="b">
        <v>0</v>
      </c>
      <c r="K43" s="93" t="b">
        <v>0</v>
      </c>
      <c r="L43" s="93" t="b">
        <v>0</v>
      </c>
    </row>
    <row r="44" spans="1:12" ht="15">
      <c r="A44" s="93" t="s">
        <v>882</v>
      </c>
      <c r="B44" s="93" t="s">
        <v>913</v>
      </c>
      <c r="C44" s="93">
        <v>2</v>
      </c>
      <c r="D44" s="133">
        <v>0.005708756406540436</v>
      </c>
      <c r="E44" s="133">
        <v>1.8680563618230415</v>
      </c>
      <c r="F44" s="93" t="s">
        <v>1157</v>
      </c>
      <c r="G44" s="93" t="b">
        <v>0</v>
      </c>
      <c r="H44" s="93" t="b">
        <v>0</v>
      </c>
      <c r="I44" s="93" t="b">
        <v>0</v>
      </c>
      <c r="J44" s="93" t="b">
        <v>0</v>
      </c>
      <c r="K44" s="93" t="b">
        <v>0</v>
      </c>
      <c r="L44" s="93" t="b">
        <v>0</v>
      </c>
    </row>
    <row r="45" spans="1:12" ht="15">
      <c r="A45" s="93" t="s">
        <v>913</v>
      </c>
      <c r="B45" s="93" t="s">
        <v>914</v>
      </c>
      <c r="C45" s="93">
        <v>2</v>
      </c>
      <c r="D45" s="133">
        <v>0.005708756406540436</v>
      </c>
      <c r="E45" s="133">
        <v>2.265996370495079</v>
      </c>
      <c r="F45" s="93" t="s">
        <v>1157</v>
      </c>
      <c r="G45" s="93" t="b">
        <v>0</v>
      </c>
      <c r="H45" s="93" t="b">
        <v>0</v>
      </c>
      <c r="I45" s="93" t="b">
        <v>0</v>
      </c>
      <c r="J45" s="93" t="b">
        <v>0</v>
      </c>
      <c r="K45" s="93" t="b">
        <v>0</v>
      </c>
      <c r="L45" s="93" t="b">
        <v>0</v>
      </c>
    </row>
    <row r="46" spans="1:12" ht="15">
      <c r="A46" s="93" t="s">
        <v>914</v>
      </c>
      <c r="B46" s="93" t="s">
        <v>915</v>
      </c>
      <c r="C46" s="93">
        <v>2</v>
      </c>
      <c r="D46" s="133">
        <v>0.005708756406540436</v>
      </c>
      <c r="E46" s="133">
        <v>2.265996370495079</v>
      </c>
      <c r="F46" s="93" t="s">
        <v>1157</v>
      </c>
      <c r="G46" s="93" t="b">
        <v>0</v>
      </c>
      <c r="H46" s="93" t="b">
        <v>0</v>
      </c>
      <c r="I46" s="93" t="b">
        <v>0</v>
      </c>
      <c r="J46" s="93" t="b">
        <v>0</v>
      </c>
      <c r="K46" s="93" t="b">
        <v>0</v>
      </c>
      <c r="L46" s="93" t="b">
        <v>0</v>
      </c>
    </row>
    <row r="47" spans="1:12" ht="15">
      <c r="A47" s="93" t="s">
        <v>915</v>
      </c>
      <c r="B47" s="93" t="s">
        <v>239</v>
      </c>
      <c r="C47" s="93">
        <v>2</v>
      </c>
      <c r="D47" s="133">
        <v>0.005708756406540436</v>
      </c>
      <c r="E47" s="133">
        <v>1.7219283261448035</v>
      </c>
      <c r="F47" s="93" t="s">
        <v>1157</v>
      </c>
      <c r="G47" s="93" t="b">
        <v>0</v>
      </c>
      <c r="H47" s="93" t="b">
        <v>0</v>
      </c>
      <c r="I47" s="93" t="b">
        <v>0</v>
      </c>
      <c r="J47" s="93" t="b">
        <v>0</v>
      </c>
      <c r="K47" s="93" t="b">
        <v>0</v>
      </c>
      <c r="L47" s="93" t="b">
        <v>0</v>
      </c>
    </row>
    <row r="48" spans="1:12" ht="15">
      <c r="A48" s="93" t="s">
        <v>239</v>
      </c>
      <c r="B48" s="93" t="s">
        <v>916</v>
      </c>
      <c r="C48" s="93">
        <v>2</v>
      </c>
      <c r="D48" s="133">
        <v>0.005708756406540436</v>
      </c>
      <c r="E48" s="133">
        <v>1.7888751157754166</v>
      </c>
      <c r="F48" s="93" t="s">
        <v>1157</v>
      </c>
      <c r="G48" s="93" t="b">
        <v>0</v>
      </c>
      <c r="H48" s="93" t="b">
        <v>0</v>
      </c>
      <c r="I48" s="93" t="b">
        <v>0</v>
      </c>
      <c r="J48" s="93" t="b">
        <v>0</v>
      </c>
      <c r="K48" s="93" t="b">
        <v>0</v>
      </c>
      <c r="L48" s="93" t="b">
        <v>0</v>
      </c>
    </row>
    <row r="49" spans="1:12" ht="15">
      <c r="A49" s="93" t="s">
        <v>916</v>
      </c>
      <c r="B49" s="93" t="s">
        <v>1129</v>
      </c>
      <c r="C49" s="93">
        <v>2</v>
      </c>
      <c r="D49" s="133">
        <v>0.005708756406540436</v>
      </c>
      <c r="E49" s="133">
        <v>2.265996370495079</v>
      </c>
      <c r="F49" s="93" t="s">
        <v>1157</v>
      </c>
      <c r="G49" s="93" t="b">
        <v>0</v>
      </c>
      <c r="H49" s="93" t="b">
        <v>0</v>
      </c>
      <c r="I49" s="93" t="b">
        <v>0</v>
      </c>
      <c r="J49" s="93" t="b">
        <v>0</v>
      </c>
      <c r="K49" s="93" t="b">
        <v>0</v>
      </c>
      <c r="L49" s="93" t="b">
        <v>0</v>
      </c>
    </row>
    <row r="50" spans="1:12" ht="15">
      <c r="A50" s="93" t="s">
        <v>1129</v>
      </c>
      <c r="B50" s="93" t="s">
        <v>908</v>
      </c>
      <c r="C50" s="93">
        <v>2</v>
      </c>
      <c r="D50" s="133">
        <v>0.005708756406540436</v>
      </c>
      <c r="E50" s="133">
        <v>1.8680563618230415</v>
      </c>
      <c r="F50" s="93" t="s">
        <v>1157</v>
      </c>
      <c r="G50" s="93" t="b">
        <v>0</v>
      </c>
      <c r="H50" s="93" t="b">
        <v>0</v>
      </c>
      <c r="I50" s="93" t="b">
        <v>0</v>
      </c>
      <c r="J50" s="93" t="b">
        <v>0</v>
      </c>
      <c r="K50" s="93" t="b">
        <v>0</v>
      </c>
      <c r="L50" s="93" t="b">
        <v>0</v>
      </c>
    </row>
    <row r="51" spans="1:12" ht="15">
      <c r="A51" s="93" t="s">
        <v>908</v>
      </c>
      <c r="B51" s="93" t="s">
        <v>252</v>
      </c>
      <c r="C51" s="93">
        <v>2</v>
      </c>
      <c r="D51" s="133">
        <v>0.005708756406540436</v>
      </c>
      <c r="E51" s="133">
        <v>1.8680563618230415</v>
      </c>
      <c r="F51" s="93" t="s">
        <v>1157</v>
      </c>
      <c r="G51" s="93" t="b">
        <v>0</v>
      </c>
      <c r="H51" s="93" t="b">
        <v>0</v>
      </c>
      <c r="I51" s="93" t="b">
        <v>0</v>
      </c>
      <c r="J51" s="93" t="b">
        <v>0</v>
      </c>
      <c r="K51" s="93" t="b">
        <v>0</v>
      </c>
      <c r="L51" s="93" t="b">
        <v>0</v>
      </c>
    </row>
    <row r="52" spans="1:12" ht="15">
      <c r="A52" s="93" t="s">
        <v>252</v>
      </c>
      <c r="B52" s="93" t="s">
        <v>1130</v>
      </c>
      <c r="C52" s="93">
        <v>2</v>
      </c>
      <c r="D52" s="133">
        <v>0.005708756406540436</v>
      </c>
      <c r="E52" s="133">
        <v>2.265996370495079</v>
      </c>
      <c r="F52" s="93" t="s">
        <v>1157</v>
      </c>
      <c r="G52" s="93" t="b">
        <v>0</v>
      </c>
      <c r="H52" s="93" t="b">
        <v>0</v>
      </c>
      <c r="I52" s="93" t="b">
        <v>0</v>
      </c>
      <c r="J52" s="93" t="b">
        <v>0</v>
      </c>
      <c r="K52" s="93" t="b">
        <v>0</v>
      </c>
      <c r="L52" s="93" t="b">
        <v>0</v>
      </c>
    </row>
    <row r="53" spans="1:12" ht="15">
      <c r="A53" s="93" t="s">
        <v>1130</v>
      </c>
      <c r="B53" s="93" t="s">
        <v>1112</v>
      </c>
      <c r="C53" s="93">
        <v>2</v>
      </c>
      <c r="D53" s="133">
        <v>0.005708756406540436</v>
      </c>
      <c r="E53" s="133">
        <v>1.964966374831098</v>
      </c>
      <c r="F53" s="93" t="s">
        <v>1157</v>
      </c>
      <c r="G53" s="93" t="b">
        <v>0</v>
      </c>
      <c r="H53" s="93" t="b">
        <v>0</v>
      </c>
      <c r="I53" s="93" t="b">
        <v>0</v>
      </c>
      <c r="J53" s="93" t="b">
        <v>0</v>
      </c>
      <c r="K53" s="93" t="b">
        <v>0</v>
      </c>
      <c r="L53" s="93" t="b">
        <v>0</v>
      </c>
    </row>
    <row r="54" spans="1:12" ht="15">
      <c r="A54" s="93" t="s">
        <v>1112</v>
      </c>
      <c r="B54" s="93" t="s">
        <v>1131</v>
      </c>
      <c r="C54" s="93">
        <v>2</v>
      </c>
      <c r="D54" s="133">
        <v>0.005708756406540436</v>
      </c>
      <c r="E54" s="133">
        <v>1.964966374831098</v>
      </c>
      <c r="F54" s="93" t="s">
        <v>1157</v>
      </c>
      <c r="G54" s="93" t="b">
        <v>0</v>
      </c>
      <c r="H54" s="93" t="b">
        <v>0</v>
      </c>
      <c r="I54" s="93" t="b">
        <v>0</v>
      </c>
      <c r="J54" s="93" t="b">
        <v>0</v>
      </c>
      <c r="K54" s="93" t="b">
        <v>0</v>
      </c>
      <c r="L54" s="93" t="b">
        <v>0</v>
      </c>
    </row>
    <row r="55" spans="1:12" ht="15">
      <c r="A55" s="93" t="s">
        <v>1131</v>
      </c>
      <c r="B55" s="93" t="s">
        <v>1132</v>
      </c>
      <c r="C55" s="93">
        <v>2</v>
      </c>
      <c r="D55" s="133">
        <v>0.005708756406540436</v>
      </c>
      <c r="E55" s="133">
        <v>2.265996370495079</v>
      </c>
      <c r="F55" s="93" t="s">
        <v>1157</v>
      </c>
      <c r="G55" s="93" t="b">
        <v>0</v>
      </c>
      <c r="H55" s="93" t="b">
        <v>0</v>
      </c>
      <c r="I55" s="93" t="b">
        <v>0</v>
      </c>
      <c r="J55" s="93" t="b">
        <v>0</v>
      </c>
      <c r="K55" s="93" t="b">
        <v>0</v>
      </c>
      <c r="L55" s="93" t="b">
        <v>0</v>
      </c>
    </row>
    <row r="56" spans="1:12" ht="15">
      <c r="A56" s="93" t="s">
        <v>1132</v>
      </c>
      <c r="B56" s="93" t="s">
        <v>1133</v>
      </c>
      <c r="C56" s="93">
        <v>2</v>
      </c>
      <c r="D56" s="133">
        <v>0.005708756406540436</v>
      </c>
      <c r="E56" s="133">
        <v>2.265996370495079</v>
      </c>
      <c r="F56" s="93" t="s">
        <v>1157</v>
      </c>
      <c r="G56" s="93" t="b">
        <v>0</v>
      </c>
      <c r="H56" s="93" t="b">
        <v>0</v>
      </c>
      <c r="I56" s="93" t="b">
        <v>0</v>
      </c>
      <c r="J56" s="93" t="b">
        <v>0</v>
      </c>
      <c r="K56" s="93" t="b">
        <v>0</v>
      </c>
      <c r="L56" s="93" t="b">
        <v>0</v>
      </c>
    </row>
    <row r="57" spans="1:12" ht="15">
      <c r="A57" s="93" t="s">
        <v>1133</v>
      </c>
      <c r="B57" s="93" t="s">
        <v>1134</v>
      </c>
      <c r="C57" s="93">
        <v>2</v>
      </c>
      <c r="D57" s="133">
        <v>0.005708756406540436</v>
      </c>
      <c r="E57" s="133">
        <v>2.265996370495079</v>
      </c>
      <c r="F57" s="93" t="s">
        <v>1157</v>
      </c>
      <c r="G57" s="93" t="b">
        <v>0</v>
      </c>
      <c r="H57" s="93" t="b">
        <v>0</v>
      </c>
      <c r="I57" s="93" t="b">
        <v>0</v>
      </c>
      <c r="J57" s="93" t="b">
        <v>0</v>
      </c>
      <c r="K57" s="93" t="b">
        <v>0</v>
      </c>
      <c r="L57" s="93" t="b">
        <v>0</v>
      </c>
    </row>
    <row r="58" spans="1:12" ht="15">
      <c r="A58" s="93" t="s">
        <v>1134</v>
      </c>
      <c r="B58" s="93" t="s">
        <v>1135</v>
      </c>
      <c r="C58" s="93">
        <v>2</v>
      </c>
      <c r="D58" s="133">
        <v>0.005708756406540436</v>
      </c>
      <c r="E58" s="133">
        <v>2.265996370495079</v>
      </c>
      <c r="F58" s="93" t="s">
        <v>1157</v>
      </c>
      <c r="G58" s="93" t="b">
        <v>0</v>
      </c>
      <c r="H58" s="93" t="b">
        <v>0</v>
      </c>
      <c r="I58" s="93" t="b">
        <v>0</v>
      </c>
      <c r="J58" s="93" t="b">
        <v>0</v>
      </c>
      <c r="K58" s="93" t="b">
        <v>0</v>
      </c>
      <c r="L58" s="93" t="b">
        <v>0</v>
      </c>
    </row>
    <row r="59" spans="1:12" ht="15">
      <c r="A59" s="93" t="s">
        <v>1135</v>
      </c>
      <c r="B59" s="93" t="s">
        <v>1136</v>
      </c>
      <c r="C59" s="93">
        <v>2</v>
      </c>
      <c r="D59" s="133">
        <v>0.005708756406540436</v>
      </c>
      <c r="E59" s="133">
        <v>2.265996370495079</v>
      </c>
      <c r="F59" s="93" t="s">
        <v>1157</v>
      </c>
      <c r="G59" s="93" t="b">
        <v>0</v>
      </c>
      <c r="H59" s="93" t="b">
        <v>0</v>
      </c>
      <c r="I59" s="93" t="b">
        <v>0</v>
      </c>
      <c r="J59" s="93" t="b">
        <v>0</v>
      </c>
      <c r="K59" s="93" t="b">
        <v>0</v>
      </c>
      <c r="L59" s="93" t="b">
        <v>0</v>
      </c>
    </row>
    <row r="60" spans="1:12" ht="15">
      <c r="A60" s="93" t="s">
        <v>1136</v>
      </c>
      <c r="B60" s="93" t="s">
        <v>906</v>
      </c>
      <c r="C60" s="93">
        <v>2</v>
      </c>
      <c r="D60" s="133">
        <v>0.005708756406540436</v>
      </c>
      <c r="E60" s="133">
        <v>1.8680563618230415</v>
      </c>
      <c r="F60" s="93" t="s">
        <v>1157</v>
      </c>
      <c r="G60" s="93" t="b">
        <v>0</v>
      </c>
      <c r="H60" s="93" t="b">
        <v>0</v>
      </c>
      <c r="I60" s="93" t="b">
        <v>0</v>
      </c>
      <c r="J60" s="93" t="b">
        <v>1</v>
      </c>
      <c r="K60" s="93" t="b">
        <v>0</v>
      </c>
      <c r="L60" s="93" t="b">
        <v>0</v>
      </c>
    </row>
    <row r="61" spans="1:12" ht="15">
      <c r="A61" s="93" t="s">
        <v>906</v>
      </c>
      <c r="B61" s="93" t="s">
        <v>1137</v>
      </c>
      <c r="C61" s="93">
        <v>2</v>
      </c>
      <c r="D61" s="133">
        <v>0.005708756406540436</v>
      </c>
      <c r="E61" s="133">
        <v>1.8680563618230415</v>
      </c>
      <c r="F61" s="93" t="s">
        <v>1157</v>
      </c>
      <c r="G61" s="93" t="b">
        <v>1</v>
      </c>
      <c r="H61" s="93" t="b">
        <v>0</v>
      </c>
      <c r="I61" s="93" t="b">
        <v>0</v>
      </c>
      <c r="J61" s="93" t="b">
        <v>0</v>
      </c>
      <c r="K61" s="93" t="b">
        <v>0</v>
      </c>
      <c r="L61" s="93" t="b">
        <v>0</v>
      </c>
    </row>
    <row r="62" spans="1:12" ht="15">
      <c r="A62" s="93" t="s">
        <v>1137</v>
      </c>
      <c r="B62" s="93" t="s">
        <v>233</v>
      </c>
      <c r="C62" s="93">
        <v>2</v>
      </c>
      <c r="D62" s="133">
        <v>0.005708756406540436</v>
      </c>
      <c r="E62" s="133">
        <v>2.265996370495079</v>
      </c>
      <c r="F62" s="93" t="s">
        <v>1157</v>
      </c>
      <c r="G62" s="93" t="b">
        <v>0</v>
      </c>
      <c r="H62" s="93" t="b">
        <v>0</v>
      </c>
      <c r="I62" s="93" t="b">
        <v>0</v>
      </c>
      <c r="J62" s="93" t="b">
        <v>0</v>
      </c>
      <c r="K62" s="93" t="b">
        <v>0</v>
      </c>
      <c r="L62" s="93" t="b">
        <v>0</v>
      </c>
    </row>
    <row r="63" spans="1:12" ht="15">
      <c r="A63" s="93" t="s">
        <v>233</v>
      </c>
      <c r="B63" s="93" t="s">
        <v>1138</v>
      </c>
      <c r="C63" s="93">
        <v>2</v>
      </c>
      <c r="D63" s="133">
        <v>0.005708756406540436</v>
      </c>
      <c r="E63" s="133">
        <v>2.265996370495079</v>
      </c>
      <c r="F63" s="93" t="s">
        <v>1157</v>
      </c>
      <c r="G63" s="93" t="b">
        <v>0</v>
      </c>
      <c r="H63" s="93" t="b">
        <v>0</v>
      </c>
      <c r="I63" s="93" t="b">
        <v>0</v>
      </c>
      <c r="J63" s="93" t="b">
        <v>0</v>
      </c>
      <c r="K63" s="93" t="b">
        <v>0</v>
      </c>
      <c r="L63" s="93" t="b">
        <v>0</v>
      </c>
    </row>
    <row r="64" spans="1:12" ht="15">
      <c r="A64" s="93" t="s">
        <v>1138</v>
      </c>
      <c r="B64" s="93" t="s">
        <v>880</v>
      </c>
      <c r="C64" s="93">
        <v>2</v>
      </c>
      <c r="D64" s="133">
        <v>0.005708756406540436</v>
      </c>
      <c r="E64" s="133">
        <v>1.5670263661590604</v>
      </c>
      <c r="F64" s="93" t="s">
        <v>1157</v>
      </c>
      <c r="G64" s="93" t="b">
        <v>0</v>
      </c>
      <c r="H64" s="93" t="b">
        <v>0</v>
      </c>
      <c r="I64" s="93" t="b">
        <v>0</v>
      </c>
      <c r="J64" s="93" t="b">
        <v>0</v>
      </c>
      <c r="K64" s="93" t="b">
        <v>0</v>
      </c>
      <c r="L64" s="93" t="b">
        <v>0</v>
      </c>
    </row>
    <row r="65" spans="1:12" ht="15">
      <c r="A65" s="93" t="s">
        <v>892</v>
      </c>
      <c r="B65" s="93" t="s">
        <v>893</v>
      </c>
      <c r="C65" s="93">
        <v>2</v>
      </c>
      <c r="D65" s="133">
        <v>0.005708756406540436</v>
      </c>
      <c r="E65" s="133">
        <v>2.089905111439398</v>
      </c>
      <c r="F65" s="93" t="s">
        <v>1157</v>
      </c>
      <c r="G65" s="93" t="b">
        <v>0</v>
      </c>
      <c r="H65" s="93" t="b">
        <v>1</v>
      </c>
      <c r="I65" s="93" t="b">
        <v>0</v>
      </c>
      <c r="J65" s="93" t="b">
        <v>0</v>
      </c>
      <c r="K65" s="93" t="b">
        <v>0</v>
      </c>
      <c r="L65" s="93" t="b">
        <v>0</v>
      </c>
    </row>
    <row r="66" spans="1:12" ht="15">
      <c r="A66" s="93" t="s">
        <v>893</v>
      </c>
      <c r="B66" s="93" t="s">
        <v>894</v>
      </c>
      <c r="C66" s="93">
        <v>2</v>
      </c>
      <c r="D66" s="133">
        <v>0.005708756406540436</v>
      </c>
      <c r="E66" s="133">
        <v>2.265996370495079</v>
      </c>
      <c r="F66" s="93" t="s">
        <v>1157</v>
      </c>
      <c r="G66" s="93" t="b">
        <v>0</v>
      </c>
      <c r="H66" s="93" t="b">
        <v>0</v>
      </c>
      <c r="I66" s="93" t="b">
        <v>0</v>
      </c>
      <c r="J66" s="93" t="b">
        <v>0</v>
      </c>
      <c r="K66" s="93" t="b">
        <v>0</v>
      </c>
      <c r="L66" s="93" t="b">
        <v>0</v>
      </c>
    </row>
    <row r="67" spans="1:12" ht="15">
      <c r="A67" s="93" t="s">
        <v>894</v>
      </c>
      <c r="B67" s="93" t="s">
        <v>895</v>
      </c>
      <c r="C67" s="93">
        <v>2</v>
      </c>
      <c r="D67" s="133">
        <v>0.005708756406540436</v>
      </c>
      <c r="E67" s="133">
        <v>2.265996370495079</v>
      </c>
      <c r="F67" s="93" t="s">
        <v>1157</v>
      </c>
      <c r="G67" s="93" t="b">
        <v>0</v>
      </c>
      <c r="H67" s="93" t="b">
        <v>0</v>
      </c>
      <c r="I67" s="93" t="b">
        <v>0</v>
      </c>
      <c r="J67" s="93" t="b">
        <v>0</v>
      </c>
      <c r="K67" s="93" t="b">
        <v>0</v>
      </c>
      <c r="L67" s="93" t="b">
        <v>0</v>
      </c>
    </row>
    <row r="68" spans="1:12" ht="15">
      <c r="A68" s="93" t="s">
        <v>895</v>
      </c>
      <c r="B68" s="93" t="s">
        <v>896</v>
      </c>
      <c r="C68" s="93">
        <v>2</v>
      </c>
      <c r="D68" s="133">
        <v>0.005708756406540436</v>
      </c>
      <c r="E68" s="133">
        <v>2.265996370495079</v>
      </c>
      <c r="F68" s="93" t="s">
        <v>1157</v>
      </c>
      <c r="G68" s="93" t="b">
        <v>0</v>
      </c>
      <c r="H68" s="93" t="b">
        <v>0</v>
      </c>
      <c r="I68" s="93" t="b">
        <v>0</v>
      </c>
      <c r="J68" s="93" t="b">
        <v>1</v>
      </c>
      <c r="K68" s="93" t="b">
        <v>0</v>
      </c>
      <c r="L68" s="93" t="b">
        <v>0</v>
      </c>
    </row>
    <row r="69" spans="1:12" ht="15">
      <c r="A69" s="93" t="s">
        <v>896</v>
      </c>
      <c r="B69" s="93" t="s">
        <v>897</v>
      </c>
      <c r="C69" s="93">
        <v>2</v>
      </c>
      <c r="D69" s="133">
        <v>0.005708756406540436</v>
      </c>
      <c r="E69" s="133">
        <v>2.265996370495079</v>
      </c>
      <c r="F69" s="93" t="s">
        <v>1157</v>
      </c>
      <c r="G69" s="93" t="b">
        <v>1</v>
      </c>
      <c r="H69" s="93" t="b">
        <v>0</v>
      </c>
      <c r="I69" s="93" t="b">
        <v>0</v>
      </c>
      <c r="J69" s="93" t="b">
        <v>0</v>
      </c>
      <c r="K69" s="93" t="b">
        <v>0</v>
      </c>
      <c r="L69" s="93" t="b">
        <v>0</v>
      </c>
    </row>
    <row r="70" spans="1:12" ht="15">
      <c r="A70" s="93" t="s">
        <v>897</v>
      </c>
      <c r="B70" s="93" t="s">
        <v>898</v>
      </c>
      <c r="C70" s="93">
        <v>2</v>
      </c>
      <c r="D70" s="133">
        <v>0.005708756406540436</v>
      </c>
      <c r="E70" s="133">
        <v>2.265996370495079</v>
      </c>
      <c r="F70" s="93" t="s">
        <v>1157</v>
      </c>
      <c r="G70" s="93" t="b">
        <v>0</v>
      </c>
      <c r="H70" s="93" t="b">
        <v>0</v>
      </c>
      <c r="I70" s="93" t="b">
        <v>0</v>
      </c>
      <c r="J70" s="93" t="b">
        <v>0</v>
      </c>
      <c r="K70" s="93" t="b">
        <v>0</v>
      </c>
      <c r="L70" s="93" t="b">
        <v>0</v>
      </c>
    </row>
    <row r="71" spans="1:12" ht="15">
      <c r="A71" s="93" t="s">
        <v>898</v>
      </c>
      <c r="B71" s="93" t="s">
        <v>899</v>
      </c>
      <c r="C71" s="93">
        <v>2</v>
      </c>
      <c r="D71" s="133">
        <v>0.005708756406540436</v>
      </c>
      <c r="E71" s="133">
        <v>2.265996370495079</v>
      </c>
      <c r="F71" s="93" t="s">
        <v>1157</v>
      </c>
      <c r="G71" s="93" t="b">
        <v>0</v>
      </c>
      <c r="H71" s="93" t="b">
        <v>0</v>
      </c>
      <c r="I71" s="93" t="b">
        <v>0</v>
      </c>
      <c r="J71" s="93" t="b">
        <v>0</v>
      </c>
      <c r="K71" s="93" t="b">
        <v>1</v>
      </c>
      <c r="L71" s="93" t="b">
        <v>0</v>
      </c>
    </row>
    <row r="72" spans="1:12" ht="15">
      <c r="A72" s="93" t="s">
        <v>899</v>
      </c>
      <c r="B72" s="93" t="s">
        <v>839</v>
      </c>
      <c r="C72" s="93">
        <v>2</v>
      </c>
      <c r="D72" s="133">
        <v>0.005708756406540436</v>
      </c>
      <c r="E72" s="133">
        <v>2.265996370495079</v>
      </c>
      <c r="F72" s="93" t="s">
        <v>1157</v>
      </c>
      <c r="G72" s="93" t="b">
        <v>0</v>
      </c>
      <c r="H72" s="93" t="b">
        <v>1</v>
      </c>
      <c r="I72" s="93" t="b">
        <v>0</v>
      </c>
      <c r="J72" s="93" t="b">
        <v>0</v>
      </c>
      <c r="K72" s="93" t="b">
        <v>0</v>
      </c>
      <c r="L72" s="93" t="b">
        <v>0</v>
      </c>
    </row>
    <row r="73" spans="1:12" ht="15">
      <c r="A73" s="93" t="s">
        <v>839</v>
      </c>
      <c r="B73" s="93" t="s">
        <v>900</v>
      </c>
      <c r="C73" s="93">
        <v>2</v>
      </c>
      <c r="D73" s="133">
        <v>0.005708756406540436</v>
      </c>
      <c r="E73" s="133">
        <v>2.265996370495079</v>
      </c>
      <c r="F73" s="93" t="s">
        <v>1157</v>
      </c>
      <c r="G73" s="93" t="b">
        <v>0</v>
      </c>
      <c r="H73" s="93" t="b">
        <v>0</v>
      </c>
      <c r="I73" s="93" t="b">
        <v>0</v>
      </c>
      <c r="J73" s="93" t="b">
        <v>0</v>
      </c>
      <c r="K73" s="93" t="b">
        <v>0</v>
      </c>
      <c r="L73" s="93" t="b">
        <v>0</v>
      </c>
    </row>
    <row r="74" spans="1:12" ht="15">
      <c r="A74" s="93" t="s">
        <v>900</v>
      </c>
      <c r="B74" s="93" t="s">
        <v>1139</v>
      </c>
      <c r="C74" s="93">
        <v>2</v>
      </c>
      <c r="D74" s="133">
        <v>0.005708756406540436</v>
      </c>
      <c r="E74" s="133">
        <v>2.265996370495079</v>
      </c>
      <c r="F74" s="93" t="s">
        <v>1157</v>
      </c>
      <c r="G74" s="93" t="b">
        <v>0</v>
      </c>
      <c r="H74" s="93" t="b">
        <v>0</v>
      </c>
      <c r="I74" s="93" t="b">
        <v>0</v>
      </c>
      <c r="J74" s="93" t="b">
        <v>0</v>
      </c>
      <c r="K74" s="93" t="b">
        <v>0</v>
      </c>
      <c r="L74" s="93" t="b">
        <v>0</v>
      </c>
    </row>
    <row r="75" spans="1:12" ht="15">
      <c r="A75" s="93" t="s">
        <v>1139</v>
      </c>
      <c r="B75" s="93" t="s">
        <v>1140</v>
      </c>
      <c r="C75" s="93">
        <v>2</v>
      </c>
      <c r="D75" s="133">
        <v>0.005708756406540436</v>
      </c>
      <c r="E75" s="133">
        <v>2.265996370495079</v>
      </c>
      <c r="F75" s="93" t="s">
        <v>1157</v>
      </c>
      <c r="G75" s="93" t="b">
        <v>0</v>
      </c>
      <c r="H75" s="93" t="b">
        <v>0</v>
      </c>
      <c r="I75" s="93" t="b">
        <v>0</v>
      </c>
      <c r="J75" s="93" t="b">
        <v>0</v>
      </c>
      <c r="K75" s="93" t="b">
        <v>0</v>
      </c>
      <c r="L75" s="93" t="b">
        <v>0</v>
      </c>
    </row>
    <row r="76" spans="1:12" ht="15">
      <c r="A76" s="93" t="s">
        <v>1140</v>
      </c>
      <c r="B76" s="93" t="s">
        <v>1141</v>
      </c>
      <c r="C76" s="93">
        <v>2</v>
      </c>
      <c r="D76" s="133">
        <v>0.005708756406540436</v>
      </c>
      <c r="E76" s="133">
        <v>2.265996370495079</v>
      </c>
      <c r="F76" s="93" t="s">
        <v>1157</v>
      </c>
      <c r="G76" s="93" t="b">
        <v>0</v>
      </c>
      <c r="H76" s="93" t="b">
        <v>0</v>
      </c>
      <c r="I76" s="93" t="b">
        <v>0</v>
      </c>
      <c r="J76" s="93" t="b">
        <v>0</v>
      </c>
      <c r="K76" s="93" t="b">
        <v>0</v>
      </c>
      <c r="L76" s="93" t="b">
        <v>0</v>
      </c>
    </row>
    <row r="77" spans="1:12" ht="15">
      <c r="A77" s="93" t="s">
        <v>1141</v>
      </c>
      <c r="B77" s="93" t="s">
        <v>1112</v>
      </c>
      <c r="C77" s="93">
        <v>2</v>
      </c>
      <c r="D77" s="133">
        <v>0.005708756406540436</v>
      </c>
      <c r="E77" s="133">
        <v>1.964966374831098</v>
      </c>
      <c r="F77" s="93" t="s">
        <v>1157</v>
      </c>
      <c r="G77" s="93" t="b">
        <v>0</v>
      </c>
      <c r="H77" s="93" t="b">
        <v>0</v>
      </c>
      <c r="I77" s="93" t="b">
        <v>0</v>
      </c>
      <c r="J77" s="93" t="b">
        <v>0</v>
      </c>
      <c r="K77" s="93" t="b">
        <v>0</v>
      </c>
      <c r="L77" s="93" t="b">
        <v>0</v>
      </c>
    </row>
    <row r="78" spans="1:12" ht="15">
      <c r="A78" s="93" t="s">
        <v>1112</v>
      </c>
      <c r="B78" s="93" t="s">
        <v>251</v>
      </c>
      <c r="C78" s="93">
        <v>2</v>
      </c>
      <c r="D78" s="133">
        <v>0.005708756406540436</v>
      </c>
      <c r="E78" s="133">
        <v>1.964966374831098</v>
      </c>
      <c r="F78" s="93" t="s">
        <v>1157</v>
      </c>
      <c r="G78" s="93" t="b">
        <v>0</v>
      </c>
      <c r="H78" s="93" t="b">
        <v>0</v>
      </c>
      <c r="I78" s="93" t="b">
        <v>0</v>
      </c>
      <c r="J78" s="93" t="b">
        <v>0</v>
      </c>
      <c r="K78" s="93" t="b">
        <v>0</v>
      </c>
      <c r="L78" s="93" t="b">
        <v>0</v>
      </c>
    </row>
    <row r="79" spans="1:12" ht="15">
      <c r="A79" s="93" t="s">
        <v>251</v>
      </c>
      <c r="B79" s="93" t="s">
        <v>250</v>
      </c>
      <c r="C79" s="93">
        <v>2</v>
      </c>
      <c r="D79" s="133">
        <v>0.005708756406540436</v>
      </c>
      <c r="E79" s="133">
        <v>2.265996370495079</v>
      </c>
      <c r="F79" s="93" t="s">
        <v>1157</v>
      </c>
      <c r="G79" s="93" t="b">
        <v>0</v>
      </c>
      <c r="H79" s="93" t="b">
        <v>0</v>
      </c>
      <c r="I79" s="93" t="b">
        <v>0</v>
      </c>
      <c r="J79" s="93" t="b">
        <v>0</v>
      </c>
      <c r="K79" s="93" t="b">
        <v>0</v>
      </c>
      <c r="L79" s="93" t="b">
        <v>0</v>
      </c>
    </row>
    <row r="80" spans="1:12" ht="15">
      <c r="A80" s="93" t="s">
        <v>250</v>
      </c>
      <c r="B80" s="93" t="s">
        <v>239</v>
      </c>
      <c r="C80" s="93">
        <v>2</v>
      </c>
      <c r="D80" s="133">
        <v>0.005708756406540436</v>
      </c>
      <c r="E80" s="133">
        <v>1.7219283261448035</v>
      </c>
      <c r="F80" s="93" t="s">
        <v>1157</v>
      </c>
      <c r="G80" s="93" t="b">
        <v>0</v>
      </c>
      <c r="H80" s="93" t="b">
        <v>0</v>
      </c>
      <c r="I80" s="93" t="b">
        <v>0</v>
      </c>
      <c r="J80" s="93" t="b">
        <v>0</v>
      </c>
      <c r="K80" s="93" t="b">
        <v>0</v>
      </c>
      <c r="L80" s="93" t="b">
        <v>0</v>
      </c>
    </row>
    <row r="81" spans="1:12" ht="15">
      <c r="A81" s="93" t="s">
        <v>239</v>
      </c>
      <c r="B81" s="93" t="s">
        <v>249</v>
      </c>
      <c r="C81" s="93">
        <v>2</v>
      </c>
      <c r="D81" s="133">
        <v>0.005708756406540436</v>
      </c>
      <c r="E81" s="133">
        <v>1.7888751157754166</v>
      </c>
      <c r="F81" s="93" t="s">
        <v>1157</v>
      </c>
      <c r="G81" s="93" t="b">
        <v>0</v>
      </c>
      <c r="H81" s="93" t="b">
        <v>0</v>
      </c>
      <c r="I81" s="93" t="b">
        <v>0</v>
      </c>
      <c r="J81" s="93" t="b">
        <v>0</v>
      </c>
      <c r="K81" s="93" t="b">
        <v>0</v>
      </c>
      <c r="L81" s="93" t="b">
        <v>0</v>
      </c>
    </row>
    <row r="82" spans="1:12" ht="15">
      <c r="A82" s="93" t="s">
        <v>249</v>
      </c>
      <c r="B82" s="93" t="s">
        <v>248</v>
      </c>
      <c r="C82" s="93">
        <v>2</v>
      </c>
      <c r="D82" s="133">
        <v>0.005708756406540436</v>
      </c>
      <c r="E82" s="133">
        <v>2.265996370495079</v>
      </c>
      <c r="F82" s="93" t="s">
        <v>1157</v>
      </c>
      <c r="G82" s="93" t="b">
        <v>0</v>
      </c>
      <c r="H82" s="93" t="b">
        <v>0</v>
      </c>
      <c r="I82" s="93" t="b">
        <v>0</v>
      </c>
      <c r="J82" s="93" t="b">
        <v>0</v>
      </c>
      <c r="K82" s="93" t="b">
        <v>0</v>
      </c>
      <c r="L82" s="93" t="b">
        <v>0</v>
      </c>
    </row>
    <row r="83" spans="1:12" ht="15">
      <c r="A83" s="93" t="s">
        <v>248</v>
      </c>
      <c r="B83" s="93" t="s">
        <v>247</v>
      </c>
      <c r="C83" s="93">
        <v>2</v>
      </c>
      <c r="D83" s="133">
        <v>0.005708756406540436</v>
      </c>
      <c r="E83" s="133">
        <v>2.265996370495079</v>
      </c>
      <c r="F83" s="93" t="s">
        <v>1157</v>
      </c>
      <c r="G83" s="93" t="b">
        <v>0</v>
      </c>
      <c r="H83" s="93" t="b">
        <v>0</v>
      </c>
      <c r="I83" s="93" t="b">
        <v>0</v>
      </c>
      <c r="J83" s="93" t="b">
        <v>0</v>
      </c>
      <c r="K83" s="93" t="b">
        <v>0</v>
      </c>
      <c r="L83" s="93" t="b">
        <v>0</v>
      </c>
    </row>
    <row r="84" spans="1:12" ht="15">
      <c r="A84" s="93" t="s">
        <v>247</v>
      </c>
      <c r="B84" s="93" t="s">
        <v>879</v>
      </c>
      <c r="C84" s="93">
        <v>2</v>
      </c>
      <c r="D84" s="133">
        <v>0.005708756406540436</v>
      </c>
      <c r="E84" s="133">
        <v>1.1520530181882425</v>
      </c>
      <c r="F84" s="93" t="s">
        <v>1157</v>
      </c>
      <c r="G84" s="93" t="b">
        <v>0</v>
      </c>
      <c r="H84" s="93" t="b">
        <v>0</v>
      </c>
      <c r="I84" s="93" t="b">
        <v>0</v>
      </c>
      <c r="J84" s="93" t="b">
        <v>0</v>
      </c>
      <c r="K84" s="93" t="b">
        <v>0</v>
      </c>
      <c r="L84" s="93" t="b">
        <v>0</v>
      </c>
    </row>
    <row r="85" spans="1:12" ht="15">
      <c r="A85" s="93" t="s">
        <v>879</v>
      </c>
      <c r="B85" s="93" t="s">
        <v>880</v>
      </c>
      <c r="C85" s="93">
        <v>2</v>
      </c>
      <c r="D85" s="133">
        <v>0.005708756406540436</v>
      </c>
      <c r="E85" s="133">
        <v>0.6376074404447676</v>
      </c>
      <c r="F85" s="93" t="s">
        <v>1157</v>
      </c>
      <c r="G85" s="93" t="b">
        <v>0</v>
      </c>
      <c r="H85" s="93" t="b">
        <v>0</v>
      </c>
      <c r="I85" s="93" t="b">
        <v>0</v>
      </c>
      <c r="J85" s="93" t="b">
        <v>0</v>
      </c>
      <c r="K85" s="93" t="b">
        <v>0</v>
      </c>
      <c r="L85" s="93" t="b">
        <v>0</v>
      </c>
    </row>
    <row r="86" spans="1:12" ht="15">
      <c r="A86" s="93" t="s">
        <v>880</v>
      </c>
      <c r="B86" s="93" t="s">
        <v>1142</v>
      </c>
      <c r="C86" s="93">
        <v>2</v>
      </c>
      <c r="D86" s="133">
        <v>0.005708756406540436</v>
      </c>
      <c r="E86" s="133">
        <v>1.5670263661590604</v>
      </c>
      <c r="F86" s="93" t="s">
        <v>1157</v>
      </c>
      <c r="G86" s="93" t="b">
        <v>0</v>
      </c>
      <c r="H86" s="93" t="b">
        <v>0</v>
      </c>
      <c r="I86" s="93" t="b">
        <v>0</v>
      </c>
      <c r="J86" s="93" t="b">
        <v>0</v>
      </c>
      <c r="K86" s="93" t="b">
        <v>0</v>
      </c>
      <c r="L86" s="93" t="b">
        <v>0</v>
      </c>
    </row>
    <row r="87" spans="1:12" ht="15">
      <c r="A87" s="93" t="s">
        <v>1142</v>
      </c>
      <c r="B87" s="93" t="s">
        <v>1143</v>
      </c>
      <c r="C87" s="93">
        <v>2</v>
      </c>
      <c r="D87" s="133">
        <v>0.005708756406540436</v>
      </c>
      <c r="E87" s="133">
        <v>2.265996370495079</v>
      </c>
      <c r="F87" s="93" t="s">
        <v>1157</v>
      </c>
      <c r="G87" s="93" t="b">
        <v>0</v>
      </c>
      <c r="H87" s="93" t="b">
        <v>0</v>
      </c>
      <c r="I87" s="93" t="b">
        <v>0</v>
      </c>
      <c r="J87" s="93" t="b">
        <v>0</v>
      </c>
      <c r="K87" s="93" t="b">
        <v>0</v>
      </c>
      <c r="L87" s="93" t="b">
        <v>0</v>
      </c>
    </row>
    <row r="88" spans="1:12" ht="15">
      <c r="A88" s="93" t="s">
        <v>928</v>
      </c>
      <c r="B88" s="93" t="s">
        <v>929</v>
      </c>
      <c r="C88" s="93">
        <v>2</v>
      </c>
      <c r="D88" s="133">
        <v>0.005708756406540436</v>
      </c>
      <c r="E88" s="133">
        <v>2.265996370495079</v>
      </c>
      <c r="F88" s="93" t="s">
        <v>1157</v>
      </c>
      <c r="G88" s="93" t="b">
        <v>0</v>
      </c>
      <c r="H88" s="93" t="b">
        <v>0</v>
      </c>
      <c r="I88" s="93" t="b">
        <v>0</v>
      </c>
      <c r="J88" s="93" t="b">
        <v>0</v>
      </c>
      <c r="K88" s="93" t="b">
        <v>0</v>
      </c>
      <c r="L88" s="93" t="b">
        <v>0</v>
      </c>
    </row>
    <row r="89" spans="1:12" ht="15">
      <c r="A89" s="93" t="s">
        <v>929</v>
      </c>
      <c r="B89" s="93" t="s">
        <v>930</v>
      </c>
      <c r="C89" s="93">
        <v>2</v>
      </c>
      <c r="D89" s="133">
        <v>0.005708756406540436</v>
      </c>
      <c r="E89" s="133">
        <v>2.265996370495079</v>
      </c>
      <c r="F89" s="93" t="s">
        <v>1157</v>
      </c>
      <c r="G89" s="93" t="b">
        <v>0</v>
      </c>
      <c r="H89" s="93" t="b">
        <v>0</v>
      </c>
      <c r="I89" s="93" t="b">
        <v>0</v>
      </c>
      <c r="J89" s="93" t="b">
        <v>0</v>
      </c>
      <c r="K89" s="93" t="b">
        <v>0</v>
      </c>
      <c r="L89" s="93" t="b">
        <v>0</v>
      </c>
    </row>
    <row r="90" spans="1:12" ht="15">
      <c r="A90" s="93" t="s">
        <v>930</v>
      </c>
      <c r="B90" s="93" t="s">
        <v>931</v>
      </c>
      <c r="C90" s="93">
        <v>2</v>
      </c>
      <c r="D90" s="133">
        <v>0.005708756406540436</v>
      </c>
      <c r="E90" s="133">
        <v>2.265996370495079</v>
      </c>
      <c r="F90" s="93" t="s">
        <v>1157</v>
      </c>
      <c r="G90" s="93" t="b">
        <v>0</v>
      </c>
      <c r="H90" s="93" t="b">
        <v>0</v>
      </c>
      <c r="I90" s="93" t="b">
        <v>0</v>
      </c>
      <c r="J90" s="93" t="b">
        <v>0</v>
      </c>
      <c r="K90" s="93" t="b">
        <v>1</v>
      </c>
      <c r="L90" s="93" t="b">
        <v>0</v>
      </c>
    </row>
    <row r="91" spans="1:12" ht="15">
      <c r="A91" s="93" t="s">
        <v>931</v>
      </c>
      <c r="B91" s="93" t="s">
        <v>932</v>
      </c>
      <c r="C91" s="93">
        <v>2</v>
      </c>
      <c r="D91" s="133">
        <v>0.005708756406540436</v>
      </c>
      <c r="E91" s="133">
        <v>2.265996370495079</v>
      </c>
      <c r="F91" s="93" t="s">
        <v>1157</v>
      </c>
      <c r="G91" s="93" t="b">
        <v>0</v>
      </c>
      <c r="H91" s="93" t="b">
        <v>1</v>
      </c>
      <c r="I91" s="93" t="b">
        <v>0</v>
      </c>
      <c r="J91" s="93" t="b">
        <v>0</v>
      </c>
      <c r="K91" s="93" t="b">
        <v>0</v>
      </c>
      <c r="L91" s="93" t="b">
        <v>0</v>
      </c>
    </row>
    <row r="92" spans="1:12" ht="15">
      <c r="A92" s="93" t="s">
        <v>932</v>
      </c>
      <c r="B92" s="93" t="s">
        <v>933</v>
      </c>
      <c r="C92" s="93">
        <v>2</v>
      </c>
      <c r="D92" s="133">
        <v>0.005708756406540436</v>
      </c>
      <c r="E92" s="133">
        <v>2.265996370495079</v>
      </c>
      <c r="F92" s="93" t="s">
        <v>1157</v>
      </c>
      <c r="G92" s="93" t="b">
        <v>0</v>
      </c>
      <c r="H92" s="93" t="b">
        <v>0</v>
      </c>
      <c r="I92" s="93" t="b">
        <v>0</v>
      </c>
      <c r="J92" s="93" t="b">
        <v>0</v>
      </c>
      <c r="K92" s="93" t="b">
        <v>0</v>
      </c>
      <c r="L92" s="93" t="b">
        <v>0</v>
      </c>
    </row>
    <row r="93" spans="1:12" ht="15">
      <c r="A93" s="93" t="s">
        <v>933</v>
      </c>
      <c r="B93" s="93" t="s">
        <v>934</v>
      </c>
      <c r="C93" s="93">
        <v>2</v>
      </c>
      <c r="D93" s="133">
        <v>0.005708756406540436</v>
      </c>
      <c r="E93" s="133">
        <v>2.265996370495079</v>
      </c>
      <c r="F93" s="93" t="s">
        <v>1157</v>
      </c>
      <c r="G93" s="93" t="b">
        <v>0</v>
      </c>
      <c r="H93" s="93" t="b">
        <v>0</v>
      </c>
      <c r="I93" s="93" t="b">
        <v>0</v>
      </c>
      <c r="J93" s="93" t="b">
        <v>0</v>
      </c>
      <c r="K93" s="93" t="b">
        <v>0</v>
      </c>
      <c r="L93" s="93" t="b">
        <v>0</v>
      </c>
    </row>
    <row r="94" spans="1:12" ht="15">
      <c r="A94" s="93" t="s">
        <v>934</v>
      </c>
      <c r="B94" s="93" t="s">
        <v>935</v>
      </c>
      <c r="C94" s="93">
        <v>2</v>
      </c>
      <c r="D94" s="133">
        <v>0.005708756406540436</v>
      </c>
      <c r="E94" s="133">
        <v>2.265996370495079</v>
      </c>
      <c r="F94" s="93" t="s">
        <v>1157</v>
      </c>
      <c r="G94" s="93" t="b">
        <v>0</v>
      </c>
      <c r="H94" s="93" t="b">
        <v>0</v>
      </c>
      <c r="I94" s="93" t="b">
        <v>0</v>
      </c>
      <c r="J94" s="93" t="b">
        <v>0</v>
      </c>
      <c r="K94" s="93" t="b">
        <v>0</v>
      </c>
      <c r="L94" s="93" t="b">
        <v>0</v>
      </c>
    </row>
    <row r="95" spans="1:12" ht="15">
      <c r="A95" s="93" t="s">
        <v>935</v>
      </c>
      <c r="B95" s="93" t="s">
        <v>936</v>
      </c>
      <c r="C95" s="93">
        <v>2</v>
      </c>
      <c r="D95" s="133">
        <v>0.005708756406540436</v>
      </c>
      <c r="E95" s="133">
        <v>2.089905111439398</v>
      </c>
      <c r="F95" s="93" t="s">
        <v>1157</v>
      </c>
      <c r="G95" s="93" t="b">
        <v>0</v>
      </c>
      <c r="H95" s="93" t="b">
        <v>0</v>
      </c>
      <c r="I95" s="93" t="b">
        <v>0</v>
      </c>
      <c r="J95" s="93" t="b">
        <v>0</v>
      </c>
      <c r="K95" s="93" t="b">
        <v>1</v>
      </c>
      <c r="L95" s="93" t="b">
        <v>0</v>
      </c>
    </row>
    <row r="96" spans="1:12" ht="15">
      <c r="A96" s="93" t="s">
        <v>936</v>
      </c>
      <c r="B96" s="93" t="s">
        <v>937</v>
      </c>
      <c r="C96" s="93">
        <v>2</v>
      </c>
      <c r="D96" s="133">
        <v>0.005708756406540436</v>
      </c>
      <c r="E96" s="133">
        <v>2.089905111439398</v>
      </c>
      <c r="F96" s="93" t="s">
        <v>1157</v>
      </c>
      <c r="G96" s="93" t="b">
        <v>0</v>
      </c>
      <c r="H96" s="93" t="b">
        <v>1</v>
      </c>
      <c r="I96" s="93" t="b">
        <v>0</v>
      </c>
      <c r="J96" s="93" t="b">
        <v>0</v>
      </c>
      <c r="K96" s="93" t="b">
        <v>0</v>
      </c>
      <c r="L96" s="93" t="b">
        <v>0</v>
      </c>
    </row>
    <row r="97" spans="1:12" ht="15">
      <c r="A97" s="93" t="s">
        <v>937</v>
      </c>
      <c r="B97" s="93" t="s">
        <v>1144</v>
      </c>
      <c r="C97" s="93">
        <v>2</v>
      </c>
      <c r="D97" s="133">
        <v>0.005708756406540436</v>
      </c>
      <c r="E97" s="133">
        <v>2.265996370495079</v>
      </c>
      <c r="F97" s="93" t="s">
        <v>1157</v>
      </c>
      <c r="G97" s="93" t="b">
        <v>0</v>
      </c>
      <c r="H97" s="93" t="b">
        <v>0</v>
      </c>
      <c r="I97" s="93" t="b">
        <v>0</v>
      </c>
      <c r="J97" s="93" t="b">
        <v>0</v>
      </c>
      <c r="K97" s="93" t="b">
        <v>0</v>
      </c>
      <c r="L97" s="93" t="b">
        <v>0</v>
      </c>
    </row>
    <row r="98" spans="1:12" ht="15">
      <c r="A98" s="93" t="s">
        <v>1144</v>
      </c>
      <c r="B98" s="93" t="s">
        <v>1145</v>
      </c>
      <c r="C98" s="93">
        <v>2</v>
      </c>
      <c r="D98" s="133">
        <v>0.005708756406540436</v>
      </c>
      <c r="E98" s="133">
        <v>2.265996370495079</v>
      </c>
      <c r="F98" s="93" t="s">
        <v>1157</v>
      </c>
      <c r="G98" s="93" t="b">
        <v>0</v>
      </c>
      <c r="H98" s="93" t="b">
        <v>0</v>
      </c>
      <c r="I98" s="93" t="b">
        <v>0</v>
      </c>
      <c r="J98" s="93" t="b">
        <v>0</v>
      </c>
      <c r="K98" s="93" t="b">
        <v>0</v>
      </c>
      <c r="L98" s="93" t="b">
        <v>0</v>
      </c>
    </row>
    <row r="99" spans="1:12" ht="15">
      <c r="A99" s="93" t="s">
        <v>1145</v>
      </c>
      <c r="B99" s="93" t="s">
        <v>1146</v>
      </c>
      <c r="C99" s="93">
        <v>2</v>
      </c>
      <c r="D99" s="133">
        <v>0.005708756406540436</v>
      </c>
      <c r="E99" s="133">
        <v>2.265996370495079</v>
      </c>
      <c r="F99" s="93" t="s">
        <v>1157</v>
      </c>
      <c r="G99" s="93" t="b">
        <v>0</v>
      </c>
      <c r="H99" s="93" t="b">
        <v>0</v>
      </c>
      <c r="I99" s="93" t="b">
        <v>0</v>
      </c>
      <c r="J99" s="93" t="b">
        <v>1</v>
      </c>
      <c r="K99" s="93" t="b">
        <v>0</v>
      </c>
      <c r="L99" s="93" t="b">
        <v>0</v>
      </c>
    </row>
    <row r="100" spans="1:12" ht="15">
      <c r="A100" s="93" t="s">
        <v>1146</v>
      </c>
      <c r="B100" s="93" t="s">
        <v>879</v>
      </c>
      <c r="C100" s="93">
        <v>2</v>
      </c>
      <c r="D100" s="133">
        <v>0.005708756406540436</v>
      </c>
      <c r="E100" s="133">
        <v>1.1520530181882425</v>
      </c>
      <c r="F100" s="93" t="s">
        <v>1157</v>
      </c>
      <c r="G100" s="93" t="b">
        <v>1</v>
      </c>
      <c r="H100" s="93" t="b">
        <v>0</v>
      </c>
      <c r="I100" s="93" t="b">
        <v>0</v>
      </c>
      <c r="J100" s="93" t="b">
        <v>0</v>
      </c>
      <c r="K100" s="93" t="b">
        <v>0</v>
      </c>
      <c r="L100" s="93" t="b">
        <v>0</v>
      </c>
    </row>
    <row r="101" spans="1:12" ht="15">
      <c r="A101" s="93" t="s">
        <v>903</v>
      </c>
      <c r="B101" s="93" t="s">
        <v>903</v>
      </c>
      <c r="C101" s="93">
        <v>2</v>
      </c>
      <c r="D101" s="133">
        <v>0.005708756406540436</v>
      </c>
      <c r="E101" s="133">
        <v>1.470116353151004</v>
      </c>
      <c r="F101" s="93" t="s">
        <v>1157</v>
      </c>
      <c r="G101" s="93" t="b">
        <v>0</v>
      </c>
      <c r="H101" s="93" t="b">
        <v>0</v>
      </c>
      <c r="I101" s="93" t="b">
        <v>0</v>
      </c>
      <c r="J101" s="93" t="b">
        <v>0</v>
      </c>
      <c r="K101" s="93" t="b">
        <v>0</v>
      </c>
      <c r="L101" s="93" t="b">
        <v>0</v>
      </c>
    </row>
    <row r="102" spans="1:12" ht="15">
      <c r="A102" s="93" t="s">
        <v>903</v>
      </c>
      <c r="B102" s="93" t="s">
        <v>902</v>
      </c>
      <c r="C102" s="93">
        <v>2</v>
      </c>
      <c r="D102" s="133">
        <v>0.005708756406540436</v>
      </c>
      <c r="E102" s="133">
        <v>1.470116353151004</v>
      </c>
      <c r="F102" s="93" t="s">
        <v>1157</v>
      </c>
      <c r="G102" s="93" t="b">
        <v>0</v>
      </c>
      <c r="H102" s="93" t="b">
        <v>0</v>
      </c>
      <c r="I102" s="93" t="b">
        <v>0</v>
      </c>
      <c r="J102" s="93" t="b">
        <v>0</v>
      </c>
      <c r="K102" s="93" t="b">
        <v>0</v>
      </c>
      <c r="L102" s="93" t="b">
        <v>0</v>
      </c>
    </row>
    <row r="103" spans="1:12" ht="15">
      <c r="A103" s="93" t="s">
        <v>902</v>
      </c>
      <c r="B103" s="93" t="s">
        <v>1115</v>
      </c>
      <c r="C103" s="93">
        <v>2</v>
      </c>
      <c r="D103" s="133">
        <v>0.005708756406540436</v>
      </c>
      <c r="E103" s="133">
        <v>1.6919651027673603</v>
      </c>
      <c r="F103" s="93" t="s">
        <v>1157</v>
      </c>
      <c r="G103" s="93" t="b">
        <v>0</v>
      </c>
      <c r="H103" s="93" t="b">
        <v>0</v>
      </c>
      <c r="I103" s="93" t="b">
        <v>0</v>
      </c>
      <c r="J103" s="93" t="b">
        <v>0</v>
      </c>
      <c r="K103" s="93" t="b">
        <v>0</v>
      </c>
      <c r="L103" s="93" t="b">
        <v>0</v>
      </c>
    </row>
    <row r="104" spans="1:12" ht="15">
      <c r="A104" s="93" t="s">
        <v>1115</v>
      </c>
      <c r="B104" s="93" t="s">
        <v>1147</v>
      </c>
      <c r="C104" s="93">
        <v>2</v>
      </c>
      <c r="D104" s="133">
        <v>0.005708756406540436</v>
      </c>
      <c r="E104" s="133">
        <v>2.089905111439398</v>
      </c>
      <c r="F104" s="93" t="s">
        <v>1157</v>
      </c>
      <c r="G104" s="93" t="b">
        <v>0</v>
      </c>
      <c r="H104" s="93" t="b">
        <v>0</v>
      </c>
      <c r="I104" s="93" t="b">
        <v>0</v>
      </c>
      <c r="J104" s="93" t="b">
        <v>0</v>
      </c>
      <c r="K104" s="93" t="b">
        <v>0</v>
      </c>
      <c r="L104" s="93" t="b">
        <v>0</v>
      </c>
    </row>
    <row r="105" spans="1:12" ht="15">
      <c r="A105" s="93" t="s">
        <v>1147</v>
      </c>
      <c r="B105" s="93" t="s">
        <v>1113</v>
      </c>
      <c r="C105" s="93">
        <v>2</v>
      </c>
      <c r="D105" s="133">
        <v>0.005708756406540436</v>
      </c>
      <c r="E105" s="133">
        <v>1.964966374831098</v>
      </c>
      <c r="F105" s="93" t="s">
        <v>1157</v>
      </c>
      <c r="G105" s="93" t="b">
        <v>0</v>
      </c>
      <c r="H105" s="93" t="b">
        <v>0</v>
      </c>
      <c r="I105" s="93" t="b">
        <v>0</v>
      </c>
      <c r="J105" s="93" t="b">
        <v>0</v>
      </c>
      <c r="K105" s="93" t="b">
        <v>0</v>
      </c>
      <c r="L105" s="93" t="b">
        <v>0</v>
      </c>
    </row>
    <row r="106" spans="1:12" ht="15">
      <c r="A106" s="93" t="s">
        <v>1123</v>
      </c>
      <c r="B106" s="93" t="s">
        <v>246</v>
      </c>
      <c r="C106" s="93">
        <v>2</v>
      </c>
      <c r="D106" s="133">
        <v>0.005708756406540436</v>
      </c>
      <c r="E106" s="133">
        <v>2.089905111439398</v>
      </c>
      <c r="F106" s="93" t="s">
        <v>1157</v>
      </c>
      <c r="G106" s="93" t="b">
        <v>0</v>
      </c>
      <c r="H106" s="93" t="b">
        <v>0</v>
      </c>
      <c r="I106" s="93" t="b">
        <v>0</v>
      </c>
      <c r="J106" s="93" t="b">
        <v>0</v>
      </c>
      <c r="K106" s="93" t="b">
        <v>0</v>
      </c>
      <c r="L106" s="93" t="b">
        <v>0</v>
      </c>
    </row>
    <row r="107" spans="1:12" ht="15">
      <c r="A107" s="93" t="s">
        <v>246</v>
      </c>
      <c r="B107" s="93" t="s">
        <v>245</v>
      </c>
      <c r="C107" s="93">
        <v>2</v>
      </c>
      <c r="D107" s="133">
        <v>0.005708756406540436</v>
      </c>
      <c r="E107" s="133">
        <v>2.265996370495079</v>
      </c>
      <c r="F107" s="93" t="s">
        <v>1157</v>
      </c>
      <c r="G107" s="93" t="b">
        <v>0</v>
      </c>
      <c r="H107" s="93" t="b">
        <v>0</v>
      </c>
      <c r="I107" s="93" t="b">
        <v>0</v>
      </c>
      <c r="J107" s="93" t="b">
        <v>0</v>
      </c>
      <c r="K107" s="93" t="b">
        <v>0</v>
      </c>
      <c r="L107" s="93" t="b">
        <v>0</v>
      </c>
    </row>
    <row r="108" spans="1:12" ht="15">
      <c r="A108" s="93" t="s">
        <v>1148</v>
      </c>
      <c r="B108" s="93" t="s">
        <v>879</v>
      </c>
      <c r="C108" s="93">
        <v>2</v>
      </c>
      <c r="D108" s="133">
        <v>0.005708756406540436</v>
      </c>
      <c r="E108" s="133">
        <v>1.1520530181882425</v>
      </c>
      <c r="F108" s="93" t="s">
        <v>1157</v>
      </c>
      <c r="G108" s="93" t="b">
        <v>0</v>
      </c>
      <c r="H108" s="93" t="b">
        <v>0</v>
      </c>
      <c r="I108" s="93" t="b">
        <v>0</v>
      </c>
      <c r="J108" s="93" t="b">
        <v>0</v>
      </c>
      <c r="K108" s="93" t="b">
        <v>0</v>
      </c>
      <c r="L108" s="93" t="b">
        <v>0</v>
      </c>
    </row>
    <row r="109" spans="1:12" ht="15">
      <c r="A109" s="93" t="s">
        <v>879</v>
      </c>
      <c r="B109" s="93" t="s">
        <v>904</v>
      </c>
      <c r="C109" s="93">
        <v>2</v>
      </c>
      <c r="D109" s="133">
        <v>0.005708756406540436</v>
      </c>
      <c r="E109" s="133">
        <v>1.0355474491168053</v>
      </c>
      <c r="F109" s="93" t="s">
        <v>1157</v>
      </c>
      <c r="G109" s="93" t="b">
        <v>0</v>
      </c>
      <c r="H109" s="93" t="b">
        <v>0</v>
      </c>
      <c r="I109" s="93" t="b">
        <v>0</v>
      </c>
      <c r="J109" s="93" t="b">
        <v>0</v>
      </c>
      <c r="K109" s="93" t="b">
        <v>0</v>
      </c>
      <c r="L109" s="93" t="b">
        <v>0</v>
      </c>
    </row>
    <row r="110" spans="1:12" ht="15">
      <c r="A110" s="93" t="s">
        <v>904</v>
      </c>
      <c r="B110" s="93" t="s">
        <v>1149</v>
      </c>
      <c r="C110" s="93">
        <v>2</v>
      </c>
      <c r="D110" s="133">
        <v>0.005708756406540436</v>
      </c>
      <c r="E110" s="133">
        <v>1.964966374831098</v>
      </c>
      <c r="F110" s="93" t="s">
        <v>1157</v>
      </c>
      <c r="G110" s="93" t="b">
        <v>0</v>
      </c>
      <c r="H110" s="93" t="b">
        <v>0</v>
      </c>
      <c r="I110" s="93" t="b">
        <v>0</v>
      </c>
      <c r="J110" s="93" t="b">
        <v>0</v>
      </c>
      <c r="K110" s="93" t="b">
        <v>0</v>
      </c>
      <c r="L110" s="93" t="b">
        <v>0</v>
      </c>
    </row>
    <row r="111" spans="1:12" ht="15">
      <c r="A111" s="93" t="s">
        <v>1149</v>
      </c>
      <c r="B111" s="93" t="s">
        <v>1150</v>
      </c>
      <c r="C111" s="93">
        <v>2</v>
      </c>
      <c r="D111" s="133">
        <v>0.005708756406540436</v>
      </c>
      <c r="E111" s="133">
        <v>2.265996370495079</v>
      </c>
      <c r="F111" s="93" t="s">
        <v>1157</v>
      </c>
      <c r="G111" s="93" t="b">
        <v>0</v>
      </c>
      <c r="H111" s="93" t="b">
        <v>0</v>
      </c>
      <c r="I111" s="93" t="b">
        <v>0</v>
      </c>
      <c r="J111" s="93" t="b">
        <v>0</v>
      </c>
      <c r="K111" s="93" t="b">
        <v>0</v>
      </c>
      <c r="L111" s="93" t="b">
        <v>0</v>
      </c>
    </row>
    <row r="112" spans="1:12" ht="15">
      <c r="A112" s="93" t="s">
        <v>1150</v>
      </c>
      <c r="B112" s="93" t="s">
        <v>1151</v>
      </c>
      <c r="C112" s="93">
        <v>2</v>
      </c>
      <c r="D112" s="133">
        <v>0.005708756406540436</v>
      </c>
      <c r="E112" s="133">
        <v>2.265996370495079</v>
      </c>
      <c r="F112" s="93" t="s">
        <v>1157</v>
      </c>
      <c r="G112" s="93" t="b">
        <v>0</v>
      </c>
      <c r="H112" s="93" t="b">
        <v>0</v>
      </c>
      <c r="I112" s="93" t="b">
        <v>0</v>
      </c>
      <c r="J112" s="93" t="b">
        <v>0</v>
      </c>
      <c r="K112" s="93" t="b">
        <v>0</v>
      </c>
      <c r="L112" s="93" t="b">
        <v>0</v>
      </c>
    </row>
    <row r="113" spans="1:12" ht="15">
      <c r="A113" s="93" t="s">
        <v>1151</v>
      </c>
      <c r="B113" s="93" t="s">
        <v>1152</v>
      </c>
      <c r="C113" s="93">
        <v>2</v>
      </c>
      <c r="D113" s="133">
        <v>0.005708756406540436</v>
      </c>
      <c r="E113" s="133">
        <v>2.265996370495079</v>
      </c>
      <c r="F113" s="93" t="s">
        <v>1157</v>
      </c>
      <c r="G113" s="93" t="b">
        <v>0</v>
      </c>
      <c r="H113" s="93" t="b">
        <v>0</v>
      </c>
      <c r="I113" s="93" t="b">
        <v>0</v>
      </c>
      <c r="J113" s="93" t="b">
        <v>0</v>
      </c>
      <c r="K113" s="93" t="b">
        <v>0</v>
      </c>
      <c r="L113" s="93" t="b">
        <v>0</v>
      </c>
    </row>
    <row r="114" spans="1:12" ht="15">
      <c r="A114" s="93" t="s">
        <v>1152</v>
      </c>
      <c r="B114" s="93" t="s">
        <v>1153</v>
      </c>
      <c r="C114" s="93">
        <v>2</v>
      </c>
      <c r="D114" s="133">
        <v>0.005708756406540436</v>
      </c>
      <c r="E114" s="133">
        <v>2.265996370495079</v>
      </c>
      <c r="F114" s="93" t="s">
        <v>1157</v>
      </c>
      <c r="G114" s="93" t="b">
        <v>0</v>
      </c>
      <c r="H114" s="93" t="b">
        <v>0</v>
      </c>
      <c r="I114" s="93" t="b">
        <v>0</v>
      </c>
      <c r="J114" s="93" t="b">
        <v>0</v>
      </c>
      <c r="K114" s="93" t="b">
        <v>0</v>
      </c>
      <c r="L114" s="93" t="b">
        <v>0</v>
      </c>
    </row>
    <row r="115" spans="1:12" ht="15">
      <c r="A115" s="93" t="s">
        <v>1153</v>
      </c>
      <c r="B115" s="93" t="s">
        <v>241</v>
      </c>
      <c r="C115" s="93">
        <v>2</v>
      </c>
      <c r="D115" s="133">
        <v>0.005708756406540436</v>
      </c>
      <c r="E115" s="133">
        <v>2.265996370495079</v>
      </c>
      <c r="F115" s="93" t="s">
        <v>1157</v>
      </c>
      <c r="G115" s="93" t="b">
        <v>0</v>
      </c>
      <c r="H115" s="93" t="b">
        <v>0</v>
      </c>
      <c r="I115" s="93" t="b">
        <v>0</v>
      </c>
      <c r="J115" s="93" t="b">
        <v>0</v>
      </c>
      <c r="K115" s="93" t="b">
        <v>0</v>
      </c>
      <c r="L115" s="93" t="b">
        <v>0</v>
      </c>
    </row>
    <row r="116" spans="1:12" ht="15">
      <c r="A116" s="93" t="s">
        <v>241</v>
      </c>
      <c r="B116" s="93" t="s">
        <v>240</v>
      </c>
      <c r="C116" s="93">
        <v>2</v>
      </c>
      <c r="D116" s="133">
        <v>0.005708756406540436</v>
      </c>
      <c r="E116" s="133">
        <v>2.265996370495079</v>
      </c>
      <c r="F116" s="93" t="s">
        <v>1157</v>
      </c>
      <c r="G116" s="93" t="b">
        <v>0</v>
      </c>
      <c r="H116" s="93" t="b">
        <v>0</v>
      </c>
      <c r="I116" s="93" t="b">
        <v>0</v>
      </c>
      <c r="J116" s="93" t="b">
        <v>0</v>
      </c>
      <c r="K116" s="93" t="b">
        <v>0</v>
      </c>
      <c r="L116" s="93" t="b">
        <v>0</v>
      </c>
    </row>
    <row r="117" spans="1:12" ht="15">
      <c r="A117" s="93" t="s">
        <v>240</v>
      </c>
      <c r="B117" s="93" t="s">
        <v>239</v>
      </c>
      <c r="C117" s="93">
        <v>2</v>
      </c>
      <c r="D117" s="133">
        <v>0.005708756406540436</v>
      </c>
      <c r="E117" s="133">
        <v>1.7219283261448035</v>
      </c>
      <c r="F117" s="93" t="s">
        <v>1157</v>
      </c>
      <c r="G117" s="93" t="b">
        <v>0</v>
      </c>
      <c r="H117" s="93" t="b">
        <v>0</v>
      </c>
      <c r="I117" s="93" t="b">
        <v>0</v>
      </c>
      <c r="J117" s="93" t="b">
        <v>0</v>
      </c>
      <c r="K117" s="93" t="b">
        <v>0</v>
      </c>
      <c r="L117" s="93" t="b">
        <v>0</v>
      </c>
    </row>
    <row r="118" spans="1:12" ht="15">
      <c r="A118" s="93" t="s">
        <v>239</v>
      </c>
      <c r="B118" s="93" t="s">
        <v>904</v>
      </c>
      <c r="C118" s="93">
        <v>2</v>
      </c>
      <c r="D118" s="133">
        <v>0.005708756406540436</v>
      </c>
      <c r="E118" s="133">
        <v>1.4878451201114355</v>
      </c>
      <c r="F118" s="93" t="s">
        <v>1157</v>
      </c>
      <c r="G118" s="93" t="b">
        <v>0</v>
      </c>
      <c r="H118" s="93" t="b">
        <v>0</v>
      </c>
      <c r="I118" s="93" t="b">
        <v>0</v>
      </c>
      <c r="J118" s="93" t="b">
        <v>0</v>
      </c>
      <c r="K118" s="93" t="b">
        <v>0</v>
      </c>
      <c r="L118" s="93" t="b">
        <v>0</v>
      </c>
    </row>
    <row r="119" spans="1:12" ht="15">
      <c r="A119" s="93" t="s">
        <v>904</v>
      </c>
      <c r="B119" s="93" t="s">
        <v>1154</v>
      </c>
      <c r="C119" s="93">
        <v>2</v>
      </c>
      <c r="D119" s="133">
        <v>0.005708756406540436</v>
      </c>
      <c r="E119" s="133">
        <v>1.964966374831098</v>
      </c>
      <c r="F119" s="93" t="s">
        <v>1157</v>
      </c>
      <c r="G119" s="93" t="b">
        <v>0</v>
      </c>
      <c r="H119" s="93" t="b">
        <v>0</v>
      </c>
      <c r="I119" s="93" t="b">
        <v>0</v>
      </c>
      <c r="J119" s="93" t="b">
        <v>0</v>
      </c>
      <c r="K119" s="93" t="b">
        <v>0</v>
      </c>
      <c r="L119" s="93" t="b">
        <v>0</v>
      </c>
    </row>
    <row r="120" spans="1:12" ht="15">
      <c r="A120" s="93" t="s">
        <v>882</v>
      </c>
      <c r="B120" s="93" t="s">
        <v>885</v>
      </c>
      <c r="C120" s="93">
        <v>3</v>
      </c>
      <c r="D120" s="133">
        <v>0.014032978079990072</v>
      </c>
      <c r="E120" s="133">
        <v>1.4913616938342726</v>
      </c>
      <c r="F120" s="93" t="s">
        <v>777</v>
      </c>
      <c r="G120" s="93" t="b">
        <v>0</v>
      </c>
      <c r="H120" s="93" t="b">
        <v>0</v>
      </c>
      <c r="I120" s="93" t="b">
        <v>0</v>
      </c>
      <c r="J120" s="93" t="b">
        <v>0</v>
      </c>
      <c r="K120" s="93" t="b">
        <v>0</v>
      </c>
      <c r="L120" s="93" t="b">
        <v>0</v>
      </c>
    </row>
    <row r="121" spans="1:12" ht="15">
      <c r="A121" s="93" t="s">
        <v>885</v>
      </c>
      <c r="B121" s="93" t="s">
        <v>886</v>
      </c>
      <c r="C121" s="93">
        <v>3</v>
      </c>
      <c r="D121" s="133">
        <v>0.014032978079990072</v>
      </c>
      <c r="E121" s="133">
        <v>1.4913616938342726</v>
      </c>
      <c r="F121" s="93" t="s">
        <v>777</v>
      </c>
      <c r="G121" s="93" t="b">
        <v>0</v>
      </c>
      <c r="H121" s="93" t="b">
        <v>0</v>
      </c>
      <c r="I121" s="93" t="b">
        <v>0</v>
      </c>
      <c r="J121" s="93" t="b">
        <v>0</v>
      </c>
      <c r="K121" s="93" t="b">
        <v>0</v>
      </c>
      <c r="L121" s="93" t="b">
        <v>0</v>
      </c>
    </row>
    <row r="122" spans="1:12" ht="15">
      <c r="A122" s="93" t="s">
        <v>886</v>
      </c>
      <c r="B122" s="93" t="s">
        <v>887</v>
      </c>
      <c r="C122" s="93">
        <v>3</v>
      </c>
      <c r="D122" s="133">
        <v>0.014032978079990072</v>
      </c>
      <c r="E122" s="133">
        <v>1.4913616938342726</v>
      </c>
      <c r="F122" s="93" t="s">
        <v>777</v>
      </c>
      <c r="G122" s="93" t="b">
        <v>0</v>
      </c>
      <c r="H122" s="93" t="b">
        <v>0</v>
      </c>
      <c r="I122" s="93" t="b">
        <v>0</v>
      </c>
      <c r="J122" s="93" t="b">
        <v>0</v>
      </c>
      <c r="K122" s="93" t="b">
        <v>1</v>
      </c>
      <c r="L122" s="93" t="b">
        <v>0</v>
      </c>
    </row>
    <row r="123" spans="1:12" ht="15">
      <c r="A123" s="93" t="s">
        <v>887</v>
      </c>
      <c r="B123" s="93" t="s">
        <v>884</v>
      </c>
      <c r="C123" s="93">
        <v>3</v>
      </c>
      <c r="D123" s="133">
        <v>0.014032978079990072</v>
      </c>
      <c r="E123" s="133">
        <v>1.3664229572259727</v>
      </c>
      <c r="F123" s="93" t="s">
        <v>777</v>
      </c>
      <c r="G123" s="93" t="b">
        <v>0</v>
      </c>
      <c r="H123" s="93" t="b">
        <v>1</v>
      </c>
      <c r="I123" s="93" t="b">
        <v>0</v>
      </c>
      <c r="J123" s="93" t="b">
        <v>0</v>
      </c>
      <c r="K123" s="93" t="b">
        <v>0</v>
      </c>
      <c r="L123" s="93" t="b">
        <v>0</v>
      </c>
    </row>
    <row r="124" spans="1:12" ht="15">
      <c r="A124" s="93" t="s">
        <v>884</v>
      </c>
      <c r="B124" s="93" t="s">
        <v>888</v>
      </c>
      <c r="C124" s="93">
        <v>3</v>
      </c>
      <c r="D124" s="133">
        <v>0.014032978079990072</v>
      </c>
      <c r="E124" s="133">
        <v>1.3664229572259727</v>
      </c>
      <c r="F124" s="93" t="s">
        <v>777</v>
      </c>
      <c r="G124" s="93" t="b">
        <v>0</v>
      </c>
      <c r="H124" s="93" t="b">
        <v>0</v>
      </c>
      <c r="I124" s="93" t="b">
        <v>0</v>
      </c>
      <c r="J124" s="93" t="b">
        <v>0</v>
      </c>
      <c r="K124" s="93" t="b">
        <v>0</v>
      </c>
      <c r="L124" s="93" t="b">
        <v>0</v>
      </c>
    </row>
    <row r="125" spans="1:12" ht="15">
      <c r="A125" s="93" t="s">
        <v>888</v>
      </c>
      <c r="B125" s="93" t="s">
        <v>889</v>
      </c>
      <c r="C125" s="93">
        <v>3</v>
      </c>
      <c r="D125" s="133">
        <v>0.014032978079990072</v>
      </c>
      <c r="E125" s="133">
        <v>1.4913616938342726</v>
      </c>
      <c r="F125" s="93" t="s">
        <v>777</v>
      </c>
      <c r="G125" s="93" t="b">
        <v>0</v>
      </c>
      <c r="H125" s="93" t="b">
        <v>0</v>
      </c>
      <c r="I125" s="93" t="b">
        <v>0</v>
      </c>
      <c r="J125" s="93" t="b">
        <v>0</v>
      </c>
      <c r="K125" s="93" t="b">
        <v>1</v>
      </c>
      <c r="L125" s="93" t="b">
        <v>0</v>
      </c>
    </row>
    <row r="126" spans="1:12" ht="15">
      <c r="A126" s="93" t="s">
        <v>889</v>
      </c>
      <c r="B126" s="93" t="s">
        <v>890</v>
      </c>
      <c r="C126" s="93">
        <v>3</v>
      </c>
      <c r="D126" s="133">
        <v>0.014032978079990072</v>
      </c>
      <c r="E126" s="133">
        <v>1.4913616938342726</v>
      </c>
      <c r="F126" s="93" t="s">
        <v>777</v>
      </c>
      <c r="G126" s="93" t="b">
        <v>0</v>
      </c>
      <c r="H126" s="93" t="b">
        <v>1</v>
      </c>
      <c r="I126" s="93" t="b">
        <v>0</v>
      </c>
      <c r="J126" s="93" t="b">
        <v>0</v>
      </c>
      <c r="K126" s="93" t="b">
        <v>1</v>
      </c>
      <c r="L126" s="93" t="b">
        <v>0</v>
      </c>
    </row>
    <row r="127" spans="1:12" ht="15">
      <c r="A127" s="93" t="s">
        <v>890</v>
      </c>
      <c r="B127" s="93" t="s">
        <v>837</v>
      </c>
      <c r="C127" s="93">
        <v>3</v>
      </c>
      <c r="D127" s="133">
        <v>0.014032978079990072</v>
      </c>
      <c r="E127" s="133">
        <v>1.4913616938342726</v>
      </c>
      <c r="F127" s="93" t="s">
        <v>777</v>
      </c>
      <c r="G127" s="93" t="b">
        <v>0</v>
      </c>
      <c r="H127" s="93" t="b">
        <v>1</v>
      </c>
      <c r="I127" s="93" t="b">
        <v>0</v>
      </c>
      <c r="J127" s="93" t="b">
        <v>0</v>
      </c>
      <c r="K127" s="93" t="b">
        <v>1</v>
      </c>
      <c r="L127" s="93" t="b">
        <v>0</v>
      </c>
    </row>
    <row r="128" spans="1:12" ht="15">
      <c r="A128" s="93" t="s">
        <v>837</v>
      </c>
      <c r="B128" s="93" t="s">
        <v>1124</v>
      </c>
      <c r="C128" s="93">
        <v>3</v>
      </c>
      <c r="D128" s="133">
        <v>0.014032978079990072</v>
      </c>
      <c r="E128" s="133">
        <v>1.4913616938342726</v>
      </c>
      <c r="F128" s="93" t="s">
        <v>777</v>
      </c>
      <c r="G128" s="93" t="b">
        <v>0</v>
      </c>
      <c r="H128" s="93" t="b">
        <v>1</v>
      </c>
      <c r="I128" s="93" t="b">
        <v>0</v>
      </c>
      <c r="J128" s="93" t="b">
        <v>0</v>
      </c>
      <c r="K128" s="93" t="b">
        <v>0</v>
      </c>
      <c r="L128" s="93" t="b">
        <v>0</v>
      </c>
    </row>
    <row r="129" spans="1:12" ht="15">
      <c r="A129" s="93" t="s">
        <v>1124</v>
      </c>
      <c r="B129" s="93" t="s">
        <v>1125</v>
      </c>
      <c r="C129" s="93">
        <v>3</v>
      </c>
      <c r="D129" s="133">
        <v>0.014032978079990072</v>
      </c>
      <c r="E129" s="133">
        <v>1.4913616938342726</v>
      </c>
      <c r="F129" s="93" t="s">
        <v>777</v>
      </c>
      <c r="G129" s="93" t="b">
        <v>0</v>
      </c>
      <c r="H129" s="93" t="b">
        <v>0</v>
      </c>
      <c r="I129" s="93" t="b">
        <v>0</v>
      </c>
      <c r="J129" s="93" t="b">
        <v>0</v>
      </c>
      <c r="K129" s="93" t="b">
        <v>0</v>
      </c>
      <c r="L129" s="93" t="b">
        <v>0</v>
      </c>
    </row>
    <row r="130" spans="1:12" ht="15">
      <c r="A130" s="93" t="s">
        <v>1125</v>
      </c>
      <c r="B130" s="93" t="s">
        <v>1126</v>
      </c>
      <c r="C130" s="93">
        <v>3</v>
      </c>
      <c r="D130" s="133">
        <v>0.014032978079990072</v>
      </c>
      <c r="E130" s="133">
        <v>1.4913616938342726</v>
      </c>
      <c r="F130" s="93" t="s">
        <v>777</v>
      </c>
      <c r="G130" s="93" t="b">
        <v>0</v>
      </c>
      <c r="H130" s="93" t="b">
        <v>0</v>
      </c>
      <c r="I130" s="93" t="b">
        <v>0</v>
      </c>
      <c r="J130" s="93" t="b">
        <v>0</v>
      </c>
      <c r="K130" s="93" t="b">
        <v>0</v>
      </c>
      <c r="L130" s="93" t="b">
        <v>0</v>
      </c>
    </row>
    <row r="131" spans="1:12" ht="15">
      <c r="A131" s="93" t="s">
        <v>1126</v>
      </c>
      <c r="B131" s="93" t="s">
        <v>879</v>
      </c>
      <c r="C131" s="93">
        <v>3</v>
      </c>
      <c r="D131" s="133">
        <v>0.014032978079990072</v>
      </c>
      <c r="E131" s="133">
        <v>1.0653929615619915</v>
      </c>
      <c r="F131" s="93" t="s">
        <v>777</v>
      </c>
      <c r="G131" s="93" t="b">
        <v>0</v>
      </c>
      <c r="H131" s="93" t="b">
        <v>0</v>
      </c>
      <c r="I131" s="93" t="b">
        <v>0</v>
      </c>
      <c r="J131" s="93" t="b">
        <v>0</v>
      </c>
      <c r="K131" s="93" t="b">
        <v>0</v>
      </c>
      <c r="L131" s="93" t="b">
        <v>0</v>
      </c>
    </row>
    <row r="132" spans="1:12" ht="15">
      <c r="A132" s="93" t="s">
        <v>879</v>
      </c>
      <c r="B132" s="93" t="s">
        <v>1127</v>
      </c>
      <c r="C132" s="93">
        <v>3</v>
      </c>
      <c r="D132" s="133">
        <v>0.014032978079990072</v>
      </c>
      <c r="E132" s="133">
        <v>1.1903316981702916</v>
      </c>
      <c r="F132" s="93" t="s">
        <v>777</v>
      </c>
      <c r="G132" s="93" t="b">
        <v>0</v>
      </c>
      <c r="H132" s="93" t="b">
        <v>0</v>
      </c>
      <c r="I132" s="93" t="b">
        <v>0</v>
      </c>
      <c r="J132" s="93" t="b">
        <v>0</v>
      </c>
      <c r="K132" s="93" t="b">
        <v>0</v>
      </c>
      <c r="L132" s="93" t="b">
        <v>0</v>
      </c>
    </row>
    <row r="133" spans="1:12" ht="15">
      <c r="A133" s="93" t="s">
        <v>880</v>
      </c>
      <c r="B133" s="93" t="s">
        <v>1128</v>
      </c>
      <c r="C133" s="93">
        <v>2</v>
      </c>
      <c r="D133" s="133">
        <v>0.012808088505398897</v>
      </c>
      <c r="E133" s="133">
        <v>1.6674529528899538</v>
      </c>
      <c r="F133" s="93" t="s">
        <v>777</v>
      </c>
      <c r="G133" s="93" t="b">
        <v>0</v>
      </c>
      <c r="H133" s="93" t="b">
        <v>0</v>
      </c>
      <c r="I133" s="93" t="b">
        <v>0</v>
      </c>
      <c r="J133" s="93" t="b">
        <v>0</v>
      </c>
      <c r="K133" s="93" t="b">
        <v>0</v>
      </c>
      <c r="L133" s="93" t="b">
        <v>0</v>
      </c>
    </row>
    <row r="134" spans="1:12" ht="15">
      <c r="A134" s="93" t="s">
        <v>1128</v>
      </c>
      <c r="B134" s="93" t="s">
        <v>879</v>
      </c>
      <c r="C134" s="93">
        <v>2</v>
      </c>
      <c r="D134" s="133">
        <v>0.012808088505398897</v>
      </c>
      <c r="E134" s="133">
        <v>1.0653929615619915</v>
      </c>
      <c r="F134" s="93" t="s">
        <v>777</v>
      </c>
      <c r="G134" s="93" t="b">
        <v>0</v>
      </c>
      <c r="H134" s="93" t="b">
        <v>0</v>
      </c>
      <c r="I134" s="93" t="b">
        <v>0</v>
      </c>
      <c r="J134" s="93" t="b">
        <v>0</v>
      </c>
      <c r="K134" s="93" t="b">
        <v>0</v>
      </c>
      <c r="L134" s="93" t="b">
        <v>0</v>
      </c>
    </row>
    <row r="135" spans="1:12" ht="15">
      <c r="A135" s="93" t="s">
        <v>892</v>
      </c>
      <c r="B135" s="93" t="s">
        <v>893</v>
      </c>
      <c r="C135" s="93">
        <v>2</v>
      </c>
      <c r="D135" s="133">
        <v>0</v>
      </c>
      <c r="E135" s="133">
        <v>1.3617278360175928</v>
      </c>
      <c r="F135" s="93" t="s">
        <v>778</v>
      </c>
      <c r="G135" s="93" t="b">
        <v>0</v>
      </c>
      <c r="H135" s="93" t="b">
        <v>1</v>
      </c>
      <c r="I135" s="93" t="b">
        <v>0</v>
      </c>
      <c r="J135" s="93" t="b">
        <v>0</v>
      </c>
      <c r="K135" s="93" t="b">
        <v>0</v>
      </c>
      <c r="L135" s="93" t="b">
        <v>0</v>
      </c>
    </row>
    <row r="136" spans="1:12" ht="15">
      <c r="A136" s="93" t="s">
        <v>893</v>
      </c>
      <c r="B136" s="93" t="s">
        <v>894</v>
      </c>
      <c r="C136" s="93">
        <v>2</v>
      </c>
      <c r="D136" s="133">
        <v>0</v>
      </c>
      <c r="E136" s="133">
        <v>1.3617278360175928</v>
      </c>
      <c r="F136" s="93" t="s">
        <v>778</v>
      </c>
      <c r="G136" s="93" t="b">
        <v>0</v>
      </c>
      <c r="H136" s="93" t="b">
        <v>0</v>
      </c>
      <c r="I136" s="93" t="b">
        <v>0</v>
      </c>
      <c r="J136" s="93" t="b">
        <v>0</v>
      </c>
      <c r="K136" s="93" t="b">
        <v>0</v>
      </c>
      <c r="L136" s="93" t="b">
        <v>0</v>
      </c>
    </row>
    <row r="137" spans="1:12" ht="15">
      <c r="A137" s="93" t="s">
        <v>894</v>
      </c>
      <c r="B137" s="93" t="s">
        <v>895</v>
      </c>
      <c r="C137" s="93">
        <v>2</v>
      </c>
      <c r="D137" s="133">
        <v>0</v>
      </c>
      <c r="E137" s="133">
        <v>1.3617278360175928</v>
      </c>
      <c r="F137" s="93" t="s">
        <v>778</v>
      </c>
      <c r="G137" s="93" t="b">
        <v>0</v>
      </c>
      <c r="H137" s="93" t="b">
        <v>0</v>
      </c>
      <c r="I137" s="93" t="b">
        <v>0</v>
      </c>
      <c r="J137" s="93" t="b">
        <v>0</v>
      </c>
      <c r="K137" s="93" t="b">
        <v>0</v>
      </c>
      <c r="L137" s="93" t="b">
        <v>0</v>
      </c>
    </row>
    <row r="138" spans="1:12" ht="15">
      <c r="A138" s="93" t="s">
        <v>895</v>
      </c>
      <c r="B138" s="93" t="s">
        <v>896</v>
      </c>
      <c r="C138" s="93">
        <v>2</v>
      </c>
      <c r="D138" s="133">
        <v>0</v>
      </c>
      <c r="E138" s="133">
        <v>1.3617278360175928</v>
      </c>
      <c r="F138" s="93" t="s">
        <v>778</v>
      </c>
      <c r="G138" s="93" t="b">
        <v>0</v>
      </c>
      <c r="H138" s="93" t="b">
        <v>0</v>
      </c>
      <c r="I138" s="93" t="b">
        <v>0</v>
      </c>
      <c r="J138" s="93" t="b">
        <v>1</v>
      </c>
      <c r="K138" s="93" t="b">
        <v>0</v>
      </c>
      <c r="L138" s="93" t="b">
        <v>0</v>
      </c>
    </row>
    <row r="139" spans="1:12" ht="15">
      <c r="A139" s="93" t="s">
        <v>896</v>
      </c>
      <c r="B139" s="93" t="s">
        <v>897</v>
      </c>
      <c r="C139" s="93">
        <v>2</v>
      </c>
      <c r="D139" s="133">
        <v>0</v>
      </c>
      <c r="E139" s="133">
        <v>1.3617278360175928</v>
      </c>
      <c r="F139" s="93" t="s">
        <v>778</v>
      </c>
      <c r="G139" s="93" t="b">
        <v>1</v>
      </c>
      <c r="H139" s="93" t="b">
        <v>0</v>
      </c>
      <c r="I139" s="93" t="b">
        <v>0</v>
      </c>
      <c r="J139" s="93" t="b">
        <v>0</v>
      </c>
      <c r="K139" s="93" t="b">
        <v>0</v>
      </c>
      <c r="L139" s="93" t="b">
        <v>0</v>
      </c>
    </row>
    <row r="140" spans="1:12" ht="15">
      <c r="A140" s="93" t="s">
        <v>897</v>
      </c>
      <c r="B140" s="93" t="s">
        <v>898</v>
      </c>
      <c r="C140" s="93">
        <v>2</v>
      </c>
      <c r="D140" s="133">
        <v>0</v>
      </c>
      <c r="E140" s="133">
        <v>1.3617278360175928</v>
      </c>
      <c r="F140" s="93" t="s">
        <v>778</v>
      </c>
      <c r="G140" s="93" t="b">
        <v>0</v>
      </c>
      <c r="H140" s="93" t="b">
        <v>0</v>
      </c>
      <c r="I140" s="93" t="b">
        <v>0</v>
      </c>
      <c r="J140" s="93" t="b">
        <v>0</v>
      </c>
      <c r="K140" s="93" t="b">
        <v>0</v>
      </c>
      <c r="L140" s="93" t="b">
        <v>0</v>
      </c>
    </row>
    <row r="141" spans="1:12" ht="15">
      <c r="A141" s="93" t="s">
        <v>898</v>
      </c>
      <c r="B141" s="93" t="s">
        <v>899</v>
      </c>
      <c r="C141" s="93">
        <v>2</v>
      </c>
      <c r="D141" s="133">
        <v>0</v>
      </c>
      <c r="E141" s="133">
        <v>1.3617278360175928</v>
      </c>
      <c r="F141" s="93" t="s">
        <v>778</v>
      </c>
      <c r="G141" s="93" t="b">
        <v>0</v>
      </c>
      <c r="H141" s="93" t="b">
        <v>0</v>
      </c>
      <c r="I141" s="93" t="b">
        <v>0</v>
      </c>
      <c r="J141" s="93" t="b">
        <v>0</v>
      </c>
      <c r="K141" s="93" t="b">
        <v>1</v>
      </c>
      <c r="L141" s="93" t="b">
        <v>0</v>
      </c>
    </row>
    <row r="142" spans="1:12" ht="15">
      <c r="A142" s="93" t="s">
        <v>899</v>
      </c>
      <c r="B142" s="93" t="s">
        <v>839</v>
      </c>
      <c r="C142" s="93">
        <v>2</v>
      </c>
      <c r="D142" s="133">
        <v>0</v>
      </c>
      <c r="E142" s="133">
        <v>1.3617278360175928</v>
      </c>
      <c r="F142" s="93" t="s">
        <v>778</v>
      </c>
      <c r="G142" s="93" t="b">
        <v>0</v>
      </c>
      <c r="H142" s="93" t="b">
        <v>1</v>
      </c>
      <c r="I142" s="93" t="b">
        <v>0</v>
      </c>
      <c r="J142" s="93" t="b">
        <v>0</v>
      </c>
      <c r="K142" s="93" t="b">
        <v>0</v>
      </c>
      <c r="L142" s="93" t="b">
        <v>0</v>
      </c>
    </row>
    <row r="143" spans="1:12" ht="15">
      <c r="A143" s="93" t="s">
        <v>839</v>
      </c>
      <c r="B143" s="93" t="s">
        <v>900</v>
      </c>
      <c r="C143" s="93">
        <v>2</v>
      </c>
      <c r="D143" s="133">
        <v>0</v>
      </c>
      <c r="E143" s="133">
        <v>1.3617278360175928</v>
      </c>
      <c r="F143" s="93" t="s">
        <v>778</v>
      </c>
      <c r="G143" s="93" t="b">
        <v>0</v>
      </c>
      <c r="H143" s="93" t="b">
        <v>0</v>
      </c>
      <c r="I143" s="93" t="b">
        <v>0</v>
      </c>
      <c r="J143" s="93" t="b">
        <v>0</v>
      </c>
      <c r="K143" s="93" t="b">
        <v>0</v>
      </c>
      <c r="L143" s="93" t="b">
        <v>0</v>
      </c>
    </row>
    <row r="144" spans="1:12" ht="15">
      <c r="A144" s="93" t="s">
        <v>900</v>
      </c>
      <c r="B144" s="93" t="s">
        <v>1139</v>
      </c>
      <c r="C144" s="93">
        <v>2</v>
      </c>
      <c r="D144" s="133">
        <v>0</v>
      </c>
      <c r="E144" s="133">
        <v>1.3617278360175928</v>
      </c>
      <c r="F144" s="93" t="s">
        <v>778</v>
      </c>
      <c r="G144" s="93" t="b">
        <v>0</v>
      </c>
      <c r="H144" s="93" t="b">
        <v>0</v>
      </c>
      <c r="I144" s="93" t="b">
        <v>0</v>
      </c>
      <c r="J144" s="93" t="b">
        <v>0</v>
      </c>
      <c r="K144" s="93" t="b">
        <v>0</v>
      </c>
      <c r="L144" s="93" t="b">
        <v>0</v>
      </c>
    </row>
    <row r="145" spans="1:12" ht="15">
      <c r="A145" s="93" t="s">
        <v>1139</v>
      </c>
      <c r="B145" s="93" t="s">
        <v>1140</v>
      </c>
      <c r="C145" s="93">
        <v>2</v>
      </c>
      <c r="D145" s="133">
        <v>0</v>
      </c>
      <c r="E145" s="133">
        <v>1.3617278360175928</v>
      </c>
      <c r="F145" s="93" t="s">
        <v>778</v>
      </c>
      <c r="G145" s="93" t="b">
        <v>0</v>
      </c>
      <c r="H145" s="93" t="b">
        <v>0</v>
      </c>
      <c r="I145" s="93" t="b">
        <v>0</v>
      </c>
      <c r="J145" s="93" t="b">
        <v>0</v>
      </c>
      <c r="K145" s="93" t="b">
        <v>0</v>
      </c>
      <c r="L145" s="93" t="b">
        <v>0</v>
      </c>
    </row>
    <row r="146" spans="1:12" ht="15">
      <c r="A146" s="93" t="s">
        <v>1140</v>
      </c>
      <c r="B146" s="93" t="s">
        <v>1141</v>
      </c>
      <c r="C146" s="93">
        <v>2</v>
      </c>
      <c r="D146" s="133">
        <v>0</v>
      </c>
      <c r="E146" s="133">
        <v>1.3617278360175928</v>
      </c>
      <c r="F146" s="93" t="s">
        <v>778</v>
      </c>
      <c r="G146" s="93" t="b">
        <v>0</v>
      </c>
      <c r="H146" s="93" t="b">
        <v>0</v>
      </c>
      <c r="I146" s="93" t="b">
        <v>0</v>
      </c>
      <c r="J146" s="93" t="b">
        <v>0</v>
      </c>
      <c r="K146" s="93" t="b">
        <v>0</v>
      </c>
      <c r="L146" s="93" t="b">
        <v>0</v>
      </c>
    </row>
    <row r="147" spans="1:12" ht="15">
      <c r="A147" s="93" t="s">
        <v>1141</v>
      </c>
      <c r="B147" s="93" t="s">
        <v>1112</v>
      </c>
      <c r="C147" s="93">
        <v>2</v>
      </c>
      <c r="D147" s="133">
        <v>0</v>
      </c>
      <c r="E147" s="133">
        <v>1.3617278360175928</v>
      </c>
      <c r="F147" s="93" t="s">
        <v>778</v>
      </c>
      <c r="G147" s="93" t="b">
        <v>0</v>
      </c>
      <c r="H147" s="93" t="b">
        <v>0</v>
      </c>
      <c r="I147" s="93" t="b">
        <v>0</v>
      </c>
      <c r="J147" s="93" t="b">
        <v>0</v>
      </c>
      <c r="K147" s="93" t="b">
        <v>0</v>
      </c>
      <c r="L147" s="93" t="b">
        <v>0</v>
      </c>
    </row>
    <row r="148" spans="1:12" ht="15">
      <c r="A148" s="93" t="s">
        <v>1112</v>
      </c>
      <c r="B148" s="93" t="s">
        <v>251</v>
      </c>
      <c r="C148" s="93">
        <v>2</v>
      </c>
      <c r="D148" s="133">
        <v>0</v>
      </c>
      <c r="E148" s="133">
        <v>1.3617278360175928</v>
      </c>
      <c r="F148" s="93" t="s">
        <v>778</v>
      </c>
      <c r="G148" s="93" t="b">
        <v>0</v>
      </c>
      <c r="H148" s="93" t="b">
        <v>0</v>
      </c>
      <c r="I148" s="93" t="b">
        <v>0</v>
      </c>
      <c r="J148" s="93" t="b">
        <v>0</v>
      </c>
      <c r="K148" s="93" t="b">
        <v>0</v>
      </c>
      <c r="L148" s="93" t="b">
        <v>0</v>
      </c>
    </row>
    <row r="149" spans="1:12" ht="15">
      <c r="A149" s="93" t="s">
        <v>251</v>
      </c>
      <c r="B149" s="93" t="s">
        <v>250</v>
      </c>
      <c r="C149" s="93">
        <v>2</v>
      </c>
      <c r="D149" s="133">
        <v>0</v>
      </c>
      <c r="E149" s="133">
        <v>1.3617278360175928</v>
      </c>
      <c r="F149" s="93" t="s">
        <v>778</v>
      </c>
      <c r="G149" s="93" t="b">
        <v>0</v>
      </c>
      <c r="H149" s="93" t="b">
        <v>0</v>
      </c>
      <c r="I149" s="93" t="b">
        <v>0</v>
      </c>
      <c r="J149" s="93" t="b">
        <v>0</v>
      </c>
      <c r="K149" s="93" t="b">
        <v>0</v>
      </c>
      <c r="L149" s="93" t="b">
        <v>0</v>
      </c>
    </row>
    <row r="150" spans="1:12" ht="15">
      <c r="A150" s="93" t="s">
        <v>250</v>
      </c>
      <c r="B150" s="93" t="s">
        <v>239</v>
      </c>
      <c r="C150" s="93">
        <v>2</v>
      </c>
      <c r="D150" s="133">
        <v>0</v>
      </c>
      <c r="E150" s="133">
        <v>1.3617278360175928</v>
      </c>
      <c r="F150" s="93" t="s">
        <v>778</v>
      </c>
      <c r="G150" s="93" t="b">
        <v>0</v>
      </c>
      <c r="H150" s="93" t="b">
        <v>0</v>
      </c>
      <c r="I150" s="93" t="b">
        <v>0</v>
      </c>
      <c r="J150" s="93" t="b">
        <v>0</v>
      </c>
      <c r="K150" s="93" t="b">
        <v>0</v>
      </c>
      <c r="L150" s="93" t="b">
        <v>0</v>
      </c>
    </row>
    <row r="151" spans="1:12" ht="15">
      <c r="A151" s="93" t="s">
        <v>239</v>
      </c>
      <c r="B151" s="93" t="s">
        <v>249</v>
      </c>
      <c r="C151" s="93">
        <v>2</v>
      </c>
      <c r="D151" s="133">
        <v>0</v>
      </c>
      <c r="E151" s="133">
        <v>1.3617278360175928</v>
      </c>
      <c r="F151" s="93" t="s">
        <v>778</v>
      </c>
      <c r="G151" s="93" t="b">
        <v>0</v>
      </c>
      <c r="H151" s="93" t="b">
        <v>0</v>
      </c>
      <c r="I151" s="93" t="b">
        <v>0</v>
      </c>
      <c r="J151" s="93" t="b">
        <v>0</v>
      </c>
      <c r="K151" s="93" t="b">
        <v>0</v>
      </c>
      <c r="L151" s="93" t="b">
        <v>0</v>
      </c>
    </row>
    <row r="152" spans="1:12" ht="15">
      <c r="A152" s="93" t="s">
        <v>249</v>
      </c>
      <c r="B152" s="93" t="s">
        <v>248</v>
      </c>
      <c r="C152" s="93">
        <v>2</v>
      </c>
      <c r="D152" s="133">
        <v>0</v>
      </c>
      <c r="E152" s="133">
        <v>1.3617278360175928</v>
      </c>
      <c r="F152" s="93" t="s">
        <v>778</v>
      </c>
      <c r="G152" s="93" t="b">
        <v>0</v>
      </c>
      <c r="H152" s="93" t="b">
        <v>0</v>
      </c>
      <c r="I152" s="93" t="b">
        <v>0</v>
      </c>
      <c r="J152" s="93" t="b">
        <v>0</v>
      </c>
      <c r="K152" s="93" t="b">
        <v>0</v>
      </c>
      <c r="L152" s="93" t="b">
        <v>0</v>
      </c>
    </row>
    <row r="153" spans="1:12" ht="15">
      <c r="A153" s="93" t="s">
        <v>248</v>
      </c>
      <c r="B153" s="93" t="s">
        <v>247</v>
      </c>
      <c r="C153" s="93">
        <v>2</v>
      </c>
      <c r="D153" s="133">
        <v>0</v>
      </c>
      <c r="E153" s="133">
        <v>1.3617278360175928</v>
      </c>
      <c r="F153" s="93" t="s">
        <v>778</v>
      </c>
      <c r="G153" s="93" t="b">
        <v>0</v>
      </c>
      <c r="H153" s="93" t="b">
        <v>0</v>
      </c>
      <c r="I153" s="93" t="b">
        <v>0</v>
      </c>
      <c r="J153" s="93" t="b">
        <v>0</v>
      </c>
      <c r="K153" s="93" t="b">
        <v>0</v>
      </c>
      <c r="L153" s="93" t="b">
        <v>0</v>
      </c>
    </row>
    <row r="154" spans="1:12" ht="15">
      <c r="A154" s="93" t="s">
        <v>247</v>
      </c>
      <c r="B154" s="93" t="s">
        <v>879</v>
      </c>
      <c r="C154" s="93">
        <v>2</v>
      </c>
      <c r="D154" s="133">
        <v>0</v>
      </c>
      <c r="E154" s="133">
        <v>1.3617278360175928</v>
      </c>
      <c r="F154" s="93" t="s">
        <v>778</v>
      </c>
      <c r="G154" s="93" t="b">
        <v>0</v>
      </c>
      <c r="H154" s="93" t="b">
        <v>0</v>
      </c>
      <c r="I154" s="93" t="b">
        <v>0</v>
      </c>
      <c r="J154" s="93" t="b">
        <v>0</v>
      </c>
      <c r="K154" s="93" t="b">
        <v>0</v>
      </c>
      <c r="L154" s="93" t="b">
        <v>0</v>
      </c>
    </row>
    <row r="155" spans="1:12" ht="15">
      <c r="A155" s="93" t="s">
        <v>879</v>
      </c>
      <c r="B155" s="93" t="s">
        <v>880</v>
      </c>
      <c r="C155" s="93">
        <v>2</v>
      </c>
      <c r="D155" s="133">
        <v>0</v>
      </c>
      <c r="E155" s="133">
        <v>1.3617278360175928</v>
      </c>
      <c r="F155" s="93" t="s">
        <v>778</v>
      </c>
      <c r="G155" s="93" t="b">
        <v>0</v>
      </c>
      <c r="H155" s="93" t="b">
        <v>0</v>
      </c>
      <c r="I155" s="93" t="b">
        <v>0</v>
      </c>
      <c r="J155" s="93" t="b">
        <v>0</v>
      </c>
      <c r="K155" s="93" t="b">
        <v>0</v>
      </c>
      <c r="L155" s="93" t="b">
        <v>0</v>
      </c>
    </row>
    <row r="156" spans="1:12" ht="15">
      <c r="A156" s="93" t="s">
        <v>880</v>
      </c>
      <c r="B156" s="93" t="s">
        <v>1142</v>
      </c>
      <c r="C156" s="93">
        <v>2</v>
      </c>
      <c r="D156" s="133">
        <v>0</v>
      </c>
      <c r="E156" s="133">
        <v>1.3617278360175928</v>
      </c>
      <c r="F156" s="93" t="s">
        <v>778</v>
      </c>
      <c r="G156" s="93" t="b">
        <v>0</v>
      </c>
      <c r="H156" s="93" t="b">
        <v>0</v>
      </c>
      <c r="I156" s="93" t="b">
        <v>0</v>
      </c>
      <c r="J156" s="93" t="b">
        <v>0</v>
      </c>
      <c r="K156" s="93" t="b">
        <v>0</v>
      </c>
      <c r="L156" s="93" t="b">
        <v>0</v>
      </c>
    </row>
    <row r="157" spans="1:12" ht="15">
      <c r="A157" s="93" t="s">
        <v>1142</v>
      </c>
      <c r="B157" s="93" t="s">
        <v>1143</v>
      </c>
      <c r="C157" s="93">
        <v>2</v>
      </c>
      <c r="D157" s="133">
        <v>0</v>
      </c>
      <c r="E157" s="133">
        <v>1.3617278360175928</v>
      </c>
      <c r="F157" s="93" t="s">
        <v>778</v>
      </c>
      <c r="G157" s="93" t="b">
        <v>0</v>
      </c>
      <c r="H157" s="93" t="b">
        <v>0</v>
      </c>
      <c r="I157" s="93" t="b">
        <v>0</v>
      </c>
      <c r="J157" s="93" t="b">
        <v>0</v>
      </c>
      <c r="K157" s="93" t="b">
        <v>0</v>
      </c>
      <c r="L157" s="93" t="b">
        <v>0</v>
      </c>
    </row>
    <row r="158" spans="1:12" ht="15">
      <c r="A158" s="93" t="s">
        <v>905</v>
      </c>
      <c r="B158" s="93" t="s">
        <v>906</v>
      </c>
      <c r="C158" s="93">
        <v>2</v>
      </c>
      <c r="D158" s="133">
        <v>0.0079218419911574</v>
      </c>
      <c r="E158" s="133">
        <v>1.5563025007672873</v>
      </c>
      <c r="F158" s="93" t="s">
        <v>779</v>
      </c>
      <c r="G158" s="93" t="b">
        <v>0</v>
      </c>
      <c r="H158" s="93" t="b">
        <v>0</v>
      </c>
      <c r="I158" s="93" t="b">
        <v>0</v>
      </c>
      <c r="J158" s="93" t="b">
        <v>1</v>
      </c>
      <c r="K158" s="93" t="b">
        <v>0</v>
      </c>
      <c r="L158" s="93" t="b">
        <v>0</v>
      </c>
    </row>
    <row r="159" spans="1:12" ht="15">
      <c r="A159" s="93" t="s">
        <v>906</v>
      </c>
      <c r="B159" s="93" t="s">
        <v>907</v>
      </c>
      <c r="C159" s="93">
        <v>2</v>
      </c>
      <c r="D159" s="133">
        <v>0.0079218419911574</v>
      </c>
      <c r="E159" s="133">
        <v>1.5563025007672873</v>
      </c>
      <c r="F159" s="93" t="s">
        <v>779</v>
      </c>
      <c r="G159" s="93" t="b">
        <v>1</v>
      </c>
      <c r="H159" s="93" t="b">
        <v>0</v>
      </c>
      <c r="I159" s="93" t="b">
        <v>0</v>
      </c>
      <c r="J159" s="93" t="b">
        <v>0</v>
      </c>
      <c r="K159" s="93" t="b">
        <v>0</v>
      </c>
      <c r="L159" s="93" t="b">
        <v>0</v>
      </c>
    </row>
    <row r="160" spans="1:12" ht="15">
      <c r="A160" s="93" t="s">
        <v>907</v>
      </c>
      <c r="B160" s="93" t="s">
        <v>908</v>
      </c>
      <c r="C160" s="93">
        <v>2</v>
      </c>
      <c r="D160" s="133">
        <v>0.0079218419911574</v>
      </c>
      <c r="E160" s="133">
        <v>1.5563025007672873</v>
      </c>
      <c r="F160" s="93" t="s">
        <v>779</v>
      </c>
      <c r="G160" s="93" t="b">
        <v>0</v>
      </c>
      <c r="H160" s="93" t="b">
        <v>0</v>
      </c>
      <c r="I160" s="93" t="b">
        <v>0</v>
      </c>
      <c r="J160" s="93" t="b">
        <v>0</v>
      </c>
      <c r="K160" s="93" t="b">
        <v>0</v>
      </c>
      <c r="L160" s="93" t="b">
        <v>0</v>
      </c>
    </row>
    <row r="161" spans="1:12" ht="15">
      <c r="A161" s="93" t="s">
        <v>908</v>
      </c>
      <c r="B161" s="93" t="s">
        <v>909</v>
      </c>
      <c r="C161" s="93">
        <v>2</v>
      </c>
      <c r="D161" s="133">
        <v>0.0079218419911574</v>
      </c>
      <c r="E161" s="133">
        <v>1.5563025007672873</v>
      </c>
      <c r="F161" s="93" t="s">
        <v>779</v>
      </c>
      <c r="G161" s="93" t="b">
        <v>0</v>
      </c>
      <c r="H161" s="93" t="b">
        <v>0</v>
      </c>
      <c r="I161" s="93" t="b">
        <v>0</v>
      </c>
      <c r="J161" s="93" t="b">
        <v>1</v>
      </c>
      <c r="K161" s="93" t="b">
        <v>0</v>
      </c>
      <c r="L161" s="93" t="b">
        <v>0</v>
      </c>
    </row>
    <row r="162" spans="1:12" ht="15">
      <c r="A162" s="93" t="s">
        <v>909</v>
      </c>
      <c r="B162" s="93" t="s">
        <v>902</v>
      </c>
      <c r="C162" s="93">
        <v>2</v>
      </c>
      <c r="D162" s="133">
        <v>0.0079218419911574</v>
      </c>
      <c r="E162" s="133">
        <v>1.255272505103306</v>
      </c>
      <c r="F162" s="93" t="s">
        <v>779</v>
      </c>
      <c r="G162" s="93" t="b">
        <v>1</v>
      </c>
      <c r="H162" s="93" t="b">
        <v>0</v>
      </c>
      <c r="I162" s="93" t="b">
        <v>0</v>
      </c>
      <c r="J162" s="93" t="b">
        <v>0</v>
      </c>
      <c r="K162" s="93" t="b">
        <v>0</v>
      </c>
      <c r="L162" s="93" t="b">
        <v>0</v>
      </c>
    </row>
    <row r="163" spans="1:12" ht="15">
      <c r="A163" s="93" t="s">
        <v>902</v>
      </c>
      <c r="B163" s="93" t="s">
        <v>910</v>
      </c>
      <c r="C163" s="93">
        <v>2</v>
      </c>
      <c r="D163" s="133">
        <v>0.0079218419911574</v>
      </c>
      <c r="E163" s="133">
        <v>1.255272505103306</v>
      </c>
      <c r="F163" s="93" t="s">
        <v>779</v>
      </c>
      <c r="G163" s="93" t="b">
        <v>0</v>
      </c>
      <c r="H163" s="93" t="b">
        <v>0</v>
      </c>
      <c r="I163" s="93" t="b">
        <v>0</v>
      </c>
      <c r="J163" s="93" t="b">
        <v>0</v>
      </c>
      <c r="K163" s="93" t="b">
        <v>0</v>
      </c>
      <c r="L163" s="93" t="b">
        <v>0</v>
      </c>
    </row>
    <row r="164" spans="1:12" ht="15">
      <c r="A164" s="93" t="s">
        <v>910</v>
      </c>
      <c r="B164" s="93" t="s">
        <v>879</v>
      </c>
      <c r="C164" s="93">
        <v>2</v>
      </c>
      <c r="D164" s="133">
        <v>0.0079218419911574</v>
      </c>
      <c r="E164" s="133">
        <v>1.255272505103306</v>
      </c>
      <c r="F164" s="93" t="s">
        <v>779</v>
      </c>
      <c r="G164" s="93" t="b">
        <v>0</v>
      </c>
      <c r="H164" s="93" t="b">
        <v>0</v>
      </c>
      <c r="I164" s="93" t="b">
        <v>0</v>
      </c>
      <c r="J164" s="93" t="b">
        <v>0</v>
      </c>
      <c r="K164" s="93" t="b">
        <v>0</v>
      </c>
      <c r="L164" s="93" t="b">
        <v>0</v>
      </c>
    </row>
    <row r="165" spans="1:12" ht="15">
      <c r="A165" s="93" t="s">
        <v>879</v>
      </c>
      <c r="B165" s="93" t="s">
        <v>1114</v>
      </c>
      <c r="C165" s="93">
        <v>2</v>
      </c>
      <c r="D165" s="133">
        <v>0.0079218419911574</v>
      </c>
      <c r="E165" s="133">
        <v>1.255272505103306</v>
      </c>
      <c r="F165" s="93" t="s">
        <v>779</v>
      </c>
      <c r="G165" s="93" t="b">
        <v>0</v>
      </c>
      <c r="H165" s="93" t="b">
        <v>0</v>
      </c>
      <c r="I165" s="93" t="b">
        <v>0</v>
      </c>
      <c r="J165" s="93" t="b">
        <v>0</v>
      </c>
      <c r="K165" s="93" t="b">
        <v>1</v>
      </c>
      <c r="L165" s="93" t="b">
        <v>0</v>
      </c>
    </row>
    <row r="166" spans="1:12" ht="15">
      <c r="A166" s="93" t="s">
        <v>1114</v>
      </c>
      <c r="B166" s="93" t="s">
        <v>903</v>
      </c>
      <c r="C166" s="93">
        <v>2</v>
      </c>
      <c r="D166" s="133">
        <v>0.0079218419911574</v>
      </c>
      <c r="E166" s="133">
        <v>1.255272505103306</v>
      </c>
      <c r="F166" s="93" t="s">
        <v>779</v>
      </c>
      <c r="G166" s="93" t="b">
        <v>0</v>
      </c>
      <c r="H166" s="93" t="b">
        <v>1</v>
      </c>
      <c r="I166" s="93" t="b">
        <v>0</v>
      </c>
      <c r="J166" s="93" t="b">
        <v>0</v>
      </c>
      <c r="K166" s="93" t="b">
        <v>0</v>
      </c>
      <c r="L166" s="93" t="b">
        <v>0</v>
      </c>
    </row>
    <row r="167" spans="1:12" ht="15">
      <c r="A167" s="93" t="s">
        <v>903</v>
      </c>
      <c r="B167" s="93" t="s">
        <v>903</v>
      </c>
      <c r="C167" s="93">
        <v>2</v>
      </c>
      <c r="D167" s="133">
        <v>0.0079218419911574</v>
      </c>
      <c r="E167" s="133">
        <v>0.9542425094393249</v>
      </c>
      <c r="F167" s="93" t="s">
        <v>779</v>
      </c>
      <c r="G167" s="93" t="b">
        <v>0</v>
      </c>
      <c r="H167" s="93" t="b">
        <v>0</v>
      </c>
      <c r="I167" s="93" t="b">
        <v>0</v>
      </c>
      <c r="J167" s="93" t="b">
        <v>0</v>
      </c>
      <c r="K167" s="93" t="b">
        <v>0</v>
      </c>
      <c r="L167" s="93" t="b">
        <v>0</v>
      </c>
    </row>
    <row r="168" spans="1:12" ht="15">
      <c r="A168" s="93" t="s">
        <v>903</v>
      </c>
      <c r="B168" s="93" t="s">
        <v>902</v>
      </c>
      <c r="C168" s="93">
        <v>2</v>
      </c>
      <c r="D168" s="133">
        <v>0.0079218419911574</v>
      </c>
      <c r="E168" s="133">
        <v>0.9542425094393249</v>
      </c>
      <c r="F168" s="93" t="s">
        <v>779</v>
      </c>
      <c r="G168" s="93" t="b">
        <v>0</v>
      </c>
      <c r="H168" s="93" t="b">
        <v>0</v>
      </c>
      <c r="I168" s="93" t="b">
        <v>0</v>
      </c>
      <c r="J168" s="93" t="b">
        <v>0</v>
      </c>
      <c r="K168" s="93" t="b">
        <v>0</v>
      </c>
      <c r="L168" s="93" t="b">
        <v>0</v>
      </c>
    </row>
    <row r="169" spans="1:12" ht="15">
      <c r="A169" s="93" t="s">
        <v>902</v>
      </c>
      <c r="B169" s="93" t="s">
        <v>1115</v>
      </c>
      <c r="C169" s="93">
        <v>2</v>
      </c>
      <c r="D169" s="133">
        <v>0.0079218419911574</v>
      </c>
      <c r="E169" s="133">
        <v>1.255272505103306</v>
      </c>
      <c r="F169" s="93" t="s">
        <v>779</v>
      </c>
      <c r="G169" s="93" t="b">
        <v>0</v>
      </c>
      <c r="H169" s="93" t="b">
        <v>0</v>
      </c>
      <c r="I169" s="93" t="b">
        <v>0</v>
      </c>
      <c r="J169" s="93" t="b">
        <v>0</v>
      </c>
      <c r="K169" s="93" t="b">
        <v>0</v>
      </c>
      <c r="L169" s="93" t="b">
        <v>0</v>
      </c>
    </row>
    <row r="170" spans="1:12" ht="15">
      <c r="A170" s="93" t="s">
        <v>1115</v>
      </c>
      <c r="B170" s="93" t="s">
        <v>1147</v>
      </c>
      <c r="C170" s="93">
        <v>2</v>
      </c>
      <c r="D170" s="133">
        <v>0.0079218419911574</v>
      </c>
      <c r="E170" s="133">
        <v>1.5563025007672873</v>
      </c>
      <c r="F170" s="93" t="s">
        <v>779</v>
      </c>
      <c r="G170" s="93" t="b">
        <v>0</v>
      </c>
      <c r="H170" s="93" t="b">
        <v>0</v>
      </c>
      <c r="I170" s="93" t="b">
        <v>0</v>
      </c>
      <c r="J170" s="93" t="b">
        <v>0</v>
      </c>
      <c r="K170" s="93" t="b">
        <v>0</v>
      </c>
      <c r="L170" s="93" t="b">
        <v>0</v>
      </c>
    </row>
    <row r="171" spans="1:12" ht="15">
      <c r="A171" s="93" t="s">
        <v>1147</v>
      </c>
      <c r="B171" s="93" t="s">
        <v>1113</v>
      </c>
      <c r="C171" s="93">
        <v>2</v>
      </c>
      <c r="D171" s="133">
        <v>0.0079218419911574</v>
      </c>
      <c r="E171" s="133">
        <v>1.5563025007672873</v>
      </c>
      <c r="F171" s="93" t="s">
        <v>779</v>
      </c>
      <c r="G171" s="93" t="b">
        <v>0</v>
      </c>
      <c r="H171" s="93" t="b">
        <v>0</v>
      </c>
      <c r="I171" s="93" t="b">
        <v>0</v>
      </c>
      <c r="J171" s="93" t="b">
        <v>0</v>
      </c>
      <c r="K171" s="93" t="b">
        <v>0</v>
      </c>
      <c r="L171" s="93" t="b">
        <v>0</v>
      </c>
    </row>
    <row r="172" spans="1:12" ht="15">
      <c r="A172" s="93" t="s">
        <v>1113</v>
      </c>
      <c r="B172" s="93" t="s">
        <v>1116</v>
      </c>
      <c r="C172" s="93">
        <v>2</v>
      </c>
      <c r="D172" s="133">
        <v>0.0079218419911574</v>
      </c>
      <c r="E172" s="133">
        <v>1.5563025007672873</v>
      </c>
      <c r="F172" s="93" t="s">
        <v>779</v>
      </c>
      <c r="G172" s="93" t="b">
        <v>0</v>
      </c>
      <c r="H172" s="93" t="b">
        <v>0</v>
      </c>
      <c r="I172" s="93" t="b">
        <v>0</v>
      </c>
      <c r="J172" s="93" t="b">
        <v>0</v>
      </c>
      <c r="K172" s="93" t="b">
        <v>0</v>
      </c>
      <c r="L172" s="93" t="b">
        <v>0</v>
      </c>
    </row>
    <row r="173" spans="1:12" ht="15">
      <c r="A173" s="93" t="s">
        <v>1116</v>
      </c>
      <c r="B173" s="93" t="s">
        <v>1117</v>
      </c>
      <c r="C173" s="93">
        <v>2</v>
      </c>
      <c r="D173" s="133">
        <v>0.0079218419911574</v>
      </c>
      <c r="E173" s="133">
        <v>1.5563025007672873</v>
      </c>
      <c r="F173" s="93" t="s">
        <v>779</v>
      </c>
      <c r="G173" s="93" t="b">
        <v>0</v>
      </c>
      <c r="H173" s="93" t="b">
        <v>0</v>
      </c>
      <c r="I173" s="93" t="b">
        <v>0</v>
      </c>
      <c r="J173" s="93" t="b">
        <v>0</v>
      </c>
      <c r="K173" s="93" t="b">
        <v>0</v>
      </c>
      <c r="L173" s="93" t="b">
        <v>0</v>
      </c>
    </row>
    <row r="174" spans="1:12" ht="15">
      <c r="A174" s="93" t="s">
        <v>1117</v>
      </c>
      <c r="B174" s="93" t="s">
        <v>1118</v>
      </c>
      <c r="C174" s="93">
        <v>2</v>
      </c>
      <c r="D174" s="133">
        <v>0.0079218419911574</v>
      </c>
      <c r="E174" s="133">
        <v>1.5563025007672873</v>
      </c>
      <c r="F174" s="93" t="s">
        <v>779</v>
      </c>
      <c r="G174" s="93" t="b">
        <v>0</v>
      </c>
      <c r="H174" s="93" t="b">
        <v>0</v>
      </c>
      <c r="I174" s="93" t="b">
        <v>0</v>
      </c>
      <c r="J174" s="93" t="b">
        <v>0</v>
      </c>
      <c r="K174" s="93" t="b">
        <v>0</v>
      </c>
      <c r="L174" s="93" t="b">
        <v>0</v>
      </c>
    </row>
    <row r="175" spans="1:12" ht="15">
      <c r="A175" s="93" t="s">
        <v>1118</v>
      </c>
      <c r="B175" s="93" t="s">
        <v>1119</v>
      </c>
      <c r="C175" s="93">
        <v>2</v>
      </c>
      <c r="D175" s="133">
        <v>0.0079218419911574</v>
      </c>
      <c r="E175" s="133">
        <v>1.5563025007672873</v>
      </c>
      <c r="F175" s="93" t="s">
        <v>779</v>
      </c>
      <c r="G175" s="93" t="b">
        <v>0</v>
      </c>
      <c r="H175" s="93" t="b">
        <v>0</v>
      </c>
      <c r="I175" s="93" t="b">
        <v>0</v>
      </c>
      <c r="J175" s="93" t="b">
        <v>0</v>
      </c>
      <c r="K175" s="93" t="b">
        <v>0</v>
      </c>
      <c r="L175" s="93" t="b">
        <v>0</v>
      </c>
    </row>
    <row r="176" spans="1:12" ht="15">
      <c r="A176" s="93" t="s">
        <v>1119</v>
      </c>
      <c r="B176" s="93" t="s">
        <v>1120</v>
      </c>
      <c r="C176" s="93">
        <v>2</v>
      </c>
      <c r="D176" s="133">
        <v>0.0079218419911574</v>
      </c>
      <c r="E176" s="133">
        <v>1.5563025007672873</v>
      </c>
      <c r="F176" s="93" t="s">
        <v>779</v>
      </c>
      <c r="G176" s="93" t="b">
        <v>0</v>
      </c>
      <c r="H176" s="93" t="b">
        <v>0</v>
      </c>
      <c r="I176" s="93" t="b">
        <v>0</v>
      </c>
      <c r="J176" s="93" t="b">
        <v>0</v>
      </c>
      <c r="K176" s="93" t="b">
        <v>0</v>
      </c>
      <c r="L176" s="93" t="b">
        <v>0</v>
      </c>
    </row>
    <row r="177" spans="1:12" ht="15">
      <c r="A177" s="93" t="s">
        <v>1120</v>
      </c>
      <c r="B177" s="93" t="s">
        <v>1121</v>
      </c>
      <c r="C177" s="93">
        <v>2</v>
      </c>
      <c r="D177" s="133">
        <v>0.0079218419911574</v>
      </c>
      <c r="E177" s="133">
        <v>1.5563025007672873</v>
      </c>
      <c r="F177" s="93" t="s">
        <v>779</v>
      </c>
      <c r="G177" s="93" t="b">
        <v>0</v>
      </c>
      <c r="H177" s="93" t="b">
        <v>0</v>
      </c>
      <c r="I177" s="93" t="b">
        <v>0</v>
      </c>
      <c r="J177" s="93" t="b">
        <v>0</v>
      </c>
      <c r="K177" s="93" t="b">
        <v>0</v>
      </c>
      <c r="L177" s="93" t="b">
        <v>0</v>
      </c>
    </row>
    <row r="178" spans="1:12" ht="15">
      <c r="A178" s="93" t="s">
        <v>1121</v>
      </c>
      <c r="B178" s="93" t="s">
        <v>1122</v>
      </c>
      <c r="C178" s="93">
        <v>2</v>
      </c>
      <c r="D178" s="133">
        <v>0.0079218419911574</v>
      </c>
      <c r="E178" s="133">
        <v>1.5563025007672873</v>
      </c>
      <c r="F178" s="93" t="s">
        <v>779</v>
      </c>
      <c r="G178" s="93" t="b">
        <v>0</v>
      </c>
      <c r="H178" s="93" t="b">
        <v>0</v>
      </c>
      <c r="I178" s="93" t="b">
        <v>0</v>
      </c>
      <c r="J178" s="93" t="b">
        <v>0</v>
      </c>
      <c r="K178" s="93" t="b">
        <v>0</v>
      </c>
      <c r="L178" s="93" t="b">
        <v>0</v>
      </c>
    </row>
    <row r="179" spans="1:12" ht="15">
      <c r="A179" s="93" t="s">
        <v>1122</v>
      </c>
      <c r="B179" s="93" t="s">
        <v>1123</v>
      </c>
      <c r="C179" s="93">
        <v>2</v>
      </c>
      <c r="D179" s="133">
        <v>0.0079218419911574</v>
      </c>
      <c r="E179" s="133">
        <v>1.5563025007672873</v>
      </c>
      <c r="F179" s="93" t="s">
        <v>779</v>
      </c>
      <c r="G179" s="93" t="b">
        <v>0</v>
      </c>
      <c r="H179" s="93" t="b">
        <v>0</v>
      </c>
      <c r="I179" s="93" t="b">
        <v>0</v>
      </c>
      <c r="J179" s="93" t="b">
        <v>0</v>
      </c>
      <c r="K179" s="93" t="b">
        <v>0</v>
      </c>
      <c r="L179" s="93" t="b">
        <v>0</v>
      </c>
    </row>
    <row r="180" spans="1:12" ht="15">
      <c r="A180" s="93" t="s">
        <v>1123</v>
      </c>
      <c r="B180" s="93" t="s">
        <v>246</v>
      </c>
      <c r="C180" s="93">
        <v>2</v>
      </c>
      <c r="D180" s="133">
        <v>0.0079218419911574</v>
      </c>
      <c r="E180" s="133">
        <v>1.5563025007672873</v>
      </c>
      <c r="F180" s="93" t="s">
        <v>779</v>
      </c>
      <c r="G180" s="93" t="b">
        <v>0</v>
      </c>
      <c r="H180" s="93" t="b">
        <v>0</v>
      </c>
      <c r="I180" s="93" t="b">
        <v>0</v>
      </c>
      <c r="J180" s="93" t="b">
        <v>0</v>
      </c>
      <c r="K180" s="93" t="b">
        <v>0</v>
      </c>
      <c r="L180" s="93" t="b">
        <v>0</v>
      </c>
    </row>
    <row r="181" spans="1:12" ht="15">
      <c r="A181" s="93" t="s">
        <v>246</v>
      </c>
      <c r="B181" s="93" t="s">
        <v>245</v>
      </c>
      <c r="C181" s="93">
        <v>2</v>
      </c>
      <c r="D181" s="133">
        <v>0.0079218419911574</v>
      </c>
      <c r="E181" s="133">
        <v>1.5563025007672873</v>
      </c>
      <c r="F181" s="93" t="s">
        <v>779</v>
      </c>
      <c r="G181" s="93" t="b">
        <v>0</v>
      </c>
      <c r="H181" s="93" t="b">
        <v>0</v>
      </c>
      <c r="I181" s="93" t="b">
        <v>0</v>
      </c>
      <c r="J181" s="93" t="b">
        <v>0</v>
      </c>
      <c r="K181" s="93" t="b">
        <v>0</v>
      </c>
      <c r="L181" s="93" t="b">
        <v>0</v>
      </c>
    </row>
    <row r="182" spans="1:12" ht="15">
      <c r="A182" s="93" t="s">
        <v>1148</v>
      </c>
      <c r="B182" s="93" t="s">
        <v>879</v>
      </c>
      <c r="C182" s="93">
        <v>2</v>
      </c>
      <c r="D182" s="133">
        <v>0.0079218419911574</v>
      </c>
      <c r="E182" s="133">
        <v>1.255272505103306</v>
      </c>
      <c r="F182" s="93" t="s">
        <v>779</v>
      </c>
      <c r="G182" s="93" t="b">
        <v>0</v>
      </c>
      <c r="H182" s="93" t="b">
        <v>0</v>
      </c>
      <c r="I182" s="93" t="b">
        <v>0</v>
      </c>
      <c r="J182" s="93" t="b">
        <v>0</v>
      </c>
      <c r="K182" s="93" t="b">
        <v>0</v>
      </c>
      <c r="L182" s="93" t="b">
        <v>0</v>
      </c>
    </row>
    <row r="183" spans="1:12" ht="15">
      <c r="A183" s="93" t="s">
        <v>879</v>
      </c>
      <c r="B183" s="93" t="s">
        <v>904</v>
      </c>
      <c r="C183" s="93">
        <v>2</v>
      </c>
      <c r="D183" s="133">
        <v>0.0079218419911574</v>
      </c>
      <c r="E183" s="133">
        <v>0.9542425094393249</v>
      </c>
      <c r="F183" s="93" t="s">
        <v>779</v>
      </c>
      <c r="G183" s="93" t="b">
        <v>0</v>
      </c>
      <c r="H183" s="93" t="b">
        <v>0</v>
      </c>
      <c r="I183" s="93" t="b">
        <v>0</v>
      </c>
      <c r="J183" s="93" t="b">
        <v>0</v>
      </c>
      <c r="K183" s="93" t="b">
        <v>0</v>
      </c>
      <c r="L183" s="93" t="b">
        <v>0</v>
      </c>
    </row>
    <row r="184" spans="1:12" ht="15">
      <c r="A184" s="93" t="s">
        <v>904</v>
      </c>
      <c r="B184" s="93" t="s">
        <v>1149</v>
      </c>
      <c r="C184" s="93">
        <v>2</v>
      </c>
      <c r="D184" s="133">
        <v>0.0079218419911574</v>
      </c>
      <c r="E184" s="133">
        <v>1.255272505103306</v>
      </c>
      <c r="F184" s="93" t="s">
        <v>779</v>
      </c>
      <c r="G184" s="93" t="b">
        <v>0</v>
      </c>
      <c r="H184" s="93" t="b">
        <v>0</v>
      </c>
      <c r="I184" s="93" t="b">
        <v>0</v>
      </c>
      <c r="J184" s="93" t="b">
        <v>0</v>
      </c>
      <c r="K184" s="93" t="b">
        <v>0</v>
      </c>
      <c r="L184" s="93" t="b">
        <v>0</v>
      </c>
    </row>
    <row r="185" spans="1:12" ht="15">
      <c r="A185" s="93" t="s">
        <v>1149</v>
      </c>
      <c r="B185" s="93" t="s">
        <v>1150</v>
      </c>
      <c r="C185" s="93">
        <v>2</v>
      </c>
      <c r="D185" s="133">
        <v>0.0079218419911574</v>
      </c>
      <c r="E185" s="133">
        <v>1.5563025007672873</v>
      </c>
      <c r="F185" s="93" t="s">
        <v>779</v>
      </c>
      <c r="G185" s="93" t="b">
        <v>0</v>
      </c>
      <c r="H185" s="93" t="b">
        <v>0</v>
      </c>
      <c r="I185" s="93" t="b">
        <v>0</v>
      </c>
      <c r="J185" s="93" t="b">
        <v>0</v>
      </c>
      <c r="K185" s="93" t="b">
        <v>0</v>
      </c>
      <c r="L185" s="93" t="b">
        <v>0</v>
      </c>
    </row>
    <row r="186" spans="1:12" ht="15">
      <c r="A186" s="93" t="s">
        <v>1150</v>
      </c>
      <c r="B186" s="93" t="s">
        <v>1151</v>
      </c>
      <c r="C186" s="93">
        <v>2</v>
      </c>
      <c r="D186" s="133">
        <v>0.0079218419911574</v>
      </c>
      <c r="E186" s="133">
        <v>1.5563025007672873</v>
      </c>
      <c r="F186" s="93" t="s">
        <v>779</v>
      </c>
      <c r="G186" s="93" t="b">
        <v>0</v>
      </c>
      <c r="H186" s="93" t="b">
        <v>0</v>
      </c>
      <c r="I186" s="93" t="b">
        <v>0</v>
      </c>
      <c r="J186" s="93" t="b">
        <v>0</v>
      </c>
      <c r="K186" s="93" t="b">
        <v>0</v>
      </c>
      <c r="L186" s="93" t="b">
        <v>0</v>
      </c>
    </row>
    <row r="187" spans="1:12" ht="15">
      <c r="A187" s="93" t="s">
        <v>1151</v>
      </c>
      <c r="B187" s="93" t="s">
        <v>1152</v>
      </c>
      <c r="C187" s="93">
        <v>2</v>
      </c>
      <c r="D187" s="133">
        <v>0.0079218419911574</v>
      </c>
      <c r="E187" s="133">
        <v>1.5563025007672873</v>
      </c>
      <c r="F187" s="93" t="s">
        <v>779</v>
      </c>
      <c r="G187" s="93" t="b">
        <v>0</v>
      </c>
      <c r="H187" s="93" t="b">
        <v>0</v>
      </c>
      <c r="I187" s="93" t="b">
        <v>0</v>
      </c>
      <c r="J187" s="93" t="b">
        <v>0</v>
      </c>
      <c r="K187" s="93" t="b">
        <v>0</v>
      </c>
      <c r="L187" s="93" t="b">
        <v>0</v>
      </c>
    </row>
    <row r="188" spans="1:12" ht="15">
      <c r="A188" s="93" t="s">
        <v>1152</v>
      </c>
      <c r="B188" s="93" t="s">
        <v>1153</v>
      </c>
      <c r="C188" s="93">
        <v>2</v>
      </c>
      <c r="D188" s="133">
        <v>0.0079218419911574</v>
      </c>
      <c r="E188" s="133">
        <v>1.5563025007672873</v>
      </c>
      <c r="F188" s="93" t="s">
        <v>779</v>
      </c>
      <c r="G188" s="93" t="b">
        <v>0</v>
      </c>
      <c r="H188" s="93" t="b">
        <v>0</v>
      </c>
      <c r="I188" s="93" t="b">
        <v>0</v>
      </c>
      <c r="J188" s="93" t="b">
        <v>0</v>
      </c>
      <c r="K188" s="93" t="b">
        <v>0</v>
      </c>
      <c r="L188" s="93" t="b">
        <v>0</v>
      </c>
    </row>
    <row r="189" spans="1:12" ht="15">
      <c r="A189" s="93" t="s">
        <v>1153</v>
      </c>
      <c r="B189" s="93" t="s">
        <v>241</v>
      </c>
      <c r="C189" s="93">
        <v>2</v>
      </c>
      <c r="D189" s="133">
        <v>0.0079218419911574</v>
      </c>
      <c r="E189" s="133">
        <v>1.5563025007672873</v>
      </c>
      <c r="F189" s="93" t="s">
        <v>779</v>
      </c>
      <c r="G189" s="93" t="b">
        <v>0</v>
      </c>
      <c r="H189" s="93" t="b">
        <v>0</v>
      </c>
      <c r="I189" s="93" t="b">
        <v>0</v>
      </c>
      <c r="J189" s="93" t="b">
        <v>0</v>
      </c>
      <c r="K189" s="93" t="b">
        <v>0</v>
      </c>
      <c r="L189" s="93" t="b">
        <v>0</v>
      </c>
    </row>
    <row r="190" spans="1:12" ht="15">
      <c r="A190" s="93" t="s">
        <v>241</v>
      </c>
      <c r="B190" s="93" t="s">
        <v>240</v>
      </c>
      <c r="C190" s="93">
        <v>2</v>
      </c>
      <c r="D190" s="133">
        <v>0.0079218419911574</v>
      </c>
      <c r="E190" s="133">
        <v>1.5563025007672873</v>
      </c>
      <c r="F190" s="93" t="s">
        <v>779</v>
      </c>
      <c r="G190" s="93" t="b">
        <v>0</v>
      </c>
      <c r="H190" s="93" t="b">
        <v>0</v>
      </c>
      <c r="I190" s="93" t="b">
        <v>0</v>
      </c>
      <c r="J190" s="93" t="b">
        <v>0</v>
      </c>
      <c r="K190" s="93" t="b">
        <v>0</v>
      </c>
      <c r="L190" s="93" t="b">
        <v>0</v>
      </c>
    </row>
    <row r="191" spans="1:12" ht="15">
      <c r="A191" s="93" t="s">
        <v>240</v>
      </c>
      <c r="B191" s="93" t="s">
        <v>239</v>
      </c>
      <c r="C191" s="93">
        <v>2</v>
      </c>
      <c r="D191" s="133">
        <v>0.0079218419911574</v>
      </c>
      <c r="E191" s="133">
        <v>1.5563025007672873</v>
      </c>
      <c r="F191" s="93" t="s">
        <v>779</v>
      </c>
      <c r="G191" s="93" t="b">
        <v>0</v>
      </c>
      <c r="H191" s="93" t="b">
        <v>0</v>
      </c>
      <c r="I191" s="93" t="b">
        <v>0</v>
      </c>
      <c r="J191" s="93" t="b">
        <v>0</v>
      </c>
      <c r="K191" s="93" t="b">
        <v>0</v>
      </c>
      <c r="L191" s="93" t="b">
        <v>0</v>
      </c>
    </row>
    <row r="192" spans="1:12" ht="15">
      <c r="A192" s="93" t="s">
        <v>239</v>
      </c>
      <c r="B192" s="93" t="s">
        <v>904</v>
      </c>
      <c r="C192" s="93">
        <v>2</v>
      </c>
      <c r="D192" s="133">
        <v>0.0079218419911574</v>
      </c>
      <c r="E192" s="133">
        <v>1.255272505103306</v>
      </c>
      <c r="F192" s="93" t="s">
        <v>779</v>
      </c>
      <c r="G192" s="93" t="b">
        <v>0</v>
      </c>
      <c r="H192" s="93" t="b">
        <v>0</v>
      </c>
      <c r="I192" s="93" t="b">
        <v>0</v>
      </c>
      <c r="J192" s="93" t="b">
        <v>0</v>
      </c>
      <c r="K192" s="93" t="b">
        <v>0</v>
      </c>
      <c r="L192" s="93" t="b">
        <v>0</v>
      </c>
    </row>
    <row r="193" spans="1:12" ht="15">
      <c r="A193" s="93" t="s">
        <v>904</v>
      </c>
      <c r="B193" s="93" t="s">
        <v>1154</v>
      </c>
      <c r="C193" s="93">
        <v>2</v>
      </c>
      <c r="D193" s="133">
        <v>0.0079218419911574</v>
      </c>
      <c r="E193" s="133">
        <v>1.255272505103306</v>
      </c>
      <c r="F193" s="93" t="s">
        <v>779</v>
      </c>
      <c r="G193" s="93" t="b">
        <v>0</v>
      </c>
      <c r="H193" s="93" t="b">
        <v>0</v>
      </c>
      <c r="I193" s="93" t="b">
        <v>0</v>
      </c>
      <c r="J193" s="93" t="b">
        <v>0</v>
      </c>
      <c r="K193" s="93" t="b">
        <v>0</v>
      </c>
      <c r="L193" s="93" t="b">
        <v>0</v>
      </c>
    </row>
    <row r="194" spans="1:12" ht="15">
      <c r="A194" s="93" t="s">
        <v>912</v>
      </c>
      <c r="B194" s="93" t="s">
        <v>882</v>
      </c>
      <c r="C194" s="93">
        <v>2</v>
      </c>
      <c r="D194" s="133">
        <v>0.005031178830162321</v>
      </c>
      <c r="E194" s="133">
        <v>1.5250448070368452</v>
      </c>
      <c r="F194" s="93" t="s">
        <v>780</v>
      </c>
      <c r="G194" s="93" t="b">
        <v>1</v>
      </c>
      <c r="H194" s="93" t="b">
        <v>0</v>
      </c>
      <c r="I194" s="93" t="b">
        <v>0</v>
      </c>
      <c r="J194" s="93" t="b">
        <v>0</v>
      </c>
      <c r="K194" s="93" t="b">
        <v>0</v>
      </c>
      <c r="L194" s="93" t="b">
        <v>0</v>
      </c>
    </row>
    <row r="195" spans="1:12" ht="15">
      <c r="A195" s="93" t="s">
        <v>882</v>
      </c>
      <c r="B195" s="93" t="s">
        <v>913</v>
      </c>
      <c r="C195" s="93">
        <v>2</v>
      </c>
      <c r="D195" s="133">
        <v>0.005031178830162321</v>
      </c>
      <c r="E195" s="133">
        <v>1.5250448070368452</v>
      </c>
      <c r="F195" s="93" t="s">
        <v>780</v>
      </c>
      <c r="G195" s="93" t="b">
        <v>0</v>
      </c>
      <c r="H195" s="93" t="b">
        <v>0</v>
      </c>
      <c r="I195" s="93" t="b">
        <v>0</v>
      </c>
      <c r="J195" s="93" t="b">
        <v>0</v>
      </c>
      <c r="K195" s="93" t="b">
        <v>0</v>
      </c>
      <c r="L195" s="93" t="b">
        <v>0</v>
      </c>
    </row>
    <row r="196" spans="1:12" ht="15">
      <c r="A196" s="93" t="s">
        <v>913</v>
      </c>
      <c r="B196" s="93" t="s">
        <v>914</v>
      </c>
      <c r="C196" s="93">
        <v>2</v>
      </c>
      <c r="D196" s="133">
        <v>0.005031178830162321</v>
      </c>
      <c r="E196" s="133">
        <v>1.5250448070368452</v>
      </c>
      <c r="F196" s="93" t="s">
        <v>780</v>
      </c>
      <c r="G196" s="93" t="b">
        <v>0</v>
      </c>
      <c r="H196" s="93" t="b">
        <v>0</v>
      </c>
      <c r="I196" s="93" t="b">
        <v>0</v>
      </c>
      <c r="J196" s="93" t="b">
        <v>0</v>
      </c>
      <c r="K196" s="93" t="b">
        <v>0</v>
      </c>
      <c r="L196" s="93" t="b">
        <v>0</v>
      </c>
    </row>
    <row r="197" spans="1:12" ht="15">
      <c r="A197" s="93" t="s">
        <v>914</v>
      </c>
      <c r="B197" s="93" t="s">
        <v>915</v>
      </c>
      <c r="C197" s="93">
        <v>2</v>
      </c>
      <c r="D197" s="133">
        <v>0.005031178830162321</v>
      </c>
      <c r="E197" s="133">
        <v>1.5250448070368452</v>
      </c>
      <c r="F197" s="93" t="s">
        <v>780</v>
      </c>
      <c r="G197" s="93" t="b">
        <v>0</v>
      </c>
      <c r="H197" s="93" t="b">
        <v>0</v>
      </c>
      <c r="I197" s="93" t="b">
        <v>0</v>
      </c>
      <c r="J197" s="93" t="b">
        <v>0</v>
      </c>
      <c r="K197" s="93" t="b">
        <v>0</v>
      </c>
      <c r="L197" s="93" t="b">
        <v>0</v>
      </c>
    </row>
    <row r="198" spans="1:12" ht="15">
      <c r="A198" s="93" t="s">
        <v>915</v>
      </c>
      <c r="B198" s="93" t="s">
        <v>239</v>
      </c>
      <c r="C198" s="93">
        <v>2</v>
      </c>
      <c r="D198" s="133">
        <v>0.005031178830162321</v>
      </c>
      <c r="E198" s="133">
        <v>1.348953547981164</v>
      </c>
      <c r="F198" s="93" t="s">
        <v>780</v>
      </c>
      <c r="G198" s="93" t="b">
        <v>0</v>
      </c>
      <c r="H198" s="93" t="b">
        <v>0</v>
      </c>
      <c r="I198" s="93" t="b">
        <v>0</v>
      </c>
      <c r="J198" s="93" t="b">
        <v>0</v>
      </c>
      <c r="K198" s="93" t="b">
        <v>0</v>
      </c>
      <c r="L198" s="93" t="b">
        <v>0</v>
      </c>
    </row>
    <row r="199" spans="1:12" ht="15">
      <c r="A199" s="93" t="s">
        <v>239</v>
      </c>
      <c r="B199" s="93" t="s">
        <v>916</v>
      </c>
      <c r="C199" s="93">
        <v>2</v>
      </c>
      <c r="D199" s="133">
        <v>0.005031178830162321</v>
      </c>
      <c r="E199" s="133">
        <v>1.5250448070368452</v>
      </c>
      <c r="F199" s="93" t="s">
        <v>780</v>
      </c>
      <c r="G199" s="93" t="b">
        <v>0</v>
      </c>
      <c r="H199" s="93" t="b">
        <v>0</v>
      </c>
      <c r="I199" s="93" t="b">
        <v>0</v>
      </c>
      <c r="J199" s="93" t="b">
        <v>0</v>
      </c>
      <c r="K199" s="93" t="b">
        <v>0</v>
      </c>
      <c r="L199" s="93" t="b">
        <v>0</v>
      </c>
    </row>
    <row r="200" spans="1:12" ht="15">
      <c r="A200" s="93" t="s">
        <v>916</v>
      </c>
      <c r="B200" s="93" t="s">
        <v>1129</v>
      </c>
      <c r="C200" s="93">
        <v>2</v>
      </c>
      <c r="D200" s="133">
        <v>0.005031178830162321</v>
      </c>
      <c r="E200" s="133">
        <v>1.5250448070368452</v>
      </c>
      <c r="F200" s="93" t="s">
        <v>780</v>
      </c>
      <c r="G200" s="93" t="b">
        <v>0</v>
      </c>
      <c r="H200" s="93" t="b">
        <v>0</v>
      </c>
      <c r="I200" s="93" t="b">
        <v>0</v>
      </c>
      <c r="J200" s="93" t="b">
        <v>0</v>
      </c>
      <c r="K200" s="93" t="b">
        <v>0</v>
      </c>
      <c r="L200" s="93" t="b">
        <v>0</v>
      </c>
    </row>
    <row r="201" spans="1:12" ht="15">
      <c r="A201" s="93" t="s">
        <v>1129</v>
      </c>
      <c r="B201" s="93" t="s">
        <v>908</v>
      </c>
      <c r="C201" s="93">
        <v>2</v>
      </c>
      <c r="D201" s="133">
        <v>0.005031178830162321</v>
      </c>
      <c r="E201" s="133">
        <v>1.348953547981164</v>
      </c>
      <c r="F201" s="93" t="s">
        <v>780</v>
      </c>
      <c r="G201" s="93" t="b">
        <v>0</v>
      </c>
      <c r="H201" s="93" t="b">
        <v>0</v>
      </c>
      <c r="I201" s="93" t="b">
        <v>0</v>
      </c>
      <c r="J201" s="93" t="b">
        <v>0</v>
      </c>
      <c r="K201" s="93" t="b">
        <v>0</v>
      </c>
      <c r="L201" s="93" t="b">
        <v>0</v>
      </c>
    </row>
    <row r="202" spans="1:12" ht="15">
      <c r="A202" s="93" t="s">
        <v>908</v>
      </c>
      <c r="B202" s="93" t="s">
        <v>252</v>
      </c>
      <c r="C202" s="93">
        <v>2</v>
      </c>
      <c r="D202" s="133">
        <v>0.005031178830162321</v>
      </c>
      <c r="E202" s="133">
        <v>1.348953547981164</v>
      </c>
      <c r="F202" s="93" t="s">
        <v>780</v>
      </c>
      <c r="G202" s="93" t="b">
        <v>0</v>
      </c>
      <c r="H202" s="93" t="b">
        <v>0</v>
      </c>
      <c r="I202" s="93" t="b">
        <v>0</v>
      </c>
      <c r="J202" s="93" t="b">
        <v>0</v>
      </c>
      <c r="K202" s="93" t="b">
        <v>0</v>
      </c>
      <c r="L202" s="93" t="b">
        <v>0</v>
      </c>
    </row>
    <row r="203" spans="1:12" ht="15">
      <c r="A203" s="93" t="s">
        <v>252</v>
      </c>
      <c r="B203" s="93" t="s">
        <v>1130</v>
      </c>
      <c r="C203" s="93">
        <v>2</v>
      </c>
      <c r="D203" s="133">
        <v>0.005031178830162321</v>
      </c>
      <c r="E203" s="133">
        <v>1.5250448070368452</v>
      </c>
      <c r="F203" s="93" t="s">
        <v>780</v>
      </c>
      <c r="G203" s="93" t="b">
        <v>0</v>
      </c>
      <c r="H203" s="93" t="b">
        <v>0</v>
      </c>
      <c r="I203" s="93" t="b">
        <v>0</v>
      </c>
      <c r="J203" s="93" t="b">
        <v>0</v>
      </c>
      <c r="K203" s="93" t="b">
        <v>0</v>
      </c>
      <c r="L203" s="93" t="b">
        <v>0</v>
      </c>
    </row>
    <row r="204" spans="1:12" ht="15">
      <c r="A204" s="93" t="s">
        <v>1130</v>
      </c>
      <c r="B204" s="93" t="s">
        <v>1112</v>
      </c>
      <c r="C204" s="93">
        <v>2</v>
      </c>
      <c r="D204" s="133">
        <v>0.005031178830162321</v>
      </c>
      <c r="E204" s="133">
        <v>1.5250448070368452</v>
      </c>
      <c r="F204" s="93" t="s">
        <v>780</v>
      </c>
      <c r="G204" s="93" t="b">
        <v>0</v>
      </c>
      <c r="H204" s="93" t="b">
        <v>0</v>
      </c>
      <c r="I204" s="93" t="b">
        <v>0</v>
      </c>
      <c r="J204" s="93" t="b">
        <v>0</v>
      </c>
      <c r="K204" s="93" t="b">
        <v>0</v>
      </c>
      <c r="L204" s="93" t="b">
        <v>0</v>
      </c>
    </row>
    <row r="205" spans="1:12" ht="15">
      <c r="A205" s="93" t="s">
        <v>1112</v>
      </c>
      <c r="B205" s="93" t="s">
        <v>1131</v>
      </c>
      <c r="C205" s="93">
        <v>2</v>
      </c>
      <c r="D205" s="133">
        <v>0.005031178830162321</v>
      </c>
      <c r="E205" s="133">
        <v>1.5250448070368452</v>
      </c>
      <c r="F205" s="93" t="s">
        <v>780</v>
      </c>
      <c r="G205" s="93" t="b">
        <v>0</v>
      </c>
      <c r="H205" s="93" t="b">
        <v>0</v>
      </c>
      <c r="I205" s="93" t="b">
        <v>0</v>
      </c>
      <c r="J205" s="93" t="b">
        <v>0</v>
      </c>
      <c r="K205" s="93" t="b">
        <v>0</v>
      </c>
      <c r="L205" s="93" t="b">
        <v>0</v>
      </c>
    </row>
    <row r="206" spans="1:12" ht="15">
      <c r="A206" s="93" t="s">
        <v>1131</v>
      </c>
      <c r="B206" s="93" t="s">
        <v>1132</v>
      </c>
      <c r="C206" s="93">
        <v>2</v>
      </c>
      <c r="D206" s="133">
        <v>0.005031178830162321</v>
      </c>
      <c r="E206" s="133">
        <v>1.5250448070368452</v>
      </c>
      <c r="F206" s="93" t="s">
        <v>780</v>
      </c>
      <c r="G206" s="93" t="b">
        <v>0</v>
      </c>
      <c r="H206" s="93" t="b">
        <v>0</v>
      </c>
      <c r="I206" s="93" t="b">
        <v>0</v>
      </c>
      <c r="J206" s="93" t="b">
        <v>0</v>
      </c>
      <c r="K206" s="93" t="b">
        <v>0</v>
      </c>
      <c r="L206" s="93" t="b">
        <v>0</v>
      </c>
    </row>
    <row r="207" spans="1:12" ht="15">
      <c r="A207" s="93" t="s">
        <v>1132</v>
      </c>
      <c r="B207" s="93" t="s">
        <v>1133</v>
      </c>
      <c r="C207" s="93">
        <v>2</v>
      </c>
      <c r="D207" s="133">
        <v>0.005031178830162321</v>
      </c>
      <c r="E207" s="133">
        <v>1.5250448070368452</v>
      </c>
      <c r="F207" s="93" t="s">
        <v>780</v>
      </c>
      <c r="G207" s="93" t="b">
        <v>0</v>
      </c>
      <c r="H207" s="93" t="b">
        <v>0</v>
      </c>
      <c r="I207" s="93" t="b">
        <v>0</v>
      </c>
      <c r="J207" s="93" t="b">
        <v>0</v>
      </c>
      <c r="K207" s="93" t="b">
        <v>0</v>
      </c>
      <c r="L207" s="93" t="b">
        <v>0</v>
      </c>
    </row>
    <row r="208" spans="1:12" ht="15">
      <c r="A208" s="93" t="s">
        <v>1133</v>
      </c>
      <c r="B208" s="93" t="s">
        <v>1134</v>
      </c>
      <c r="C208" s="93">
        <v>2</v>
      </c>
      <c r="D208" s="133">
        <v>0.005031178830162321</v>
      </c>
      <c r="E208" s="133">
        <v>1.5250448070368452</v>
      </c>
      <c r="F208" s="93" t="s">
        <v>780</v>
      </c>
      <c r="G208" s="93" t="b">
        <v>0</v>
      </c>
      <c r="H208" s="93" t="b">
        <v>0</v>
      </c>
      <c r="I208" s="93" t="b">
        <v>0</v>
      </c>
      <c r="J208" s="93" t="b">
        <v>0</v>
      </c>
      <c r="K208" s="93" t="b">
        <v>0</v>
      </c>
      <c r="L208" s="93" t="b">
        <v>0</v>
      </c>
    </row>
    <row r="209" spans="1:12" ht="15">
      <c r="A209" s="93" t="s">
        <v>1134</v>
      </c>
      <c r="B209" s="93" t="s">
        <v>1135</v>
      </c>
      <c r="C209" s="93">
        <v>2</v>
      </c>
      <c r="D209" s="133">
        <v>0.005031178830162321</v>
      </c>
      <c r="E209" s="133">
        <v>1.5250448070368452</v>
      </c>
      <c r="F209" s="93" t="s">
        <v>780</v>
      </c>
      <c r="G209" s="93" t="b">
        <v>0</v>
      </c>
      <c r="H209" s="93" t="b">
        <v>0</v>
      </c>
      <c r="I209" s="93" t="b">
        <v>0</v>
      </c>
      <c r="J209" s="93" t="b">
        <v>0</v>
      </c>
      <c r="K209" s="93" t="b">
        <v>0</v>
      </c>
      <c r="L209" s="93" t="b">
        <v>0</v>
      </c>
    </row>
    <row r="210" spans="1:12" ht="15">
      <c r="A210" s="93" t="s">
        <v>1135</v>
      </c>
      <c r="B210" s="93" t="s">
        <v>1136</v>
      </c>
      <c r="C210" s="93">
        <v>2</v>
      </c>
      <c r="D210" s="133">
        <v>0.005031178830162321</v>
      </c>
      <c r="E210" s="133">
        <v>1.5250448070368452</v>
      </c>
      <c r="F210" s="93" t="s">
        <v>780</v>
      </c>
      <c r="G210" s="93" t="b">
        <v>0</v>
      </c>
      <c r="H210" s="93" t="b">
        <v>0</v>
      </c>
      <c r="I210" s="93" t="b">
        <v>0</v>
      </c>
      <c r="J210" s="93" t="b">
        <v>0</v>
      </c>
      <c r="K210" s="93" t="b">
        <v>0</v>
      </c>
      <c r="L210" s="93" t="b">
        <v>0</v>
      </c>
    </row>
    <row r="211" spans="1:12" ht="15">
      <c r="A211" s="93" t="s">
        <v>1136</v>
      </c>
      <c r="B211" s="93" t="s">
        <v>906</v>
      </c>
      <c r="C211" s="93">
        <v>2</v>
      </c>
      <c r="D211" s="133">
        <v>0.005031178830162321</v>
      </c>
      <c r="E211" s="133">
        <v>1.348953547981164</v>
      </c>
      <c r="F211" s="93" t="s">
        <v>780</v>
      </c>
      <c r="G211" s="93" t="b">
        <v>0</v>
      </c>
      <c r="H211" s="93" t="b">
        <v>0</v>
      </c>
      <c r="I211" s="93" t="b">
        <v>0</v>
      </c>
      <c r="J211" s="93" t="b">
        <v>1</v>
      </c>
      <c r="K211" s="93" t="b">
        <v>0</v>
      </c>
      <c r="L211" s="93" t="b">
        <v>0</v>
      </c>
    </row>
    <row r="212" spans="1:12" ht="15">
      <c r="A212" s="93" t="s">
        <v>906</v>
      </c>
      <c r="B212" s="93" t="s">
        <v>1137</v>
      </c>
      <c r="C212" s="93">
        <v>2</v>
      </c>
      <c r="D212" s="133">
        <v>0.005031178830162321</v>
      </c>
      <c r="E212" s="133">
        <v>1.348953547981164</v>
      </c>
      <c r="F212" s="93" t="s">
        <v>780</v>
      </c>
      <c r="G212" s="93" t="b">
        <v>1</v>
      </c>
      <c r="H212" s="93" t="b">
        <v>0</v>
      </c>
      <c r="I212" s="93" t="b">
        <v>0</v>
      </c>
      <c r="J212" s="93" t="b">
        <v>0</v>
      </c>
      <c r="K212" s="93" t="b">
        <v>0</v>
      </c>
      <c r="L212" s="93" t="b">
        <v>0</v>
      </c>
    </row>
    <row r="213" spans="1:12" ht="15">
      <c r="A213" s="93" t="s">
        <v>1137</v>
      </c>
      <c r="B213" s="93" t="s">
        <v>233</v>
      </c>
      <c r="C213" s="93">
        <v>2</v>
      </c>
      <c r="D213" s="133">
        <v>0.005031178830162321</v>
      </c>
      <c r="E213" s="133">
        <v>1.5250448070368452</v>
      </c>
      <c r="F213" s="93" t="s">
        <v>780</v>
      </c>
      <c r="G213" s="93" t="b">
        <v>0</v>
      </c>
      <c r="H213" s="93" t="b">
        <v>0</v>
      </c>
      <c r="I213" s="93" t="b">
        <v>0</v>
      </c>
      <c r="J213" s="93" t="b">
        <v>0</v>
      </c>
      <c r="K213" s="93" t="b">
        <v>0</v>
      </c>
      <c r="L213" s="93" t="b">
        <v>0</v>
      </c>
    </row>
    <row r="214" spans="1:12" ht="15">
      <c r="A214" s="93" t="s">
        <v>233</v>
      </c>
      <c r="B214" s="93" t="s">
        <v>1138</v>
      </c>
      <c r="C214" s="93">
        <v>2</v>
      </c>
      <c r="D214" s="133">
        <v>0.005031178830162321</v>
      </c>
      <c r="E214" s="133">
        <v>1.5250448070368452</v>
      </c>
      <c r="F214" s="93" t="s">
        <v>780</v>
      </c>
      <c r="G214" s="93" t="b">
        <v>0</v>
      </c>
      <c r="H214" s="93" t="b">
        <v>0</v>
      </c>
      <c r="I214" s="93" t="b">
        <v>0</v>
      </c>
      <c r="J214" s="93" t="b">
        <v>0</v>
      </c>
      <c r="K214" s="93" t="b">
        <v>0</v>
      </c>
      <c r="L214" s="93" t="b">
        <v>0</v>
      </c>
    </row>
    <row r="215" spans="1:12" ht="15">
      <c r="A215" s="93" t="s">
        <v>1138</v>
      </c>
      <c r="B215" s="93" t="s">
        <v>880</v>
      </c>
      <c r="C215" s="93">
        <v>2</v>
      </c>
      <c r="D215" s="133">
        <v>0.005031178830162321</v>
      </c>
      <c r="E215" s="133">
        <v>1.5250448070368452</v>
      </c>
      <c r="F215" s="93" t="s">
        <v>780</v>
      </c>
      <c r="G215" s="93" t="b">
        <v>0</v>
      </c>
      <c r="H215" s="93" t="b">
        <v>0</v>
      </c>
      <c r="I215" s="93" t="b">
        <v>0</v>
      </c>
      <c r="J215" s="93" t="b">
        <v>0</v>
      </c>
      <c r="K215" s="93" t="b">
        <v>0</v>
      </c>
      <c r="L215" s="93" t="b">
        <v>0</v>
      </c>
    </row>
    <row r="216" spans="1:12" ht="15">
      <c r="A216" s="93" t="s">
        <v>880</v>
      </c>
      <c r="B216" s="93" t="s">
        <v>879</v>
      </c>
      <c r="C216" s="93">
        <v>2</v>
      </c>
      <c r="D216" s="133">
        <v>0.005031178830162321</v>
      </c>
      <c r="E216" s="133">
        <v>1.348953547981164</v>
      </c>
      <c r="F216" s="93" t="s">
        <v>780</v>
      </c>
      <c r="G216" s="93" t="b">
        <v>0</v>
      </c>
      <c r="H216" s="93" t="b">
        <v>0</v>
      </c>
      <c r="I216" s="93" t="b">
        <v>0</v>
      </c>
      <c r="J216" s="93" t="b">
        <v>0</v>
      </c>
      <c r="K216" s="93" t="b">
        <v>0</v>
      </c>
      <c r="L216" s="93" t="b">
        <v>0</v>
      </c>
    </row>
    <row r="217" spans="1:12" ht="15">
      <c r="A217" s="93" t="s">
        <v>880</v>
      </c>
      <c r="B217" s="93" t="s">
        <v>879</v>
      </c>
      <c r="C217" s="93">
        <v>4</v>
      </c>
      <c r="D217" s="133">
        <v>0</v>
      </c>
      <c r="E217" s="133">
        <v>1.021189299069938</v>
      </c>
      <c r="F217" s="93" t="s">
        <v>781</v>
      </c>
      <c r="G217" s="93" t="b">
        <v>0</v>
      </c>
      <c r="H217" s="93" t="b">
        <v>0</v>
      </c>
      <c r="I217" s="93" t="b">
        <v>0</v>
      </c>
      <c r="J217" s="93" t="b">
        <v>0</v>
      </c>
      <c r="K217" s="93" t="b">
        <v>0</v>
      </c>
      <c r="L217" s="93" t="b">
        <v>0</v>
      </c>
    </row>
    <row r="218" spans="1:12" ht="15">
      <c r="A218" s="93" t="s">
        <v>918</v>
      </c>
      <c r="B218" s="93" t="s">
        <v>920</v>
      </c>
      <c r="C218" s="93">
        <v>3</v>
      </c>
      <c r="D218" s="133">
        <v>0.008148178474454343</v>
      </c>
      <c r="E218" s="133">
        <v>1.021189299069938</v>
      </c>
      <c r="F218" s="93" t="s">
        <v>781</v>
      </c>
      <c r="G218" s="93" t="b">
        <v>0</v>
      </c>
      <c r="H218" s="93" t="b">
        <v>0</v>
      </c>
      <c r="I218" s="93" t="b">
        <v>0</v>
      </c>
      <c r="J218" s="93" t="b">
        <v>0</v>
      </c>
      <c r="K218" s="93" t="b">
        <v>1</v>
      </c>
      <c r="L218" s="93" t="b">
        <v>0</v>
      </c>
    </row>
    <row r="219" spans="1:12" ht="15">
      <c r="A219" s="93" t="s">
        <v>920</v>
      </c>
      <c r="B219" s="93" t="s">
        <v>919</v>
      </c>
      <c r="C219" s="93">
        <v>3</v>
      </c>
      <c r="D219" s="133">
        <v>0.008148178474454343</v>
      </c>
      <c r="E219" s="133">
        <v>1.021189299069938</v>
      </c>
      <c r="F219" s="93" t="s">
        <v>781</v>
      </c>
      <c r="G219" s="93" t="b">
        <v>0</v>
      </c>
      <c r="H219" s="93" t="b">
        <v>1</v>
      </c>
      <c r="I219" s="93" t="b">
        <v>0</v>
      </c>
      <c r="J219" s="93" t="b">
        <v>0</v>
      </c>
      <c r="K219" s="93" t="b">
        <v>0</v>
      </c>
      <c r="L219" s="93" t="b">
        <v>0</v>
      </c>
    </row>
    <row r="220" spans="1:12" ht="15">
      <c r="A220" s="93" t="s">
        <v>919</v>
      </c>
      <c r="B220" s="93" t="s">
        <v>921</v>
      </c>
      <c r="C220" s="93">
        <v>3</v>
      </c>
      <c r="D220" s="133">
        <v>0.008148178474454343</v>
      </c>
      <c r="E220" s="133">
        <v>1.021189299069938</v>
      </c>
      <c r="F220" s="93" t="s">
        <v>781</v>
      </c>
      <c r="G220" s="93" t="b">
        <v>0</v>
      </c>
      <c r="H220" s="93" t="b">
        <v>0</v>
      </c>
      <c r="I220" s="93" t="b">
        <v>0</v>
      </c>
      <c r="J220" s="93" t="b">
        <v>0</v>
      </c>
      <c r="K220" s="93" t="b">
        <v>0</v>
      </c>
      <c r="L220" s="93" t="b">
        <v>0</v>
      </c>
    </row>
    <row r="221" spans="1:12" ht="15">
      <c r="A221" s="93" t="s">
        <v>921</v>
      </c>
      <c r="B221" s="93" t="s">
        <v>922</v>
      </c>
      <c r="C221" s="93">
        <v>3</v>
      </c>
      <c r="D221" s="133">
        <v>0.008148178474454343</v>
      </c>
      <c r="E221" s="133">
        <v>1.146128035678238</v>
      </c>
      <c r="F221" s="93" t="s">
        <v>781</v>
      </c>
      <c r="G221" s="93" t="b">
        <v>0</v>
      </c>
      <c r="H221" s="93" t="b">
        <v>0</v>
      </c>
      <c r="I221" s="93" t="b">
        <v>0</v>
      </c>
      <c r="J221" s="93" t="b">
        <v>0</v>
      </c>
      <c r="K221" s="93" t="b">
        <v>0</v>
      </c>
      <c r="L221" s="93" t="b">
        <v>0</v>
      </c>
    </row>
    <row r="222" spans="1:12" ht="15">
      <c r="A222" s="93" t="s">
        <v>922</v>
      </c>
      <c r="B222" s="93" t="s">
        <v>881</v>
      </c>
      <c r="C222" s="93">
        <v>3</v>
      </c>
      <c r="D222" s="133">
        <v>0.008148178474454343</v>
      </c>
      <c r="E222" s="133">
        <v>1.021189299069938</v>
      </c>
      <c r="F222" s="93" t="s">
        <v>781</v>
      </c>
      <c r="G222" s="93" t="b">
        <v>0</v>
      </c>
      <c r="H222" s="93" t="b">
        <v>0</v>
      </c>
      <c r="I222" s="93" t="b">
        <v>0</v>
      </c>
      <c r="J222" s="93" t="b">
        <v>0</v>
      </c>
      <c r="K222" s="93" t="b">
        <v>0</v>
      </c>
      <c r="L222" s="93" t="b">
        <v>0</v>
      </c>
    </row>
    <row r="223" spans="1:12" ht="15">
      <c r="A223" s="93" t="s">
        <v>881</v>
      </c>
      <c r="B223" s="93" t="s">
        <v>923</v>
      </c>
      <c r="C223" s="93">
        <v>3</v>
      </c>
      <c r="D223" s="133">
        <v>0.008148178474454343</v>
      </c>
      <c r="E223" s="133">
        <v>1.021189299069938</v>
      </c>
      <c r="F223" s="93" t="s">
        <v>781</v>
      </c>
      <c r="G223" s="93" t="b">
        <v>0</v>
      </c>
      <c r="H223" s="93" t="b">
        <v>0</v>
      </c>
      <c r="I223" s="93" t="b">
        <v>0</v>
      </c>
      <c r="J223" s="93" t="b">
        <v>0</v>
      </c>
      <c r="K223" s="93" t="b">
        <v>1</v>
      </c>
      <c r="L223" s="93" t="b">
        <v>0</v>
      </c>
    </row>
    <row r="224" spans="1:12" ht="15">
      <c r="A224" s="93" t="s">
        <v>923</v>
      </c>
      <c r="B224" s="93" t="s">
        <v>242</v>
      </c>
      <c r="C224" s="93">
        <v>3</v>
      </c>
      <c r="D224" s="133">
        <v>0.008148178474454343</v>
      </c>
      <c r="E224" s="133">
        <v>1.021189299069938</v>
      </c>
      <c r="F224" s="93" t="s">
        <v>781</v>
      </c>
      <c r="G224" s="93" t="b">
        <v>0</v>
      </c>
      <c r="H224" s="93" t="b">
        <v>1</v>
      </c>
      <c r="I224" s="93" t="b">
        <v>0</v>
      </c>
      <c r="J224" s="93" t="b">
        <v>0</v>
      </c>
      <c r="K224" s="93" t="b">
        <v>0</v>
      </c>
      <c r="L224" s="93" t="b">
        <v>0</v>
      </c>
    </row>
    <row r="225" spans="1:12" ht="15">
      <c r="A225" s="93" t="s">
        <v>242</v>
      </c>
      <c r="B225" s="93" t="s">
        <v>880</v>
      </c>
      <c r="C225" s="93">
        <v>3</v>
      </c>
      <c r="D225" s="133">
        <v>0.008148178474454343</v>
      </c>
      <c r="E225" s="133">
        <v>1.021189299069938</v>
      </c>
      <c r="F225" s="93" t="s">
        <v>781</v>
      </c>
      <c r="G225" s="93" t="b">
        <v>0</v>
      </c>
      <c r="H225" s="93" t="b">
        <v>0</v>
      </c>
      <c r="I225" s="93" t="b">
        <v>0</v>
      </c>
      <c r="J225" s="93" t="b">
        <v>0</v>
      </c>
      <c r="K225" s="93" t="b">
        <v>0</v>
      </c>
      <c r="L225" s="93" t="b">
        <v>0</v>
      </c>
    </row>
    <row r="226" spans="1:12" ht="15">
      <c r="A226" s="93" t="s">
        <v>928</v>
      </c>
      <c r="B226" s="93" t="s">
        <v>929</v>
      </c>
      <c r="C226" s="93">
        <v>2</v>
      </c>
      <c r="D226" s="133">
        <v>0</v>
      </c>
      <c r="E226" s="133">
        <v>1.1139433523068367</v>
      </c>
      <c r="F226" s="93" t="s">
        <v>784</v>
      </c>
      <c r="G226" s="93" t="b">
        <v>0</v>
      </c>
      <c r="H226" s="93" t="b">
        <v>0</v>
      </c>
      <c r="I226" s="93" t="b">
        <v>0</v>
      </c>
      <c r="J226" s="93" t="b">
        <v>0</v>
      </c>
      <c r="K226" s="93" t="b">
        <v>0</v>
      </c>
      <c r="L226" s="93" t="b">
        <v>0</v>
      </c>
    </row>
    <row r="227" spans="1:12" ht="15">
      <c r="A227" s="93" t="s">
        <v>929</v>
      </c>
      <c r="B227" s="93" t="s">
        <v>930</v>
      </c>
      <c r="C227" s="93">
        <v>2</v>
      </c>
      <c r="D227" s="133">
        <v>0</v>
      </c>
      <c r="E227" s="133">
        <v>1.1139433523068367</v>
      </c>
      <c r="F227" s="93" t="s">
        <v>784</v>
      </c>
      <c r="G227" s="93" t="b">
        <v>0</v>
      </c>
      <c r="H227" s="93" t="b">
        <v>0</v>
      </c>
      <c r="I227" s="93" t="b">
        <v>0</v>
      </c>
      <c r="J227" s="93" t="b">
        <v>0</v>
      </c>
      <c r="K227" s="93" t="b">
        <v>0</v>
      </c>
      <c r="L227" s="93" t="b">
        <v>0</v>
      </c>
    </row>
    <row r="228" spans="1:12" ht="15">
      <c r="A228" s="93" t="s">
        <v>930</v>
      </c>
      <c r="B228" s="93" t="s">
        <v>931</v>
      </c>
      <c r="C228" s="93">
        <v>2</v>
      </c>
      <c r="D228" s="133">
        <v>0</v>
      </c>
      <c r="E228" s="133">
        <v>1.1139433523068367</v>
      </c>
      <c r="F228" s="93" t="s">
        <v>784</v>
      </c>
      <c r="G228" s="93" t="b">
        <v>0</v>
      </c>
      <c r="H228" s="93" t="b">
        <v>0</v>
      </c>
      <c r="I228" s="93" t="b">
        <v>0</v>
      </c>
      <c r="J228" s="93" t="b">
        <v>0</v>
      </c>
      <c r="K228" s="93" t="b">
        <v>1</v>
      </c>
      <c r="L228" s="93" t="b">
        <v>0</v>
      </c>
    </row>
    <row r="229" spans="1:12" ht="15">
      <c r="A229" s="93" t="s">
        <v>931</v>
      </c>
      <c r="B229" s="93" t="s">
        <v>932</v>
      </c>
      <c r="C229" s="93">
        <v>2</v>
      </c>
      <c r="D229" s="133">
        <v>0</v>
      </c>
      <c r="E229" s="133">
        <v>1.1139433523068367</v>
      </c>
      <c r="F229" s="93" t="s">
        <v>784</v>
      </c>
      <c r="G229" s="93" t="b">
        <v>0</v>
      </c>
      <c r="H229" s="93" t="b">
        <v>1</v>
      </c>
      <c r="I229" s="93" t="b">
        <v>0</v>
      </c>
      <c r="J229" s="93" t="b">
        <v>0</v>
      </c>
      <c r="K229" s="93" t="b">
        <v>0</v>
      </c>
      <c r="L229" s="93" t="b">
        <v>0</v>
      </c>
    </row>
    <row r="230" spans="1:12" ht="15">
      <c r="A230" s="93" t="s">
        <v>932</v>
      </c>
      <c r="B230" s="93" t="s">
        <v>933</v>
      </c>
      <c r="C230" s="93">
        <v>2</v>
      </c>
      <c r="D230" s="133">
        <v>0</v>
      </c>
      <c r="E230" s="133">
        <v>1.1139433523068367</v>
      </c>
      <c r="F230" s="93" t="s">
        <v>784</v>
      </c>
      <c r="G230" s="93" t="b">
        <v>0</v>
      </c>
      <c r="H230" s="93" t="b">
        <v>0</v>
      </c>
      <c r="I230" s="93" t="b">
        <v>0</v>
      </c>
      <c r="J230" s="93" t="b">
        <v>0</v>
      </c>
      <c r="K230" s="93" t="b">
        <v>0</v>
      </c>
      <c r="L230" s="93" t="b">
        <v>0</v>
      </c>
    </row>
    <row r="231" spans="1:12" ht="15">
      <c r="A231" s="93" t="s">
        <v>933</v>
      </c>
      <c r="B231" s="93" t="s">
        <v>934</v>
      </c>
      <c r="C231" s="93">
        <v>2</v>
      </c>
      <c r="D231" s="133">
        <v>0</v>
      </c>
      <c r="E231" s="133">
        <v>1.1139433523068367</v>
      </c>
      <c r="F231" s="93" t="s">
        <v>784</v>
      </c>
      <c r="G231" s="93" t="b">
        <v>0</v>
      </c>
      <c r="H231" s="93" t="b">
        <v>0</v>
      </c>
      <c r="I231" s="93" t="b">
        <v>0</v>
      </c>
      <c r="J231" s="93" t="b">
        <v>0</v>
      </c>
      <c r="K231" s="93" t="b">
        <v>0</v>
      </c>
      <c r="L231" s="93" t="b">
        <v>0</v>
      </c>
    </row>
    <row r="232" spans="1:12" ht="15">
      <c r="A232" s="93" t="s">
        <v>934</v>
      </c>
      <c r="B232" s="93" t="s">
        <v>935</v>
      </c>
      <c r="C232" s="93">
        <v>2</v>
      </c>
      <c r="D232" s="133">
        <v>0</v>
      </c>
      <c r="E232" s="133">
        <v>1.1139433523068367</v>
      </c>
      <c r="F232" s="93" t="s">
        <v>784</v>
      </c>
      <c r="G232" s="93" t="b">
        <v>0</v>
      </c>
      <c r="H232" s="93" t="b">
        <v>0</v>
      </c>
      <c r="I232" s="93" t="b">
        <v>0</v>
      </c>
      <c r="J232" s="93" t="b">
        <v>0</v>
      </c>
      <c r="K232" s="93" t="b">
        <v>0</v>
      </c>
      <c r="L232" s="93" t="b">
        <v>0</v>
      </c>
    </row>
    <row r="233" spans="1:12" ht="15">
      <c r="A233" s="93" t="s">
        <v>935</v>
      </c>
      <c r="B233" s="93" t="s">
        <v>936</v>
      </c>
      <c r="C233" s="93">
        <v>2</v>
      </c>
      <c r="D233" s="133">
        <v>0</v>
      </c>
      <c r="E233" s="133">
        <v>1.1139433523068367</v>
      </c>
      <c r="F233" s="93" t="s">
        <v>784</v>
      </c>
      <c r="G233" s="93" t="b">
        <v>0</v>
      </c>
      <c r="H233" s="93" t="b">
        <v>0</v>
      </c>
      <c r="I233" s="93" t="b">
        <v>0</v>
      </c>
      <c r="J233" s="93" t="b">
        <v>0</v>
      </c>
      <c r="K233" s="93" t="b">
        <v>1</v>
      </c>
      <c r="L233" s="93" t="b">
        <v>0</v>
      </c>
    </row>
    <row r="234" spans="1:12" ht="15">
      <c r="A234" s="93" t="s">
        <v>936</v>
      </c>
      <c r="B234" s="93" t="s">
        <v>937</v>
      </c>
      <c r="C234" s="93">
        <v>2</v>
      </c>
      <c r="D234" s="133">
        <v>0</v>
      </c>
      <c r="E234" s="133">
        <v>1.1139433523068367</v>
      </c>
      <c r="F234" s="93" t="s">
        <v>784</v>
      </c>
      <c r="G234" s="93" t="b">
        <v>0</v>
      </c>
      <c r="H234" s="93" t="b">
        <v>1</v>
      </c>
      <c r="I234" s="93" t="b">
        <v>0</v>
      </c>
      <c r="J234" s="93" t="b">
        <v>0</v>
      </c>
      <c r="K234" s="93" t="b">
        <v>0</v>
      </c>
      <c r="L234" s="93" t="b">
        <v>0</v>
      </c>
    </row>
    <row r="235" spans="1:12" ht="15">
      <c r="A235" s="93" t="s">
        <v>937</v>
      </c>
      <c r="B235" s="93" t="s">
        <v>1144</v>
      </c>
      <c r="C235" s="93">
        <v>2</v>
      </c>
      <c r="D235" s="133">
        <v>0</v>
      </c>
      <c r="E235" s="133">
        <v>1.1139433523068367</v>
      </c>
      <c r="F235" s="93" t="s">
        <v>784</v>
      </c>
      <c r="G235" s="93" t="b">
        <v>0</v>
      </c>
      <c r="H235" s="93" t="b">
        <v>0</v>
      </c>
      <c r="I235" s="93" t="b">
        <v>0</v>
      </c>
      <c r="J235" s="93" t="b">
        <v>0</v>
      </c>
      <c r="K235" s="93" t="b">
        <v>0</v>
      </c>
      <c r="L235" s="93" t="b">
        <v>0</v>
      </c>
    </row>
    <row r="236" spans="1:12" ht="15">
      <c r="A236" s="93" t="s">
        <v>1144</v>
      </c>
      <c r="B236" s="93" t="s">
        <v>1145</v>
      </c>
      <c r="C236" s="93">
        <v>2</v>
      </c>
      <c r="D236" s="133">
        <v>0</v>
      </c>
      <c r="E236" s="133">
        <v>1.1139433523068367</v>
      </c>
      <c r="F236" s="93" t="s">
        <v>784</v>
      </c>
      <c r="G236" s="93" t="b">
        <v>0</v>
      </c>
      <c r="H236" s="93" t="b">
        <v>0</v>
      </c>
      <c r="I236" s="93" t="b">
        <v>0</v>
      </c>
      <c r="J236" s="93" t="b">
        <v>0</v>
      </c>
      <c r="K236" s="93" t="b">
        <v>0</v>
      </c>
      <c r="L236" s="93" t="b">
        <v>0</v>
      </c>
    </row>
    <row r="237" spans="1:12" ht="15">
      <c r="A237" s="93" t="s">
        <v>1145</v>
      </c>
      <c r="B237" s="93" t="s">
        <v>1146</v>
      </c>
      <c r="C237" s="93">
        <v>2</v>
      </c>
      <c r="D237" s="133">
        <v>0</v>
      </c>
      <c r="E237" s="133">
        <v>1.1139433523068367</v>
      </c>
      <c r="F237" s="93" t="s">
        <v>784</v>
      </c>
      <c r="G237" s="93" t="b">
        <v>0</v>
      </c>
      <c r="H237" s="93" t="b">
        <v>0</v>
      </c>
      <c r="I237" s="93" t="b">
        <v>0</v>
      </c>
      <c r="J237" s="93" t="b">
        <v>1</v>
      </c>
      <c r="K237" s="93" t="b">
        <v>0</v>
      </c>
      <c r="L237" s="93" t="b">
        <v>0</v>
      </c>
    </row>
    <row r="238" spans="1:12" ht="15">
      <c r="A238" s="93" t="s">
        <v>1146</v>
      </c>
      <c r="B238" s="93" t="s">
        <v>879</v>
      </c>
      <c r="C238" s="93">
        <v>2</v>
      </c>
      <c r="D238" s="133">
        <v>0</v>
      </c>
      <c r="E238" s="133">
        <v>1.1139433523068367</v>
      </c>
      <c r="F238" s="93" t="s">
        <v>784</v>
      </c>
      <c r="G238" s="93" t="b">
        <v>1</v>
      </c>
      <c r="H238" s="93" t="b">
        <v>0</v>
      </c>
      <c r="I238" s="93" t="b">
        <v>0</v>
      </c>
      <c r="J238" s="93" t="b">
        <v>0</v>
      </c>
      <c r="K238" s="93" t="b">
        <v>0</v>
      </c>
      <c r="L238"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1181</v>
      </c>
      <c r="B2" s="136" t="s">
        <v>1182</v>
      </c>
      <c r="C2" s="67" t="s">
        <v>1183</v>
      </c>
    </row>
    <row r="3" spans="1:3" ht="15">
      <c r="A3" s="135" t="s">
        <v>777</v>
      </c>
      <c r="B3" s="135" t="s">
        <v>777</v>
      </c>
      <c r="C3" s="36">
        <v>9</v>
      </c>
    </row>
    <row r="4" spans="1:3" ht="15">
      <c r="A4" s="135" t="s">
        <v>778</v>
      </c>
      <c r="B4" s="135" t="s">
        <v>778</v>
      </c>
      <c r="C4" s="36">
        <v>11</v>
      </c>
    </row>
    <row r="5" spans="1:3" ht="15">
      <c r="A5" s="135" t="s">
        <v>778</v>
      </c>
      <c r="B5" s="135" t="s">
        <v>780</v>
      </c>
      <c r="C5" s="36">
        <v>2</v>
      </c>
    </row>
    <row r="6" spans="1:3" ht="15">
      <c r="A6" s="135" t="s">
        <v>779</v>
      </c>
      <c r="B6" s="135" t="s">
        <v>779</v>
      </c>
      <c r="C6" s="36">
        <v>10</v>
      </c>
    </row>
    <row r="7" spans="1:3" ht="15">
      <c r="A7" s="135" t="s">
        <v>779</v>
      </c>
      <c r="B7" s="135" t="s">
        <v>780</v>
      </c>
      <c r="C7" s="36">
        <v>2</v>
      </c>
    </row>
    <row r="8" spans="1:3" ht="15">
      <c r="A8" s="135" t="s">
        <v>780</v>
      </c>
      <c r="B8" s="135" t="s">
        <v>780</v>
      </c>
      <c r="C8" s="36">
        <v>8</v>
      </c>
    </row>
    <row r="9" spans="1:3" ht="15">
      <c r="A9" s="135" t="s">
        <v>781</v>
      </c>
      <c r="B9" s="135" t="s">
        <v>781</v>
      </c>
      <c r="C9" s="36">
        <v>6</v>
      </c>
    </row>
    <row r="10" spans="1:3" ht="15">
      <c r="A10" s="135" t="s">
        <v>782</v>
      </c>
      <c r="B10" s="135" t="s">
        <v>782</v>
      </c>
      <c r="C10" s="36">
        <v>2</v>
      </c>
    </row>
    <row r="11" spans="1:3" ht="15">
      <c r="A11" s="135" t="s">
        <v>783</v>
      </c>
      <c r="B11" s="135" t="s">
        <v>783</v>
      </c>
      <c r="C11" s="36">
        <v>1</v>
      </c>
    </row>
    <row r="12" spans="1:3" ht="15">
      <c r="A12" s="135" t="s">
        <v>784</v>
      </c>
      <c r="B12" s="135" t="s">
        <v>784</v>
      </c>
      <c r="C12" s="36">
        <v>2</v>
      </c>
    </row>
    <row r="13" spans="1:3" ht="15">
      <c r="A13" s="135" t="s">
        <v>785</v>
      </c>
      <c r="B13" s="135" t="s">
        <v>785</v>
      </c>
      <c r="C13"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1188</v>
      </c>
      <c r="B1" s="13" t="s">
        <v>17</v>
      </c>
    </row>
    <row r="2" spans="1:2" ht="15">
      <c r="A2" s="85" t="s">
        <v>1189</v>
      </c>
      <c r="B2" s="85" t="s">
        <v>1195</v>
      </c>
    </row>
    <row r="3" spans="1:2" ht="15">
      <c r="A3" s="85" t="s">
        <v>1190</v>
      </c>
      <c r="B3" s="85" t="s">
        <v>1196</v>
      </c>
    </row>
    <row r="4" spans="1:2" ht="15">
      <c r="A4" s="85" t="s">
        <v>1191</v>
      </c>
      <c r="B4" s="85" t="s">
        <v>1197</v>
      </c>
    </row>
    <row r="5" spans="1:2" ht="15">
      <c r="A5" s="85" t="s">
        <v>1192</v>
      </c>
      <c r="B5" s="85" t="s">
        <v>1198</v>
      </c>
    </row>
    <row r="6" spans="1:2" ht="15">
      <c r="A6" s="85" t="s">
        <v>1193</v>
      </c>
      <c r="B6" s="85" t="s">
        <v>1199</v>
      </c>
    </row>
    <row r="7" spans="1:2" ht="15">
      <c r="A7" s="85" t="s">
        <v>1194</v>
      </c>
      <c r="B7" s="85" t="s">
        <v>1196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1200</v>
      </c>
      <c r="B1" s="13" t="s">
        <v>34</v>
      </c>
    </row>
    <row r="2" spans="1:2" ht="15">
      <c r="A2" s="127" t="s">
        <v>239</v>
      </c>
      <c r="B2" s="85">
        <v>250</v>
      </c>
    </row>
    <row r="3" spans="1:2" ht="15">
      <c r="A3" s="127" t="s">
        <v>225</v>
      </c>
      <c r="B3" s="85">
        <v>124</v>
      </c>
    </row>
    <row r="4" spans="1:2" ht="15">
      <c r="A4" s="127" t="s">
        <v>230</v>
      </c>
      <c r="B4" s="85">
        <v>75</v>
      </c>
    </row>
    <row r="5" spans="1:2" ht="15">
      <c r="A5" s="127" t="s">
        <v>231</v>
      </c>
      <c r="B5" s="85">
        <v>75</v>
      </c>
    </row>
    <row r="6" spans="1:2" ht="15">
      <c r="A6" s="127" t="s">
        <v>224</v>
      </c>
      <c r="B6" s="85">
        <v>36</v>
      </c>
    </row>
    <row r="7" spans="1:2" ht="15">
      <c r="A7" s="127" t="s">
        <v>214</v>
      </c>
      <c r="B7" s="85">
        <v>27</v>
      </c>
    </row>
    <row r="8" spans="1:2" ht="15">
      <c r="A8" s="127" t="s">
        <v>232</v>
      </c>
      <c r="B8" s="85">
        <v>17</v>
      </c>
    </row>
    <row r="9" spans="1:2" ht="15">
      <c r="A9" s="127" t="s">
        <v>233</v>
      </c>
      <c r="B9" s="85">
        <v>17</v>
      </c>
    </row>
    <row r="10" spans="1:2" ht="15">
      <c r="A10" s="127" t="s">
        <v>242</v>
      </c>
      <c r="B10" s="85">
        <v>7</v>
      </c>
    </row>
    <row r="11" spans="1:2" ht="15">
      <c r="A11" s="127" t="s">
        <v>236</v>
      </c>
      <c r="B11" s="85">
        <v>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1213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441</v>
      </c>
      <c r="AF2" s="13" t="s">
        <v>442</v>
      </c>
      <c r="AG2" s="13" t="s">
        <v>443</v>
      </c>
      <c r="AH2" s="13" t="s">
        <v>444</v>
      </c>
      <c r="AI2" s="13" t="s">
        <v>445</v>
      </c>
      <c r="AJ2" s="13" t="s">
        <v>446</v>
      </c>
      <c r="AK2" s="13" t="s">
        <v>447</v>
      </c>
      <c r="AL2" s="13" t="s">
        <v>448</v>
      </c>
      <c r="AM2" s="13" t="s">
        <v>449</v>
      </c>
      <c r="AN2" s="13" t="s">
        <v>450</v>
      </c>
      <c r="AO2" s="13" t="s">
        <v>451</v>
      </c>
      <c r="AP2" s="13" t="s">
        <v>452</v>
      </c>
      <c r="AQ2" s="13" t="s">
        <v>453</v>
      </c>
      <c r="AR2" s="13" t="s">
        <v>454</v>
      </c>
      <c r="AS2" s="13" t="s">
        <v>455</v>
      </c>
      <c r="AT2" s="13" t="s">
        <v>194</v>
      </c>
      <c r="AU2" s="13" t="s">
        <v>456</v>
      </c>
      <c r="AV2" s="13" t="s">
        <v>457</v>
      </c>
      <c r="AW2" s="13" t="s">
        <v>458</v>
      </c>
      <c r="AX2" s="13" t="s">
        <v>459</v>
      </c>
      <c r="AY2" s="13" t="s">
        <v>460</v>
      </c>
      <c r="AZ2" s="13" t="s">
        <v>461</v>
      </c>
      <c r="BA2" s="13" t="s">
        <v>795</v>
      </c>
      <c r="BB2" s="130" t="s">
        <v>1068</v>
      </c>
      <c r="BC2" s="130" t="s">
        <v>1070</v>
      </c>
      <c r="BD2" s="130" t="s">
        <v>1071</v>
      </c>
      <c r="BE2" s="130" t="s">
        <v>1073</v>
      </c>
      <c r="BF2" s="130" t="s">
        <v>1074</v>
      </c>
      <c r="BG2" s="130" t="s">
        <v>1076</v>
      </c>
      <c r="BH2" s="130" t="s">
        <v>1079</v>
      </c>
      <c r="BI2" s="130" t="s">
        <v>1095</v>
      </c>
      <c r="BJ2" s="130" t="s">
        <v>1097</v>
      </c>
      <c r="BK2" s="130" t="s">
        <v>1109</v>
      </c>
      <c r="BL2" s="130" t="s">
        <v>1170</v>
      </c>
      <c r="BM2" s="130" t="s">
        <v>1171</v>
      </c>
      <c r="BN2" s="130" t="s">
        <v>1172</v>
      </c>
      <c r="BO2" s="130" t="s">
        <v>1173</v>
      </c>
      <c r="BP2" s="130" t="s">
        <v>1174</v>
      </c>
      <c r="BQ2" s="130" t="s">
        <v>1175</v>
      </c>
      <c r="BR2" s="130" t="s">
        <v>1176</v>
      </c>
      <c r="BS2" s="130" t="s">
        <v>1177</v>
      </c>
      <c r="BT2" s="130" t="s">
        <v>1179</v>
      </c>
      <c r="BU2" s="3"/>
      <c r="BV2" s="3"/>
    </row>
    <row r="3" spans="1:74" ht="41.45" customHeight="1">
      <c r="A3" s="50" t="s">
        <v>214</v>
      </c>
      <c r="C3" s="53"/>
      <c r="D3" s="53" t="s">
        <v>64</v>
      </c>
      <c r="E3" s="54">
        <v>162.02890805003435</v>
      </c>
      <c r="F3" s="55">
        <v>99.99990484708927</v>
      </c>
      <c r="G3" s="114" t="s">
        <v>312</v>
      </c>
      <c r="H3" s="53"/>
      <c r="I3" s="57" t="s">
        <v>214</v>
      </c>
      <c r="J3" s="56"/>
      <c r="K3" s="56"/>
      <c r="L3" s="116" t="s">
        <v>696</v>
      </c>
      <c r="M3" s="59">
        <v>1.0317112933817978</v>
      </c>
      <c r="N3" s="60">
        <v>3501.924072265625</v>
      </c>
      <c r="O3" s="60">
        <v>2654.170654296875</v>
      </c>
      <c r="P3" s="58"/>
      <c r="Q3" s="61"/>
      <c r="R3" s="61"/>
      <c r="S3" s="51"/>
      <c r="T3" s="51">
        <v>0</v>
      </c>
      <c r="U3" s="51">
        <v>4</v>
      </c>
      <c r="V3" s="52">
        <v>27</v>
      </c>
      <c r="W3" s="52">
        <v>0.02439</v>
      </c>
      <c r="X3" s="52">
        <v>0.055063</v>
      </c>
      <c r="Y3" s="52">
        <v>1.205917</v>
      </c>
      <c r="Z3" s="52">
        <v>0.25</v>
      </c>
      <c r="AA3" s="52">
        <v>0</v>
      </c>
      <c r="AB3" s="62">
        <v>3</v>
      </c>
      <c r="AC3" s="62"/>
      <c r="AD3" s="63"/>
      <c r="AE3" s="85" t="s">
        <v>462</v>
      </c>
      <c r="AF3" s="85">
        <v>52</v>
      </c>
      <c r="AG3" s="85">
        <v>43</v>
      </c>
      <c r="AH3" s="85">
        <v>135</v>
      </c>
      <c r="AI3" s="85">
        <v>194</v>
      </c>
      <c r="AJ3" s="85"/>
      <c r="AK3" s="85" t="s">
        <v>503</v>
      </c>
      <c r="AL3" s="85"/>
      <c r="AM3" s="85"/>
      <c r="AN3" s="85"/>
      <c r="AO3" s="87">
        <v>43658.70523148148</v>
      </c>
      <c r="AP3" s="90" t="s">
        <v>589</v>
      </c>
      <c r="AQ3" s="85" t="b">
        <v>1</v>
      </c>
      <c r="AR3" s="85" t="b">
        <v>0</v>
      </c>
      <c r="AS3" s="85" t="b">
        <v>0</v>
      </c>
      <c r="AT3" s="85"/>
      <c r="AU3" s="85">
        <v>0</v>
      </c>
      <c r="AV3" s="85"/>
      <c r="AW3" s="85" t="b">
        <v>0</v>
      </c>
      <c r="AX3" s="85" t="s">
        <v>653</v>
      </c>
      <c r="AY3" s="90" t="s">
        <v>654</v>
      </c>
      <c r="AZ3" s="85" t="s">
        <v>66</v>
      </c>
      <c r="BA3" s="85" t="str">
        <f>REPLACE(INDEX(GroupVertices[Group],MATCH(Vertices[[#This Row],[Vertex]],GroupVertices[Vertex],0)),1,1,"")</f>
        <v>3</v>
      </c>
      <c r="BB3" s="51"/>
      <c r="BC3" s="51"/>
      <c r="BD3" s="51"/>
      <c r="BE3" s="51"/>
      <c r="BF3" s="51" t="s">
        <v>295</v>
      </c>
      <c r="BG3" s="51" t="s">
        <v>295</v>
      </c>
      <c r="BH3" s="131" t="s">
        <v>1080</v>
      </c>
      <c r="BI3" s="131" t="s">
        <v>1080</v>
      </c>
      <c r="BJ3" s="131" t="s">
        <v>1098</v>
      </c>
      <c r="BK3" s="131" t="s">
        <v>1098</v>
      </c>
      <c r="BL3" s="131">
        <v>0</v>
      </c>
      <c r="BM3" s="134">
        <v>0</v>
      </c>
      <c r="BN3" s="131">
        <v>0</v>
      </c>
      <c r="BO3" s="134">
        <v>0</v>
      </c>
      <c r="BP3" s="131">
        <v>0</v>
      </c>
      <c r="BQ3" s="134">
        <v>0</v>
      </c>
      <c r="BR3" s="131">
        <v>24</v>
      </c>
      <c r="BS3" s="134">
        <v>100</v>
      </c>
      <c r="BT3" s="131">
        <v>24</v>
      </c>
      <c r="BU3" s="3"/>
      <c r="BV3" s="3"/>
    </row>
    <row r="4" spans="1:77" ht="41.45" customHeight="1">
      <c r="A4" s="14" t="s">
        <v>225</v>
      </c>
      <c r="C4" s="15"/>
      <c r="D4" s="15" t="s">
        <v>64</v>
      </c>
      <c r="E4" s="95">
        <v>162.05445469890188</v>
      </c>
      <c r="F4" s="81">
        <v>99.99982075847049</v>
      </c>
      <c r="G4" s="114" t="s">
        <v>322</v>
      </c>
      <c r="H4" s="15"/>
      <c r="I4" s="16" t="s">
        <v>225</v>
      </c>
      <c r="J4" s="66"/>
      <c r="K4" s="66"/>
      <c r="L4" s="116" t="s">
        <v>697</v>
      </c>
      <c r="M4" s="96">
        <v>1.0597352270680378</v>
      </c>
      <c r="N4" s="97">
        <v>1845.9102783203125</v>
      </c>
      <c r="O4" s="97">
        <v>2429.794189453125</v>
      </c>
      <c r="P4" s="77"/>
      <c r="Q4" s="98"/>
      <c r="R4" s="98"/>
      <c r="S4" s="99"/>
      <c r="T4" s="51">
        <v>2</v>
      </c>
      <c r="U4" s="51">
        <v>5</v>
      </c>
      <c r="V4" s="52">
        <v>124</v>
      </c>
      <c r="W4" s="52">
        <v>0.026316</v>
      </c>
      <c r="X4" s="52">
        <v>0.068554</v>
      </c>
      <c r="Y4" s="52">
        <v>2.063781</v>
      </c>
      <c r="Z4" s="52">
        <v>0.11904761904761904</v>
      </c>
      <c r="AA4" s="52">
        <v>0</v>
      </c>
      <c r="AB4" s="82">
        <v>4</v>
      </c>
      <c r="AC4" s="82"/>
      <c r="AD4" s="100"/>
      <c r="AE4" s="85" t="s">
        <v>463</v>
      </c>
      <c r="AF4" s="85">
        <v>21</v>
      </c>
      <c r="AG4" s="85">
        <v>81</v>
      </c>
      <c r="AH4" s="85">
        <v>277</v>
      </c>
      <c r="AI4" s="85">
        <v>100</v>
      </c>
      <c r="AJ4" s="85"/>
      <c r="AK4" s="85" t="s">
        <v>504</v>
      </c>
      <c r="AL4" s="85" t="s">
        <v>542</v>
      </c>
      <c r="AM4" s="90" t="s">
        <v>568</v>
      </c>
      <c r="AN4" s="85"/>
      <c r="AO4" s="87">
        <v>43618.591886574075</v>
      </c>
      <c r="AP4" s="90" t="s">
        <v>590</v>
      </c>
      <c r="AQ4" s="85" t="b">
        <v>1</v>
      </c>
      <c r="AR4" s="85" t="b">
        <v>0</v>
      </c>
      <c r="AS4" s="85" t="b">
        <v>0</v>
      </c>
      <c r="AT4" s="85"/>
      <c r="AU4" s="85">
        <v>0</v>
      </c>
      <c r="AV4" s="85"/>
      <c r="AW4" s="85" t="b">
        <v>0</v>
      </c>
      <c r="AX4" s="85" t="s">
        <v>653</v>
      </c>
      <c r="AY4" s="90" t="s">
        <v>655</v>
      </c>
      <c r="AZ4" s="85" t="s">
        <v>66</v>
      </c>
      <c r="BA4" s="85" t="str">
        <f>REPLACE(INDEX(GroupVertices[Group],MATCH(Vertices[[#This Row],[Vertex]],GroupVertices[Vertex],0)),1,1,"")</f>
        <v>3</v>
      </c>
      <c r="BB4" s="51"/>
      <c r="BC4" s="51"/>
      <c r="BD4" s="51"/>
      <c r="BE4" s="51"/>
      <c r="BF4" s="51" t="s">
        <v>295</v>
      </c>
      <c r="BG4" s="51" t="s">
        <v>1077</v>
      </c>
      <c r="BH4" s="131" t="s">
        <v>1081</v>
      </c>
      <c r="BI4" s="131" t="s">
        <v>1081</v>
      </c>
      <c r="BJ4" s="131" t="s">
        <v>1019</v>
      </c>
      <c r="BK4" s="131" t="s">
        <v>1019</v>
      </c>
      <c r="BL4" s="131">
        <v>2</v>
      </c>
      <c r="BM4" s="134">
        <v>3.125</v>
      </c>
      <c r="BN4" s="131">
        <v>1</v>
      </c>
      <c r="BO4" s="134">
        <v>1.5625</v>
      </c>
      <c r="BP4" s="131">
        <v>0</v>
      </c>
      <c r="BQ4" s="134">
        <v>0</v>
      </c>
      <c r="BR4" s="131">
        <v>61</v>
      </c>
      <c r="BS4" s="134">
        <v>95.3125</v>
      </c>
      <c r="BT4" s="131">
        <v>64</v>
      </c>
      <c r="BU4" s="2"/>
      <c r="BV4" s="3"/>
      <c r="BW4" s="3"/>
      <c r="BX4" s="3"/>
      <c r="BY4" s="3"/>
    </row>
    <row r="5" spans="1:77" ht="41.45" customHeight="1">
      <c r="A5" s="14" t="s">
        <v>239</v>
      </c>
      <c r="C5" s="15"/>
      <c r="D5" s="15" t="s">
        <v>64</v>
      </c>
      <c r="E5" s="95">
        <v>196.98210194271337</v>
      </c>
      <c r="F5" s="81">
        <v>99.88485391372774</v>
      </c>
      <c r="G5" s="114" t="s">
        <v>632</v>
      </c>
      <c r="H5" s="15"/>
      <c r="I5" s="16" t="s">
        <v>239</v>
      </c>
      <c r="J5" s="66"/>
      <c r="K5" s="66"/>
      <c r="L5" s="116" t="s">
        <v>698</v>
      </c>
      <c r="M5" s="96">
        <v>39.37435235167099</v>
      </c>
      <c r="N5" s="97">
        <v>5167.31298828125</v>
      </c>
      <c r="O5" s="97">
        <v>2943.243896484375</v>
      </c>
      <c r="P5" s="77"/>
      <c r="Q5" s="98"/>
      <c r="R5" s="98"/>
      <c r="S5" s="99"/>
      <c r="T5" s="51">
        <v>7</v>
      </c>
      <c r="U5" s="51">
        <v>0</v>
      </c>
      <c r="V5" s="52">
        <v>250</v>
      </c>
      <c r="W5" s="52">
        <v>0.032258</v>
      </c>
      <c r="X5" s="52">
        <v>0.108474</v>
      </c>
      <c r="Y5" s="52">
        <v>2.03402</v>
      </c>
      <c r="Z5" s="52">
        <v>0.09523809523809523</v>
      </c>
      <c r="AA5" s="52">
        <v>0</v>
      </c>
      <c r="AB5" s="82">
        <v>5</v>
      </c>
      <c r="AC5" s="82"/>
      <c r="AD5" s="100"/>
      <c r="AE5" s="85" t="s">
        <v>464</v>
      </c>
      <c r="AF5" s="85">
        <v>2234</v>
      </c>
      <c r="AG5" s="85">
        <v>52035</v>
      </c>
      <c r="AH5" s="85">
        <v>15931</v>
      </c>
      <c r="AI5" s="85">
        <v>9251</v>
      </c>
      <c r="AJ5" s="85"/>
      <c r="AK5" s="85" t="s">
        <v>505</v>
      </c>
      <c r="AL5" s="85" t="s">
        <v>543</v>
      </c>
      <c r="AM5" s="90" t="s">
        <v>569</v>
      </c>
      <c r="AN5" s="85"/>
      <c r="AO5" s="87">
        <v>40050.54221064815</v>
      </c>
      <c r="AP5" s="90" t="s">
        <v>591</v>
      </c>
      <c r="AQ5" s="85" t="b">
        <v>0</v>
      </c>
      <c r="AR5" s="85" t="b">
        <v>0</v>
      </c>
      <c r="AS5" s="85" t="b">
        <v>1</v>
      </c>
      <c r="AT5" s="85"/>
      <c r="AU5" s="85">
        <v>799</v>
      </c>
      <c r="AV5" s="90" t="s">
        <v>625</v>
      </c>
      <c r="AW5" s="85" t="b">
        <v>1</v>
      </c>
      <c r="AX5" s="85" t="s">
        <v>653</v>
      </c>
      <c r="AY5" s="90" t="s">
        <v>656</v>
      </c>
      <c r="AZ5" s="85" t="s">
        <v>65</v>
      </c>
      <c r="BA5" s="85" t="str">
        <f>REPLACE(INDEX(GroupVertices[Group],MATCH(Vertices[[#This Row],[Vertex]],GroupVertices[Vertex],0)),1,1,"")</f>
        <v>4</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240</v>
      </c>
      <c r="C6" s="15"/>
      <c r="D6" s="15" t="s">
        <v>64</v>
      </c>
      <c r="E6" s="95">
        <v>162.58353924255357</v>
      </c>
      <c r="F6" s="81">
        <v>99.99807923891834</v>
      </c>
      <c r="G6" s="114" t="s">
        <v>633</v>
      </c>
      <c r="H6" s="15"/>
      <c r="I6" s="16" t="s">
        <v>240</v>
      </c>
      <c r="J6" s="66"/>
      <c r="K6" s="66"/>
      <c r="L6" s="116" t="s">
        <v>699</v>
      </c>
      <c r="M6" s="96">
        <v>1.6401256431488502</v>
      </c>
      <c r="N6" s="97">
        <v>3220.44287109375</v>
      </c>
      <c r="O6" s="97">
        <v>697.8463745117188</v>
      </c>
      <c r="P6" s="77"/>
      <c r="Q6" s="98"/>
      <c r="R6" s="98"/>
      <c r="S6" s="99"/>
      <c r="T6" s="51">
        <v>2</v>
      </c>
      <c r="U6" s="51">
        <v>0</v>
      </c>
      <c r="V6" s="52">
        <v>0</v>
      </c>
      <c r="W6" s="52">
        <v>0.018182</v>
      </c>
      <c r="X6" s="52">
        <v>0.028969</v>
      </c>
      <c r="Y6" s="52">
        <v>0.656858</v>
      </c>
      <c r="Z6" s="52">
        <v>0.5</v>
      </c>
      <c r="AA6" s="52">
        <v>0</v>
      </c>
      <c r="AB6" s="82">
        <v>6</v>
      </c>
      <c r="AC6" s="82"/>
      <c r="AD6" s="100"/>
      <c r="AE6" s="85" t="s">
        <v>465</v>
      </c>
      <c r="AF6" s="85">
        <v>38</v>
      </c>
      <c r="AG6" s="85">
        <v>868</v>
      </c>
      <c r="AH6" s="85">
        <v>748</v>
      </c>
      <c r="AI6" s="85">
        <v>144</v>
      </c>
      <c r="AJ6" s="85"/>
      <c r="AK6" s="85" t="s">
        <v>506</v>
      </c>
      <c r="AL6" s="85" t="s">
        <v>544</v>
      </c>
      <c r="AM6" s="85"/>
      <c r="AN6" s="85"/>
      <c r="AO6" s="87">
        <v>40316.87263888889</v>
      </c>
      <c r="AP6" s="90" t="s">
        <v>592</v>
      </c>
      <c r="AQ6" s="85" t="b">
        <v>0</v>
      </c>
      <c r="AR6" s="85" t="b">
        <v>0</v>
      </c>
      <c r="AS6" s="85" t="b">
        <v>1</v>
      </c>
      <c r="AT6" s="85"/>
      <c r="AU6" s="85">
        <v>16</v>
      </c>
      <c r="AV6" s="90" t="s">
        <v>626</v>
      </c>
      <c r="AW6" s="85" t="b">
        <v>0</v>
      </c>
      <c r="AX6" s="85" t="s">
        <v>653</v>
      </c>
      <c r="AY6" s="90" t="s">
        <v>657</v>
      </c>
      <c r="AZ6" s="85" t="s">
        <v>65</v>
      </c>
      <c r="BA6" s="85" t="str">
        <f>REPLACE(INDEX(GroupVertices[Group],MATCH(Vertices[[#This Row],[Vertex]],GroupVertices[Vertex],0)),1,1,"")</f>
        <v>3</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241</v>
      </c>
      <c r="C7" s="15"/>
      <c r="D7" s="15" t="s">
        <v>64</v>
      </c>
      <c r="E7" s="95">
        <v>1000</v>
      </c>
      <c r="F7" s="81">
        <v>70</v>
      </c>
      <c r="G7" s="114" t="s">
        <v>634</v>
      </c>
      <c r="H7" s="15"/>
      <c r="I7" s="16" t="s">
        <v>241</v>
      </c>
      <c r="J7" s="66"/>
      <c r="K7" s="66"/>
      <c r="L7" s="116" t="s">
        <v>700</v>
      </c>
      <c r="M7" s="96">
        <v>9999</v>
      </c>
      <c r="N7" s="97">
        <v>2938.986083984375</v>
      </c>
      <c r="O7" s="97">
        <v>4505.431640625</v>
      </c>
      <c r="P7" s="77"/>
      <c r="Q7" s="98"/>
      <c r="R7" s="98"/>
      <c r="S7" s="99"/>
      <c r="T7" s="51">
        <v>2</v>
      </c>
      <c r="U7" s="51">
        <v>0</v>
      </c>
      <c r="V7" s="52">
        <v>0</v>
      </c>
      <c r="W7" s="52">
        <v>0.018182</v>
      </c>
      <c r="X7" s="52">
        <v>0.028969</v>
      </c>
      <c r="Y7" s="52">
        <v>0.656858</v>
      </c>
      <c r="Z7" s="52">
        <v>0.5</v>
      </c>
      <c r="AA7" s="52">
        <v>0</v>
      </c>
      <c r="AB7" s="82">
        <v>7</v>
      </c>
      <c r="AC7" s="82"/>
      <c r="AD7" s="100"/>
      <c r="AE7" s="85" t="s">
        <v>466</v>
      </c>
      <c r="AF7" s="85">
        <v>738</v>
      </c>
      <c r="AG7" s="85">
        <v>13557126</v>
      </c>
      <c r="AH7" s="85">
        <v>12812</v>
      </c>
      <c r="AI7" s="85">
        <v>1326</v>
      </c>
      <c r="AJ7" s="85"/>
      <c r="AK7" s="85" t="s">
        <v>507</v>
      </c>
      <c r="AL7" s="85" t="s">
        <v>545</v>
      </c>
      <c r="AM7" s="90" t="s">
        <v>570</v>
      </c>
      <c r="AN7" s="85"/>
      <c r="AO7" s="87">
        <v>39168.31209490741</v>
      </c>
      <c r="AP7" s="90" t="s">
        <v>593</v>
      </c>
      <c r="AQ7" s="85" t="b">
        <v>0</v>
      </c>
      <c r="AR7" s="85" t="b">
        <v>0</v>
      </c>
      <c r="AS7" s="85" t="b">
        <v>0</v>
      </c>
      <c r="AT7" s="85"/>
      <c r="AU7" s="85">
        <v>43649</v>
      </c>
      <c r="AV7" s="90" t="s">
        <v>626</v>
      </c>
      <c r="AW7" s="85" t="b">
        <v>1</v>
      </c>
      <c r="AX7" s="85" t="s">
        <v>653</v>
      </c>
      <c r="AY7" s="90" t="s">
        <v>658</v>
      </c>
      <c r="AZ7" s="85" t="s">
        <v>65</v>
      </c>
      <c r="BA7" s="85" t="str">
        <f>REPLACE(INDEX(GroupVertices[Group],MATCH(Vertices[[#This Row],[Vertex]],GroupVertices[Vertex],0)),1,1,"")</f>
        <v>3</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215</v>
      </c>
      <c r="C8" s="15"/>
      <c r="D8" s="15" t="s">
        <v>64</v>
      </c>
      <c r="E8" s="95">
        <v>162.00739508256692</v>
      </c>
      <c r="F8" s="81">
        <v>99.99997565855772</v>
      </c>
      <c r="G8" s="114" t="s">
        <v>313</v>
      </c>
      <c r="H8" s="15"/>
      <c r="I8" s="16" t="s">
        <v>215</v>
      </c>
      <c r="J8" s="66"/>
      <c r="K8" s="66"/>
      <c r="L8" s="116" t="s">
        <v>701</v>
      </c>
      <c r="M8" s="96">
        <v>1.0081121913302273</v>
      </c>
      <c r="N8" s="97">
        <v>1848.4180908203125</v>
      </c>
      <c r="O8" s="97">
        <v>8848.134765625</v>
      </c>
      <c r="P8" s="77"/>
      <c r="Q8" s="98"/>
      <c r="R8" s="98"/>
      <c r="S8" s="99"/>
      <c r="T8" s="51">
        <v>1</v>
      </c>
      <c r="U8" s="51">
        <v>1</v>
      </c>
      <c r="V8" s="52">
        <v>0</v>
      </c>
      <c r="W8" s="52">
        <v>0</v>
      </c>
      <c r="X8" s="52">
        <v>0</v>
      </c>
      <c r="Y8" s="52">
        <v>0.999987</v>
      </c>
      <c r="Z8" s="52">
        <v>0</v>
      </c>
      <c r="AA8" s="52" t="s">
        <v>798</v>
      </c>
      <c r="AB8" s="82">
        <v>8</v>
      </c>
      <c r="AC8" s="82"/>
      <c r="AD8" s="100"/>
      <c r="AE8" s="85" t="s">
        <v>467</v>
      </c>
      <c r="AF8" s="85">
        <v>40</v>
      </c>
      <c r="AG8" s="85">
        <v>11</v>
      </c>
      <c r="AH8" s="85">
        <v>40</v>
      </c>
      <c r="AI8" s="85">
        <v>55</v>
      </c>
      <c r="AJ8" s="85"/>
      <c r="AK8" s="85" t="s">
        <v>508</v>
      </c>
      <c r="AL8" s="85" t="s">
        <v>546</v>
      </c>
      <c r="AM8" s="85"/>
      <c r="AN8" s="85"/>
      <c r="AO8" s="87">
        <v>43659.87483796296</v>
      </c>
      <c r="AP8" s="90" t="s">
        <v>594</v>
      </c>
      <c r="AQ8" s="85" t="b">
        <v>1</v>
      </c>
      <c r="AR8" s="85" t="b">
        <v>0</v>
      </c>
      <c r="AS8" s="85" t="b">
        <v>0</v>
      </c>
      <c r="AT8" s="85"/>
      <c r="AU8" s="85">
        <v>0</v>
      </c>
      <c r="AV8" s="85"/>
      <c r="AW8" s="85" t="b">
        <v>0</v>
      </c>
      <c r="AX8" s="85" t="s">
        <v>653</v>
      </c>
      <c r="AY8" s="90" t="s">
        <v>659</v>
      </c>
      <c r="AZ8" s="85" t="s">
        <v>66</v>
      </c>
      <c r="BA8" s="85" t="str">
        <f>REPLACE(INDEX(GroupVertices[Group],MATCH(Vertices[[#This Row],[Vertex]],GroupVertices[Vertex],0)),1,1,"")</f>
        <v>1</v>
      </c>
      <c r="BB8" s="51"/>
      <c r="BC8" s="51"/>
      <c r="BD8" s="51"/>
      <c r="BE8" s="51"/>
      <c r="BF8" s="51" t="s">
        <v>296</v>
      </c>
      <c r="BG8" s="51" t="s">
        <v>296</v>
      </c>
      <c r="BH8" s="131" t="s">
        <v>1082</v>
      </c>
      <c r="BI8" s="131" t="s">
        <v>1082</v>
      </c>
      <c r="BJ8" s="131" t="s">
        <v>1099</v>
      </c>
      <c r="BK8" s="131" t="s">
        <v>1099</v>
      </c>
      <c r="BL8" s="131">
        <v>0</v>
      </c>
      <c r="BM8" s="134">
        <v>0</v>
      </c>
      <c r="BN8" s="131">
        <v>1</v>
      </c>
      <c r="BO8" s="134">
        <v>8.333333333333334</v>
      </c>
      <c r="BP8" s="131">
        <v>0</v>
      </c>
      <c r="BQ8" s="134">
        <v>0</v>
      </c>
      <c r="BR8" s="131">
        <v>11</v>
      </c>
      <c r="BS8" s="134">
        <v>91.66666666666667</v>
      </c>
      <c r="BT8" s="131">
        <v>12</v>
      </c>
      <c r="BU8" s="2"/>
      <c r="BV8" s="3"/>
      <c r="BW8" s="3"/>
      <c r="BX8" s="3"/>
      <c r="BY8" s="3"/>
    </row>
    <row r="9" spans="1:77" ht="41.45" customHeight="1">
      <c r="A9" s="14" t="s">
        <v>216</v>
      </c>
      <c r="C9" s="15"/>
      <c r="D9" s="15" t="s">
        <v>64</v>
      </c>
      <c r="E9" s="95">
        <v>162.2480714061086</v>
      </c>
      <c r="F9" s="81">
        <v>99.99918345525445</v>
      </c>
      <c r="G9" s="114" t="s">
        <v>314</v>
      </c>
      <c r="H9" s="15"/>
      <c r="I9" s="16" t="s">
        <v>216</v>
      </c>
      <c r="J9" s="66"/>
      <c r="K9" s="66"/>
      <c r="L9" s="116" t="s">
        <v>702</v>
      </c>
      <c r="M9" s="96">
        <v>1.2721271455321725</v>
      </c>
      <c r="N9" s="97">
        <v>9146.3134765625</v>
      </c>
      <c r="O9" s="97">
        <v>8890.4814453125</v>
      </c>
      <c r="P9" s="77"/>
      <c r="Q9" s="98"/>
      <c r="R9" s="98"/>
      <c r="S9" s="99"/>
      <c r="T9" s="51">
        <v>0</v>
      </c>
      <c r="U9" s="51">
        <v>1</v>
      </c>
      <c r="V9" s="52">
        <v>0</v>
      </c>
      <c r="W9" s="52">
        <v>0.142857</v>
      </c>
      <c r="X9" s="52">
        <v>0</v>
      </c>
      <c r="Y9" s="52">
        <v>0.495139</v>
      </c>
      <c r="Z9" s="52">
        <v>0</v>
      </c>
      <c r="AA9" s="52">
        <v>0</v>
      </c>
      <c r="AB9" s="82">
        <v>9</v>
      </c>
      <c r="AC9" s="82"/>
      <c r="AD9" s="100"/>
      <c r="AE9" s="85" t="s">
        <v>468</v>
      </c>
      <c r="AF9" s="85">
        <v>1070</v>
      </c>
      <c r="AG9" s="85">
        <v>369</v>
      </c>
      <c r="AH9" s="85">
        <v>536</v>
      </c>
      <c r="AI9" s="85">
        <v>84</v>
      </c>
      <c r="AJ9" s="85"/>
      <c r="AK9" s="85" t="s">
        <v>509</v>
      </c>
      <c r="AL9" s="85" t="s">
        <v>547</v>
      </c>
      <c r="AM9" s="90" t="s">
        <v>571</v>
      </c>
      <c r="AN9" s="85"/>
      <c r="AO9" s="87">
        <v>40324.74353009259</v>
      </c>
      <c r="AP9" s="85"/>
      <c r="AQ9" s="85" t="b">
        <v>1</v>
      </c>
      <c r="AR9" s="85" t="b">
        <v>0</v>
      </c>
      <c r="AS9" s="85" t="b">
        <v>1</v>
      </c>
      <c r="AT9" s="85"/>
      <c r="AU9" s="85">
        <v>40</v>
      </c>
      <c r="AV9" s="90" t="s">
        <v>626</v>
      </c>
      <c r="AW9" s="85" t="b">
        <v>0</v>
      </c>
      <c r="AX9" s="85" t="s">
        <v>653</v>
      </c>
      <c r="AY9" s="90" t="s">
        <v>660</v>
      </c>
      <c r="AZ9" s="85" t="s">
        <v>66</v>
      </c>
      <c r="BA9" s="85" t="str">
        <f>REPLACE(INDEX(GroupVertices[Group],MATCH(Vertices[[#This Row],[Vertex]],GroupVertices[Vertex],0)),1,1,"")</f>
        <v>5</v>
      </c>
      <c r="BB9" s="51" t="s">
        <v>279</v>
      </c>
      <c r="BC9" s="51" t="s">
        <v>279</v>
      </c>
      <c r="BD9" s="51" t="s">
        <v>289</v>
      </c>
      <c r="BE9" s="51" t="s">
        <v>289</v>
      </c>
      <c r="BF9" s="51" t="s">
        <v>297</v>
      </c>
      <c r="BG9" s="51" t="s">
        <v>297</v>
      </c>
      <c r="BH9" s="131" t="s">
        <v>1083</v>
      </c>
      <c r="BI9" s="131" t="s">
        <v>1083</v>
      </c>
      <c r="BJ9" s="131" t="s">
        <v>1100</v>
      </c>
      <c r="BK9" s="131" t="s">
        <v>1100</v>
      </c>
      <c r="BL9" s="131">
        <v>1</v>
      </c>
      <c r="BM9" s="134">
        <v>4.761904761904762</v>
      </c>
      <c r="BN9" s="131">
        <v>1</v>
      </c>
      <c r="BO9" s="134">
        <v>4.761904761904762</v>
      </c>
      <c r="BP9" s="131">
        <v>0</v>
      </c>
      <c r="BQ9" s="134">
        <v>0</v>
      </c>
      <c r="BR9" s="131">
        <v>19</v>
      </c>
      <c r="BS9" s="134">
        <v>90.47619047619048</v>
      </c>
      <c r="BT9" s="131">
        <v>21</v>
      </c>
      <c r="BU9" s="2"/>
      <c r="BV9" s="3"/>
      <c r="BW9" s="3"/>
      <c r="BX9" s="3"/>
      <c r="BY9" s="3"/>
    </row>
    <row r="10" spans="1:77" ht="41.45" customHeight="1">
      <c r="A10" s="14" t="s">
        <v>242</v>
      </c>
      <c r="C10" s="15"/>
      <c r="D10" s="15" t="s">
        <v>64</v>
      </c>
      <c r="E10" s="95">
        <v>1000</v>
      </c>
      <c r="F10" s="81">
        <v>97.24166316666232</v>
      </c>
      <c r="G10" s="114" t="s">
        <v>635</v>
      </c>
      <c r="H10" s="15"/>
      <c r="I10" s="16" t="s">
        <v>242</v>
      </c>
      <c r="J10" s="66"/>
      <c r="K10" s="66"/>
      <c r="L10" s="116" t="s">
        <v>703</v>
      </c>
      <c r="M10" s="96">
        <v>920.2617219903392</v>
      </c>
      <c r="N10" s="97">
        <v>7996.6953125</v>
      </c>
      <c r="O10" s="97">
        <v>9302.12890625</v>
      </c>
      <c r="P10" s="77"/>
      <c r="Q10" s="98"/>
      <c r="R10" s="98"/>
      <c r="S10" s="99"/>
      <c r="T10" s="51">
        <v>4</v>
      </c>
      <c r="U10" s="51">
        <v>0</v>
      </c>
      <c r="V10" s="52">
        <v>7</v>
      </c>
      <c r="W10" s="52">
        <v>0.25</v>
      </c>
      <c r="X10" s="52">
        <v>0</v>
      </c>
      <c r="Y10" s="52">
        <v>1.624189</v>
      </c>
      <c r="Z10" s="52">
        <v>0.16666666666666666</v>
      </c>
      <c r="AA10" s="52">
        <v>0</v>
      </c>
      <c r="AB10" s="82">
        <v>10</v>
      </c>
      <c r="AC10" s="82"/>
      <c r="AD10" s="100"/>
      <c r="AE10" s="85" t="s">
        <v>469</v>
      </c>
      <c r="AF10" s="85">
        <v>770</v>
      </c>
      <c r="AG10" s="85">
        <v>1246504</v>
      </c>
      <c r="AH10" s="85">
        <v>197060</v>
      </c>
      <c r="AI10" s="85">
        <v>2080</v>
      </c>
      <c r="AJ10" s="85"/>
      <c r="AK10" s="85" t="s">
        <v>510</v>
      </c>
      <c r="AL10" s="85" t="s">
        <v>548</v>
      </c>
      <c r="AM10" s="90" t="s">
        <v>572</v>
      </c>
      <c r="AN10" s="85"/>
      <c r="AO10" s="87">
        <v>39219.56619212963</v>
      </c>
      <c r="AP10" s="90" t="s">
        <v>595</v>
      </c>
      <c r="AQ10" s="85" t="b">
        <v>0</v>
      </c>
      <c r="AR10" s="85" t="b">
        <v>0</v>
      </c>
      <c r="AS10" s="85" t="b">
        <v>1</v>
      </c>
      <c r="AT10" s="85"/>
      <c r="AU10" s="85">
        <v>10454</v>
      </c>
      <c r="AV10" s="90" t="s">
        <v>626</v>
      </c>
      <c r="AW10" s="85" t="b">
        <v>1</v>
      </c>
      <c r="AX10" s="85" t="s">
        <v>653</v>
      </c>
      <c r="AY10" s="90" t="s">
        <v>661</v>
      </c>
      <c r="AZ10" s="85" t="s">
        <v>65</v>
      </c>
      <c r="BA10" s="85" t="str">
        <f>REPLACE(INDEX(GroupVertices[Group],MATCH(Vertices[[#This Row],[Vertex]],GroupVertices[Vertex],0)),1,1,"")</f>
        <v>5</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217</v>
      </c>
      <c r="C11" s="15"/>
      <c r="D11" s="15" t="s">
        <v>64</v>
      </c>
      <c r="E11" s="95">
        <v>162.81682048352835</v>
      </c>
      <c r="F11" s="81">
        <v>99.99731137705734</v>
      </c>
      <c r="G11" s="114" t="s">
        <v>315</v>
      </c>
      <c r="H11" s="15"/>
      <c r="I11" s="16" t="s">
        <v>217</v>
      </c>
      <c r="J11" s="66"/>
      <c r="K11" s="66"/>
      <c r="L11" s="116" t="s">
        <v>704</v>
      </c>
      <c r="M11" s="96">
        <v>1.896028406020568</v>
      </c>
      <c r="N11" s="97">
        <v>9786.9345703125</v>
      </c>
      <c r="O11" s="97">
        <v>9611.806640625</v>
      </c>
      <c r="P11" s="77"/>
      <c r="Q11" s="98"/>
      <c r="R11" s="98"/>
      <c r="S11" s="99"/>
      <c r="T11" s="51">
        <v>0</v>
      </c>
      <c r="U11" s="51">
        <v>2</v>
      </c>
      <c r="V11" s="52">
        <v>0</v>
      </c>
      <c r="W11" s="52">
        <v>0.166667</v>
      </c>
      <c r="X11" s="52">
        <v>0</v>
      </c>
      <c r="Y11" s="52">
        <v>0.837007</v>
      </c>
      <c r="Z11" s="52">
        <v>0.5</v>
      </c>
      <c r="AA11" s="52">
        <v>0</v>
      </c>
      <c r="AB11" s="82">
        <v>11</v>
      </c>
      <c r="AC11" s="82"/>
      <c r="AD11" s="100"/>
      <c r="AE11" s="85" t="s">
        <v>470</v>
      </c>
      <c r="AF11" s="85">
        <v>1028</v>
      </c>
      <c r="AG11" s="85">
        <v>1215</v>
      </c>
      <c r="AH11" s="85">
        <v>58479</v>
      </c>
      <c r="AI11" s="85">
        <v>11468</v>
      </c>
      <c r="AJ11" s="85"/>
      <c r="AK11" s="85" t="s">
        <v>511</v>
      </c>
      <c r="AL11" s="85"/>
      <c r="AM11" s="85"/>
      <c r="AN11" s="85"/>
      <c r="AO11" s="87">
        <v>41644.77511574074</v>
      </c>
      <c r="AP11" s="90" t="s">
        <v>596</v>
      </c>
      <c r="AQ11" s="85" t="b">
        <v>1</v>
      </c>
      <c r="AR11" s="85" t="b">
        <v>0</v>
      </c>
      <c r="AS11" s="85" t="b">
        <v>0</v>
      </c>
      <c r="AT11" s="85"/>
      <c r="AU11" s="85">
        <v>58</v>
      </c>
      <c r="AV11" s="90" t="s">
        <v>626</v>
      </c>
      <c r="AW11" s="85" t="b">
        <v>0</v>
      </c>
      <c r="AX11" s="85" t="s">
        <v>653</v>
      </c>
      <c r="AY11" s="90" t="s">
        <v>662</v>
      </c>
      <c r="AZ11" s="85" t="s">
        <v>66</v>
      </c>
      <c r="BA11" s="85" t="str">
        <f>REPLACE(INDEX(GroupVertices[Group],MATCH(Vertices[[#This Row],[Vertex]],GroupVertices[Vertex],0)),1,1,"")</f>
        <v>5</v>
      </c>
      <c r="BB11" s="51" t="s">
        <v>280</v>
      </c>
      <c r="BC11" s="51" t="s">
        <v>280</v>
      </c>
      <c r="BD11" s="51" t="s">
        <v>290</v>
      </c>
      <c r="BE11" s="51" t="s">
        <v>290</v>
      </c>
      <c r="BF11" s="51" t="s">
        <v>298</v>
      </c>
      <c r="BG11" s="51" t="s">
        <v>298</v>
      </c>
      <c r="BH11" s="131" t="s">
        <v>1084</v>
      </c>
      <c r="BI11" s="131" t="s">
        <v>1084</v>
      </c>
      <c r="BJ11" s="131" t="s">
        <v>1101</v>
      </c>
      <c r="BK11" s="131" t="s">
        <v>1101</v>
      </c>
      <c r="BL11" s="131">
        <v>0</v>
      </c>
      <c r="BM11" s="134">
        <v>0</v>
      </c>
      <c r="BN11" s="131">
        <v>2</v>
      </c>
      <c r="BO11" s="134">
        <v>18.181818181818183</v>
      </c>
      <c r="BP11" s="131">
        <v>0</v>
      </c>
      <c r="BQ11" s="134">
        <v>0</v>
      </c>
      <c r="BR11" s="131">
        <v>9</v>
      </c>
      <c r="BS11" s="134">
        <v>81.81818181818181</v>
      </c>
      <c r="BT11" s="131">
        <v>11</v>
      </c>
      <c r="BU11" s="2"/>
      <c r="BV11" s="3"/>
      <c r="BW11" s="3"/>
      <c r="BX11" s="3"/>
      <c r="BY11" s="3"/>
    </row>
    <row r="12" spans="1:77" ht="41.45" customHeight="1">
      <c r="A12" s="14" t="s">
        <v>218</v>
      </c>
      <c r="C12" s="15"/>
      <c r="D12" s="15" t="s">
        <v>64</v>
      </c>
      <c r="E12" s="95">
        <v>164.43163760405102</v>
      </c>
      <c r="F12" s="81">
        <v>99.99199609120694</v>
      </c>
      <c r="G12" s="114" t="s">
        <v>316</v>
      </c>
      <c r="H12" s="15"/>
      <c r="I12" s="16" t="s">
        <v>218</v>
      </c>
      <c r="J12" s="66"/>
      <c r="K12" s="66"/>
      <c r="L12" s="116" t="s">
        <v>705</v>
      </c>
      <c r="M12" s="96">
        <v>3.66743600376658</v>
      </c>
      <c r="N12" s="97">
        <v>8164.13525390625</v>
      </c>
      <c r="O12" s="97">
        <v>6552.28564453125</v>
      </c>
      <c r="P12" s="77"/>
      <c r="Q12" s="98"/>
      <c r="R12" s="98"/>
      <c r="S12" s="99"/>
      <c r="T12" s="51">
        <v>2</v>
      </c>
      <c r="U12" s="51">
        <v>1</v>
      </c>
      <c r="V12" s="52">
        <v>1</v>
      </c>
      <c r="W12" s="52">
        <v>0.2</v>
      </c>
      <c r="X12" s="52">
        <v>0</v>
      </c>
      <c r="Y12" s="52">
        <v>1.206593</v>
      </c>
      <c r="Z12" s="52">
        <v>0.3333333333333333</v>
      </c>
      <c r="AA12" s="52">
        <v>0</v>
      </c>
      <c r="AB12" s="82">
        <v>12</v>
      </c>
      <c r="AC12" s="82"/>
      <c r="AD12" s="100"/>
      <c r="AE12" s="85" t="s">
        <v>471</v>
      </c>
      <c r="AF12" s="85">
        <v>3022</v>
      </c>
      <c r="AG12" s="85">
        <v>3617</v>
      </c>
      <c r="AH12" s="85">
        <v>9902</v>
      </c>
      <c r="AI12" s="85">
        <v>4891</v>
      </c>
      <c r="AJ12" s="85"/>
      <c r="AK12" s="85" t="s">
        <v>512</v>
      </c>
      <c r="AL12" s="85" t="s">
        <v>549</v>
      </c>
      <c r="AM12" s="85"/>
      <c r="AN12" s="85"/>
      <c r="AO12" s="87">
        <v>41663.51678240741</v>
      </c>
      <c r="AP12" s="90" t="s">
        <v>597</v>
      </c>
      <c r="AQ12" s="85" t="b">
        <v>0</v>
      </c>
      <c r="AR12" s="85" t="b">
        <v>0</v>
      </c>
      <c r="AS12" s="85" t="b">
        <v>0</v>
      </c>
      <c r="AT12" s="85"/>
      <c r="AU12" s="85">
        <v>92</v>
      </c>
      <c r="AV12" s="90" t="s">
        <v>626</v>
      </c>
      <c r="AW12" s="85" t="b">
        <v>0</v>
      </c>
      <c r="AX12" s="85" t="s">
        <v>653</v>
      </c>
      <c r="AY12" s="90" t="s">
        <v>663</v>
      </c>
      <c r="AZ12" s="85" t="s">
        <v>66</v>
      </c>
      <c r="BA12" s="85" t="str">
        <f>REPLACE(INDEX(GroupVertices[Group],MATCH(Vertices[[#This Row],[Vertex]],GroupVertices[Vertex],0)),1,1,"")</f>
        <v>5</v>
      </c>
      <c r="BB12" s="51" t="s">
        <v>280</v>
      </c>
      <c r="BC12" s="51" t="s">
        <v>280</v>
      </c>
      <c r="BD12" s="51" t="s">
        <v>290</v>
      </c>
      <c r="BE12" s="51" t="s">
        <v>290</v>
      </c>
      <c r="BF12" s="51" t="s">
        <v>298</v>
      </c>
      <c r="BG12" s="51" t="s">
        <v>298</v>
      </c>
      <c r="BH12" s="131" t="s">
        <v>1084</v>
      </c>
      <c r="BI12" s="131" t="s">
        <v>1084</v>
      </c>
      <c r="BJ12" s="131" t="s">
        <v>1101</v>
      </c>
      <c r="BK12" s="131" t="s">
        <v>1101</v>
      </c>
      <c r="BL12" s="131">
        <v>0</v>
      </c>
      <c r="BM12" s="134">
        <v>0</v>
      </c>
      <c r="BN12" s="131">
        <v>2</v>
      </c>
      <c r="BO12" s="134">
        <v>18.181818181818183</v>
      </c>
      <c r="BP12" s="131">
        <v>0</v>
      </c>
      <c r="BQ12" s="134">
        <v>0</v>
      </c>
      <c r="BR12" s="131">
        <v>9</v>
      </c>
      <c r="BS12" s="134">
        <v>81.81818181818181</v>
      </c>
      <c r="BT12" s="131">
        <v>11</v>
      </c>
      <c r="BU12" s="2"/>
      <c r="BV12" s="3"/>
      <c r="BW12" s="3"/>
      <c r="BX12" s="3"/>
      <c r="BY12" s="3"/>
    </row>
    <row r="13" spans="1:77" ht="41.45" customHeight="1">
      <c r="A13" s="14" t="s">
        <v>219</v>
      </c>
      <c r="C13" s="15"/>
      <c r="D13" s="15" t="s">
        <v>64</v>
      </c>
      <c r="E13" s="95">
        <v>162.51698349945127</v>
      </c>
      <c r="F13" s="81">
        <v>99.99829831189885</v>
      </c>
      <c r="G13" s="114" t="s">
        <v>317</v>
      </c>
      <c r="H13" s="15"/>
      <c r="I13" s="16" t="s">
        <v>219</v>
      </c>
      <c r="J13" s="66"/>
      <c r="K13" s="66"/>
      <c r="L13" s="116" t="s">
        <v>706</v>
      </c>
      <c r="M13" s="96">
        <v>1.567115921176804</v>
      </c>
      <c r="N13" s="97">
        <v>6730.970703125</v>
      </c>
      <c r="O13" s="97">
        <v>7765.07470703125</v>
      </c>
      <c r="P13" s="77"/>
      <c r="Q13" s="98"/>
      <c r="R13" s="98"/>
      <c r="S13" s="99"/>
      <c r="T13" s="51">
        <v>0</v>
      </c>
      <c r="U13" s="51">
        <v>2</v>
      </c>
      <c r="V13" s="52">
        <v>0</v>
      </c>
      <c r="W13" s="52">
        <v>0.166667</v>
      </c>
      <c r="X13" s="52">
        <v>0</v>
      </c>
      <c r="Y13" s="52">
        <v>0.837007</v>
      </c>
      <c r="Z13" s="52">
        <v>0.5</v>
      </c>
      <c r="AA13" s="52">
        <v>0</v>
      </c>
      <c r="AB13" s="82">
        <v>13</v>
      </c>
      <c r="AC13" s="82"/>
      <c r="AD13" s="100"/>
      <c r="AE13" s="85" t="s">
        <v>472</v>
      </c>
      <c r="AF13" s="85">
        <v>2191</v>
      </c>
      <c r="AG13" s="85">
        <v>769</v>
      </c>
      <c r="AH13" s="85">
        <v>9652</v>
      </c>
      <c r="AI13" s="85">
        <v>6305</v>
      </c>
      <c r="AJ13" s="85"/>
      <c r="AK13" s="85" t="s">
        <v>513</v>
      </c>
      <c r="AL13" s="85" t="s">
        <v>550</v>
      </c>
      <c r="AM13" s="85"/>
      <c r="AN13" s="85"/>
      <c r="AO13" s="87">
        <v>42416.70962962963</v>
      </c>
      <c r="AP13" s="90" t="s">
        <v>598</v>
      </c>
      <c r="AQ13" s="85" t="b">
        <v>1</v>
      </c>
      <c r="AR13" s="85" t="b">
        <v>0</v>
      </c>
      <c r="AS13" s="85" t="b">
        <v>0</v>
      </c>
      <c r="AT13" s="85"/>
      <c r="AU13" s="85">
        <v>3</v>
      </c>
      <c r="AV13" s="85"/>
      <c r="AW13" s="85" t="b">
        <v>0</v>
      </c>
      <c r="AX13" s="85" t="s">
        <v>653</v>
      </c>
      <c r="AY13" s="90" t="s">
        <v>664</v>
      </c>
      <c r="AZ13" s="85" t="s">
        <v>66</v>
      </c>
      <c r="BA13" s="85" t="str">
        <f>REPLACE(INDEX(GroupVertices[Group],MATCH(Vertices[[#This Row],[Vertex]],GroupVertices[Vertex],0)),1,1,"")</f>
        <v>5</v>
      </c>
      <c r="BB13" s="51" t="s">
        <v>280</v>
      </c>
      <c r="BC13" s="51" t="s">
        <v>280</v>
      </c>
      <c r="BD13" s="51" t="s">
        <v>290</v>
      </c>
      <c r="BE13" s="51" t="s">
        <v>290</v>
      </c>
      <c r="BF13" s="51" t="s">
        <v>298</v>
      </c>
      <c r="BG13" s="51" t="s">
        <v>298</v>
      </c>
      <c r="BH13" s="131" t="s">
        <v>1084</v>
      </c>
      <c r="BI13" s="131" t="s">
        <v>1084</v>
      </c>
      <c r="BJ13" s="131" t="s">
        <v>1101</v>
      </c>
      <c r="BK13" s="131" t="s">
        <v>1101</v>
      </c>
      <c r="BL13" s="131">
        <v>0</v>
      </c>
      <c r="BM13" s="134">
        <v>0</v>
      </c>
      <c r="BN13" s="131">
        <v>2</v>
      </c>
      <c r="BO13" s="134">
        <v>18.181818181818183</v>
      </c>
      <c r="BP13" s="131">
        <v>0</v>
      </c>
      <c r="BQ13" s="134">
        <v>0</v>
      </c>
      <c r="BR13" s="131">
        <v>9</v>
      </c>
      <c r="BS13" s="134">
        <v>81.81818181818181</v>
      </c>
      <c r="BT13" s="131">
        <v>11</v>
      </c>
      <c r="BU13" s="2"/>
      <c r="BV13" s="3"/>
      <c r="BW13" s="3"/>
      <c r="BX13" s="3"/>
      <c r="BY13" s="3"/>
    </row>
    <row r="14" spans="1:77" ht="41.45" customHeight="1">
      <c r="A14" s="14" t="s">
        <v>220</v>
      </c>
      <c r="C14" s="15"/>
      <c r="D14" s="15" t="s">
        <v>64</v>
      </c>
      <c r="E14" s="95">
        <v>180.91863804688955</v>
      </c>
      <c r="F14" s="81">
        <v>99.9377279520748</v>
      </c>
      <c r="G14" s="114" t="s">
        <v>636</v>
      </c>
      <c r="H14" s="15"/>
      <c r="I14" s="16" t="s">
        <v>220</v>
      </c>
      <c r="J14" s="66"/>
      <c r="K14" s="66"/>
      <c r="L14" s="116" t="s">
        <v>707</v>
      </c>
      <c r="M14" s="96">
        <v>21.753197838538934</v>
      </c>
      <c r="N14" s="97">
        <v>1848.4180908203125</v>
      </c>
      <c r="O14" s="97">
        <v>5656.296875</v>
      </c>
      <c r="P14" s="77"/>
      <c r="Q14" s="98"/>
      <c r="R14" s="98"/>
      <c r="S14" s="99"/>
      <c r="T14" s="51">
        <v>1</v>
      </c>
      <c r="U14" s="51">
        <v>1</v>
      </c>
      <c r="V14" s="52">
        <v>0</v>
      </c>
      <c r="W14" s="52">
        <v>0</v>
      </c>
      <c r="X14" s="52">
        <v>0</v>
      </c>
      <c r="Y14" s="52">
        <v>0.999987</v>
      </c>
      <c r="Z14" s="52">
        <v>0</v>
      </c>
      <c r="AA14" s="52" t="s">
        <v>798</v>
      </c>
      <c r="AB14" s="82">
        <v>14</v>
      </c>
      <c r="AC14" s="82"/>
      <c r="AD14" s="100"/>
      <c r="AE14" s="85" t="s">
        <v>473</v>
      </c>
      <c r="AF14" s="85">
        <v>2224</v>
      </c>
      <c r="AG14" s="85">
        <v>28141</v>
      </c>
      <c r="AH14" s="85">
        <v>12612</v>
      </c>
      <c r="AI14" s="85">
        <v>91</v>
      </c>
      <c r="AJ14" s="85"/>
      <c r="AK14" s="85" t="s">
        <v>514</v>
      </c>
      <c r="AL14" s="85" t="s">
        <v>551</v>
      </c>
      <c r="AM14" s="90" t="s">
        <v>573</v>
      </c>
      <c r="AN14" s="85"/>
      <c r="AO14" s="87">
        <v>40099.392916666664</v>
      </c>
      <c r="AP14" s="90" t="s">
        <v>599</v>
      </c>
      <c r="AQ14" s="85" t="b">
        <v>0</v>
      </c>
      <c r="AR14" s="85" t="b">
        <v>0</v>
      </c>
      <c r="AS14" s="85" t="b">
        <v>1</v>
      </c>
      <c r="AT14" s="85"/>
      <c r="AU14" s="85">
        <v>558</v>
      </c>
      <c r="AV14" s="90" t="s">
        <v>626</v>
      </c>
      <c r="AW14" s="85" t="b">
        <v>0</v>
      </c>
      <c r="AX14" s="85" t="s">
        <v>653</v>
      </c>
      <c r="AY14" s="90" t="s">
        <v>665</v>
      </c>
      <c r="AZ14" s="85" t="s">
        <v>66</v>
      </c>
      <c r="BA14" s="85" t="str">
        <f>REPLACE(INDEX(GroupVertices[Group],MATCH(Vertices[[#This Row],[Vertex]],GroupVertices[Vertex],0)),1,1,"")</f>
        <v>1</v>
      </c>
      <c r="BB14" s="51" t="s">
        <v>281</v>
      </c>
      <c r="BC14" s="51" t="s">
        <v>281</v>
      </c>
      <c r="BD14" s="51" t="s">
        <v>290</v>
      </c>
      <c r="BE14" s="51" t="s">
        <v>290</v>
      </c>
      <c r="BF14" s="51" t="s">
        <v>299</v>
      </c>
      <c r="BG14" s="51" t="s">
        <v>299</v>
      </c>
      <c r="BH14" s="131" t="s">
        <v>1085</v>
      </c>
      <c r="BI14" s="131" t="s">
        <v>1085</v>
      </c>
      <c r="BJ14" s="131" t="s">
        <v>1017</v>
      </c>
      <c r="BK14" s="131" t="s">
        <v>1017</v>
      </c>
      <c r="BL14" s="131">
        <v>0</v>
      </c>
      <c r="BM14" s="134">
        <v>0</v>
      </c>
      <c r="BN14" s="131">
        <v>5</v>
      </c>
      <c r="BO14" s="134">
        <v>21.73913043478261</v>
      </c>
      <c r="BP14" s="131">
        <v>0</v>
      </c>
      <c r="BQ14" s="134">
        <v>0</v>
      </c>
      <c r="BR14" s="131">
        <v>18</v>
      </c>
      <c r="BS14" s="134">
        <v>78.26086956521739</v>
      </c>
      <c r="BT14" s="131">
        <v>23</v>
      </c>
      <c r="BU14" s="2"/>
      <c r="BV14" s="3"/>
      <c r="BW14" s="3"/>
      <c r="BX14" s="3"/>
      <c r="BY14" s="3"/>
    </row>
    <row r="15" spans="1:77" ht="41.45" customHeight="1">
      <c r="A15" s="14" t="s">
        <v>221</v>
      </c>
      <c r="C15" s="15"/>
      <c r="D15" s="15" t="s">
        <v>64</v>
      </c>
      <c r="E15" s="95">
        <v>162.01815156630062</v>
      </c>
      <c r="F15" s="81">
        <v>99.99994025282349</v>
      </c>
      <c r="G15" s="114" t="s">
        <v>318</v>
      </c>
      <c r="H15" s="15"/>
      <c r="I15" s="16" t="s">
        <v>221</v>
      </c>
      <c r="J15" s="66"/>
      <c r="K15" s="66"/>
      <c r="L15" s="116" t="s">
        <v>708</v>
      </c>
      <c r="M15" s="96">
        <v>1.0199117423560127</v>
      </c>
      <c r="N15" s="97">
        <v>2950.75537109375</v>
      </c>
      <c r="O15" s="97">
        <v>8848.134765625</v>
      </c>
      <c r="P15" s="77"/>
      <c r="Q15" s="98"/>
      <c r="R15" s="98"/>
      <c r="S15" s="99"/>
      <c r="T15" s="51">
        <v>1</v>
      </c>
      <c r="U15" s="51">
        <v>1</v>
      </c>
      <c r="V15" s="52">
        <v>0</v>
      </c>
      <c r="W15" s="52">
        <v>0</v>
      </c>
      <c r="X15" s="52">
        <v>0</v>
      </c>
      <c r="Y15" s="52">
        <v>0.999987</v>
      </c>
      <c r="Z15" s="52">
        <v>0</v>
      </c>
      <c r="AA15" s="52" t="s">
        <v>798</v>
      </c>
      <c r="AB15" s="82">
        <v>15</v>
      </c>
      <c r="AC15" s="82"/>
      <c r="AD15" s="100"/>
      <c r="AE15" s="85" t="s">
        <v>474</v>
      </c>
      <c r="AF15" s="85">
        <v>19</v>
      </c>
      <c r="AG15" s="85">
        <v>27</v>
      </c>
      <c r="AH15" s="85">
        <v>1027</v>
      </c>
      <c r="AI15" s="85">
        <v>1</v>
      </c>
      <c r="AJ15" s="85"/>
      <c r="AK15" s="85" t="s">
        <v>515</v>
      </c>
      <c r="AL15" s="85"/>
      <c r="AM15" s="90" t="s">
        <v>574</v>
      </c>
      <c r="AN15" s="85"/>
      <c r="AO15" s="87">
        <v>40642.78115740741</v>
      </c>
      <c r="AP15" s="85"/>
      <c r="AQ15" s="85" t="b">
        <v>1</v>
      </c>
      <c r="AR15" s="85" t="b">
        <v>0</v>
      </c>
      <c r="AS15" s="85" t="b">
        <v>1</v>
      </c>
      <c r="AT15" s="85"/>
      <c r="AU15" s="85">
        <v>0</v>
      </c>
      <c r="AV15" s="90" t="s">
        <v>626</v>
      </c>
      <c r="AW15" s="85" t="b">
        <v>0</v>
      </c>
      <c r="AX15" s="85" t="s">
        <v>653</v>
      </c>
      <c r="AY15" s="90" t="s">
        <v>666</v>
      </c>
      <c r="AZ15" s="85" t="s">
        <v>66</v>
      </c>
      <c r="BA15" s="85" t="str">
        <f>REPLACE(INDEX(GroupVertices[Group],MATCH(Vertices[[#This Row],[Vertex]],GroupVertices[Vertex],0)),1,1,"")</f>
        <v>1</v>
      </c>
      <c r="BB15" s="51" t="s">
        <v>281</v>
      </c>
      <c r="BC15" s="51" t="s">
        <v>281</v>
      </c>
      <c r="BD15" s="51" t="s">
        <v>290</v>
      </c>
      <c r="BE15" s="51" t="s">
        <v>290</v>
      </c>
      <c r="BF15" s="51" t="s">
        <v>299</v>
      </c>
      <c r="BG15" s="51" t="s">
        <v>299</v>
      </c>
      <c r="BH15" s="131" t="s">
        <v>1085</v>
      </c>
      <c r="BI15" s="131" t="s">
        <v>1085</v>
      </c>
      <c r="BJ15" s="131" t="s">
        <v>1017</v>
      </c>
      <c r="BK15" s="131" t="s">
        <v>1017</v>
      </c>
      <c r="BL15" s="131">
        <v>0</v>
      </c>
      <c r="BM15" s="134">
        <v>0</v>
      </c>
      <c r="BN15" s="131">
        <v>5</v>
      </c>
      <c r="BO15" s="134">
        <v>21.73913043478261</v>
      </c>
      <c r="BP15" s="131">
        <v>0</v>
      </c>
      <c r="BQ15" s="134">
        <v>0</v>
      </c>
      <c r="BR15" s="131">
        <v>18</v>
      </c>
      <c r="BS15" s="134">
        <v>78.26086956521739</v>
      </c>
      <c r="BT15" s="131">
        <v>23</v>
      </c>
      <c r="BU15" s="2"/>
      <c r="BV15" s="3"/>
      <c r="BW15" s="3"/>
      <c r="BX15" s="3"/>
      <c r="BY15" s="3"/>
    </row>
    <row r="16" spans="1:77" ht="41.45" customHeight="1">
      <c r="A16" s="14" t="s">
        <v>222</v>
      </c>
      <c r="C16" s="15"/>
      <c r="D16" s="15" t="s">
        <v>64</v>
      </c>
      <c r="E16" s="95">
        <v>162.97749545930057</v>
      </c>
      <c r="F16" s="81">
        <v>99.99678250390238</v>
      </c>
      <c r="G16" s="114" t="s">
        <v>319</v>
      </c>
      <c r="H16" s="15"/>
      <c r="I16" s="16" t="s">
        <v>222</v>
      </c>
      <c r="J16" s="66"/>
      <c r="K16" s="66"/>
      <c r="L16" s="116" t="s">
        <v>709</v>
      </c>
      <c r="M16" s="96">
        <v>2.0722841994682355</v>
      </c>
      <c r="N16" s="97">
        <v>1848.4180908203125</v>
      </c>
      <c r="O16" s="97">
        <v>7252.2158203125</v>
      </c>
      <c r="P16" s="77"/>
      <c r="Q16" s="98"/>
      <c r="R16" s="98"/>
      <c r="S16" s="99"/>
      <c r="T16" s="51">
        <v>1</v>
      </c>
      <c r="U16" s="51">
        <v>1</v>
      </c>
      <c r="V16" s="52">
        <v>0</v>
      </c>
      <c r="W16" s="52">
        <v>0</v>
      </c>
      <c r="X16" s="52">
        <v>0</v>
      </c>
      <c r="Y16" s="52">
        <v>0.999987</v>
      </c>
      <c r="Z16" s="52">
        <v>0</v>
      </c>
      <c r="AA16" s="52" t="s">
        <v>798</v>
      </c>
      <c r="AB16" s="82">
        <v>16</v>
      </c>
      <c r="AC16" s="82"/>
      <c r="AD16" s="100"/>
      <c r="AE16" s="85" t="s">
        <v>475</v>
      </c>
      <c r="AF16" s="85">
        <v>215</v>
      </c>
      <c r="AG16" s="85">
        <v>1454</v>
      </c>
      <c r="AH16" s="85">
        <v>6352</v>
      </c>
      <c r="AI16" s="85">
        <v>33</v>
      </c>
      <c r="AJ16" s="85"/>
      <c r="AK16" s="85" t="s">
        <v>516</v>
      </c>
      <c r="AL16" s="85" t="s">
        <v>552</v>
      </c>
      <c r="AM16" s="90" t="s">
        <v>575</v>
      </c>
      <c r="AN16" s="85"/>
      <c r="AO16" s="87">
        <v>40362.991377314815</v>
      </c>
      <c r="AP16" s="85"/>
      <c r="AQ16" s="85" t="b">
        <v>0</v>
      </c>
      <c r="AR16" s="85" t="b">
        <v>0</v>
      </c>
      <c r="AS16" s="85" t="b">
        <v>1</v>
      </c>
      <c r="AT16" s="85"/>
      <c r="AU16" s="85">
        <v>52</v>
      </c>
      <c r="AV16" s="90" t="s">
        <v>627</v>
      </c>
      <c r="AW16" s="85" t="b">
        <v>0</v>
      </c>
      <c r="AX16" s="85" t="s">
        <v>653</v>
      </c>
      <c r="AY16" s="90" t="s">
        <v>667</v>
      </c>
      <c r="AZ16" s="85" t="s">
        <v>66</v>
      </c>
      <c r="BA16" s="85" t="str">
        <f>REPLACE(INDEX(GroupVertices[Group],MATCH(Vertices[[#This Row],[Vertex]],GroupVertices[Vertex],0)),1,1,"")</f>
        <v>1</v>
      </c>
      <c r="BB16" s="51" t="s">
        <v>281</v>
      </c>
      <c r="BC16" s="51" t="s">
        <v>281</v>
      </c>
      <c r="BD16" s="51" t="s">
        <v>290</v>
      </c>
      <c r="BE16" s="51" t="s">
        <v>290</v>
      </c>
      <c r="BF16" s="51" t="s">
        <v>299</v>
      </c>
      <c r="BG16" s="51" t="s">
        <v>299</v>
      </c>
      <c r="BH16" s="131" t="s">
        <v>1085</v>
      </c>
      <c r="BI16" s="131" t="s">
        <v>1085</v>
      </c>
      <c r="BJ16" s="131" t="s">
        <v>1017</v>
      </c>
      <c r="BK16" s="131" t="s">
        <v>1017</v>
      </c>
      <c r="BL16" s="131">
        <v>0</v>
      </c>
      <c r="BM16" s="134">
        <v>0</v>
      </c>
      <c r="BN16" s="131">
        <v>5</v>
      </c>
      <c r="BO16" s="134">
        <v>21.73913043478261</v>
      </c>
      <c r="BP16" s="131">
        <v>0</v>
      </c>
      <c r="BQ16" s="134">
        <v>0</v>
      </c>
      <c r="BR16" s="131">
        <v>18</v>
      </c>
      <c r="BS16" s="134">
        <v>78.26086956521739</v>
      </c>
      <c r="BT16" s="131">
        <v>23</v>
      </c>
      <c r="BU16" s="2"/>
      <c r="BV16" s="3"/>
      <c r="BW16" s="3"/>
      <c r="BX16" s="3"/>
      <c r="BY16" s="3"/>
    </row>
    <row r="17" spans="1:77" ht="41.45" customHeight="1">
      <c r="A17" s="14" t="s">
        <v>223</v>
      </c>
      <c r="C17" s="15"/>
      <c r="D17" s="15" t="s">
        <v>64</v>
      </c>
      <c r="E17" s="95">
        <v>163.13749815483945</v>
      </c>
      <c r="F17" s="81">
        <v>99.9962558436058</v>
      </c>
      <c r="G17" s="114" t="s">
        <v>320</v>
      </c>
      <c r="H17" s="15"/>
      <c r="I17" s="16" t="s">
        <v>223</v>
      </c>
      <c r="J17" s="66"/>
      <c r="K17" s="66"/>
      <c r="L17" s="116" t="s">
        <v>710</v>
      </c>
      <c r="M17" s="96">
        <v>2.247802520976791</v>
      </c>
      <c r="N17" s="97">
        <v>9248.5869140625</v>
      </c>
      <c r="O17" s="97">
        <v>3879.02392578125</v>
      </c>
      <c r="P17" s="77"/>
      <c r="Q17" s="98"/>
      <c r="R17" s="98"/>
      <c r="S17" s="99"/>
      <c r="T17" s="51">
        <v>0</v>
      </c>
      <c r="U17" s="51">
        <v>1</v>
      </c>
      <c r="V17" s="52">
        <v>0</v>
      </c>
      <c r="W17" s="52">
        <v>1</v>
      </c>
      <c r="X17" s="52">
        <v>0</v>
      </c>
      <c r="Y17" s="52">
        <v>0.999987</v>
      </c>
      <c r="Z17" s="52">
        <v>0</v>
      </c>
      <c r="AA17" s="52">
        <v>0</v>
      </c>
      <c r="AB17" s="82">
        <v>17</v>
      </c>
      <c r="AC17" s="82"/>
      <c r="AD17" s="100"/>
      <c r="AE17" s="85" t="s">
        <v>476</v>
      </c>
      <c r="AF17" s="85">
        <v>1619</v>
      </c>
      <c r="AG17" s="85">
        <v>1692</v>
      </c>
      <c r="AH17" s="85">
        <v>5600</v>
      </c>
      <c r="AI17" s="85">
        <v>57225</v>
      </c>
      <c r="AJ17" s="85"/>
      <c r="AK17" s="85" t="s">
        <v>517</v>
      </c>
      <c r="AL17" s="85" t="s">
        <v>553</v>
      </c>
      <c r="AM17" s="85"/>
      <c r="AN17" s="85"/>
      <c r="AO17" s="87">
        <v>42623.83211805556</v>
      </c>
      <c r="AP17" s="90" t="s">
        <v>600</v>
      </c>
      <c r="AQ17" s="85" t="b">
        <v>0</v>
      </c>
      <c r="AR17" s="85" t="b">
        <v>0</v>
      </c>
      <c r="AS17" s="85" t="b">
        <v>1</v>
      </c>
      <c r="AT17" s="85"/>
      <c r="AU17" s="85">
        <v>19</v>
      </c>
      <c r="AV17" s="90" t="s">
        <v>626</v>
      </c>
      <c r="AW17" s="85" t="b">
        <v>0</v>
      </c>
      <c r="AX17" s="85" t="s">
        <v>653</v>
      </c>
      <c r="AY17" s="90" t="s">
        <v>668</v>
      </c>
      <c r="AZ17" s="85" t="s">
        <v>66</v>
      </c>
      <c r="BA17" s="85" t="str">
        <f>REPLACE(INDEX(GroupVertices[Group],MATCH(Vertices[[#This Row],[Vertex]],GroupVertices[Vertex],0)),1,1,"")</f>
        <v>9</v>
      </c>
      <c r="BB17" s="51"/>
      <c r="BC17" s="51"/>
      <c r="BD17" s="51"/>
      <c r="BE17" s="51"/>
      <c r="BF17" s="51" t="s">
        <v>296</v>
      </c>
      <c r="BG17" s="51" t="s">
        <v>296</v>
      </c>
      <c r="BH17" s="131" t="s">
        <v>1086</v>
      </c>
      <c r="BI17" s="131" t="s">
        <v>1086</v>
      </c>
      <c r="BJ17" s="131" t="s">
        <v>1102</v>
      </c>
      <c r="BK17" s="131" t="s">
        <v>1102</v>
      </c>
      <c r="BL17" s="131">
        <v>0</v>
      </c>
      <c r="BM17" s="134">
        <v>0</v>
      </c>
      <c r="BN17" s="131">
        <v>0</v>
      </c>
      <c r="BO17" s="134">
        <v>0</v>
      </c>
      <c r="BP17" s="131">
        <v>0</v>
      </c>
      <c r="BQ17" s="134">
        <v>0</v>
      </c>
      <c r="BR17" s="131">
        <v>9</v>
      </c>
      <c r="BS17" s="134">
        <v>100</v>
      </c>
      <c r="BT17" s="131">
        <v>9</v>
      </c>
      <c r="BU17" s="2"/>
      <c r="BV17" s="3"/>
      <c r="BW17" s="3"/>
      <c r="BX17" s="3"/>
      <c r="BY17" s="3"/>
    </row>
    <row r="18" spans="1:77" ht="41.45" customHeight="1">
      <c r="A18" s="14" t="s">
        <v>243</v>
      </c>
      <c r="C18" s="15"/>
      <c r="D18" s="15" t="s">
        <v>64</v>
      </c>
      <c r="E18" s="95">
        <v>162.951948810433</v>
      </c>
      <c r="F18" s="81">
        <v>99.99686659252116</v>
      </c>
      <c r="G18" s="114" t="s">
        <v>637</v>
      </c>
      <c r="H18" s="15"/>
      <c r="I18" s="16" t="s">
        <v>243</v>
      </c>
      <c r="J18" s="66"/>
      <c r="K18" s="66"/>
      <c r="L18" s="116" t="s">
        <v>711</v>
      </c>
      <c r="M18" s="96">
        <v>2.0442602657819955</v>
      </c>
      <c r="N18" s="97">
        <v>9248.5869140625</v>
      </c>
      <c r="O18" s="97">
        <v>5425.92822265625</v>
      </c>
      <c r="P18" s="77"/>
      <c r="Q18" s="98"/>
      <c r="R18" s="98"/>
      <c r="S18" s="99"/>
      <c r="T18" s="51">
        <v>1</v>
      </c>
      <c r="U18" s="51">
        <v>0</v>
      </c>
      <c r="V18" s="52">
        <v>0</v>
      </c>
      <c r="W18" s="52">
        <v>1</v>
      </c>
      <c r="X18" s="52">
        <v>0</v>
      </c>
      <c r="Y18" s="52">
        <v>0.999987</v>
      </c>
      <c r="Z18" s="52">
        <v>0</v>
      </c>
      <c r="AA18" s="52">
        <v>0</v>
      </c>
      <c r="AB18" s="82">
        <v>18</v>
      </c>
      <c r="AC18" s="82"/>
      <c r="AD18" s="100"/>
      <c r="AE18" s="85" t="s">
        <v>477</v>
      </c>
      <c r="AF18" s="85">
        <v>993</v>
      </c>
      <c r="AG18" s="85">
        <v>1416</v>
      </c>
      <c r="AH18" s="85">
        <v>458</v>
      </c>
      <c r="AI18" s="85">
        <v>554</v>
      </c>
      <c r="AJ18" s="85"/>
      <c r="AK18" s="85" t="s">
        <v>518</v>
      </c>
      <c r="AL18" s="85" t="s">
        <v>554</v>
      </c>
      <c r="AM18" s="85"/>
      <c r="AN18" s="85"/>
      <c r="AO18" s="87">
        <v>42511.61549768518</v>
      </c>
      <c r="AP18" s="90" t="s">
        <v>601</v>
      </c>
      <c r="AQ18" s="85" t="b">
        <v>1</v>
      </c>
      <c r="AR18" s="85" t="b">
        <v>0</v>
      </c>
      <c r="AS18" s="85" t="b">
        <v>0</v>
      </c>
      <c r="AT18" s="85"/>
      <c r="AU18" s="85">
        <v>3</v>
      </c>
      <c r="AV18" s="85"/>
      <c r="AW18" s="85" t="b">
        <v>0</v>
      </c>
      <c r="AX18" s="85" t="s">
        <v>653</v>
      </c>
      <c r="AY18" s="90" t="s">
        <v>669</v>
      </c>
      <c r="AZ18" s="85" t="s">
        <v>65</v>
      </c>
      <c r="BA18" s="85" t="str">
        <f>REPLACE(INDEX(GroupVertices[Group],MATCH(Vertices[[#This Row],[Vertex]],GroupVertices[Vertex],0)),1,1,"")</f>
        <v>9</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224</v>
      </c>
      <c r="C19" s="15"/>
      <c r="D19" s="15" t="s">
        <v>64</v>
      </c>
      <c r="E19" s="95">
        <v>162.3724432492796</v>
      </c>
      <c r="F19" s="81">
        <v>99.99877407645249</v>
      </c>
      <c r="G19" s="114" t="s">
        <v>321</v>
      </c>
      <c r="H19" s="15"/>
      <c r="I19" s="16" t="s">
        <v>224</v>
      </c>
      <c r="J19" s="66"/>
      <c r="K19" s="66"/>
      <c r="L19" s="116" t="s">
        <v>712</v>
      </c>
      <c r="M19" s="96">
        <v>1.4085594542678146</v>
      </c>
      <c r="N19" s="97">
        <v>4426.77001953125</v>
      </c>
      <c r="O19" s="97">
        <v>3540.7548828125</v>
      </c>
      <c r="P19" s="77"/>
      <c r="Q19" s="98"/>
      <c r="R19" s="98"/>
      <c r="S19" s="99"/>
      <c r="T19" s="51">
        <v>0</v>
      </c>
      <c r="U19" s="51">
        <v>2</v>
      </c>
      <c r="V19" s="52">
        <v>36</v>
      </c>
      <c r="W19" s="52">
        <v>0.021277</v>
      </c>
      <c r="X19" s="52">
        <v>0.026897</v>
      </c>
      <c r="Y19" s="52">
        <v>0.821114</v>
      </c>
      <c r="Z19" s="52">
        <v>0</v>
      </c>
      <c r="AA19" s="52">
        <v>0</v>
      </c>
      <c r="AB19" s="82">
        <v>19</v>
      </c>
      <c r="AC19" s="82"/>
      <c r="AD19" s="100"/>
      <c r="AE19" s="85" t="s">
        <v>478</v>
      </c>
      <c r="AF19" s="85">
        <v>469</v>
      </c>
      <c r="AG19" s="85">
        <v>554</v>
      </c>
      <c r="AH19" s="85">
        <v>666</v>
      </c>
      <c r="AI19" s="85">
        <v>5069</v>
      </c>
      <c r="AJ19" s="85"/>
      <c r="AK19" s="85" t="s">
        <v>519</v>
      </c>
      <c r="AL19" s="85" t="s">
        <v>555</v>
      </c>
      <c r="AM19" s="85"/>
      <c r="AN19" s="85"/>
      <c r="AO19" s="87">
        <v>42524.53408564815</v>
      </c>
      <c r="AP19" s="90" t="s">
        <v>602</v>
      </c>
      <c r="AQ19" s="85" t="b">
        <v>1</v>
      </c>
      <c r="AR19" s="85" t="b">
        <v>0</v>
      </c>
      <c r="AS19" s="85" t="b">
        <v>0</v>
      </c>
      <c r="AT19" s="85"/>
      <c r="AU19" s="85">
        <v>8</v>
      </c>
      <c r="AV19" s="85"/>
      <c r="AW19" s="85" t="b">
        <v>0</v>
      </c>
      <c r="AX19" s="85" t="s">
        <v>653</v>
      </c>
      <c r="AY19" s="90" t="s">
        <v>670</v>
      </c>
      <c r="AZ19" s="85" t="s">
        <v>66</v>
      </c>
      <c r="BA19" s="85" t="str">
        <f>REPLACE(INDEX(GroupVertices[Group],MATCH(Vertices[[#This Row],[Vertex]],GroupVertices[Vertex],0)),1,1,"")</f>
        <v>4</v>
      </c>
      <c r="BB19" s="51"/>
      <c r="BC19" s="51"/>
      <c r="BD19" s="51"/>
      <c r="BE19" s="51"/>
      <c r="BF19" s="51" t="s">
        <v>296</v>
      </c>
      <c r="BG19" s="51" t="s">
        <v>296</v>
      </c>
      <c r="BH19" s="131" t="s">
        <v>1087</v>
      </c>
      <c r="BI19" s="131" t="s">
        <v>1087</v>
      </c>
      <c r="BJ19" s="131" t="s">
        <v>1103</v>
      </c>
      <c r="BK19" s="131" t="s">
        <v>1103</v>
      </c>
      <c r="BL19" s="131">
        <v>2</v>
      </c>
      <c r="BM19" s="134">
        <v>6.0606060606060606</v>
      </c>
      <c r="BN19" s="131">
        <v>1</v>
      </c>
      <c r="BO19" s="134">
        <v>3.0303030303030303</v>
      </c>
      <c r="BP19" s="131">
        <v>0</v>
      </c>
      <c r="BQ19" s="134">
        <v>0</v>
      </c>
      <c r="BR19" s="131">
        <v>30</v>
      </c>
      <c r="BS19" s="134">
        <v>90.9090909090909</v>
      </c>
      <c r="BT19" s="131">
        <v>33</v>
      </c>
      <c r="BU19" s="2"/>
      <c r="BV19" s="3"/>
      <c r="BW19" s="3"/>
      <c r="BX19" s="3"/>
      <c r="BY19" s="3"/>
    </row>
    <row r="20" spans="1:77" ht="41.45" customHeight="1">
      <c r="A20" s="14" t="s">
        <v>244</v>
      </c>
      <c r="C20" s="15"/>
      <c r="D20" s="15" t="s">
        <v>64</v>
      </c>
      <c r="E20" s="95">
        <v>162.16269181647232</v>
      </c>
      <c r="F20" s="81">
        <v>99.99946448826987</v>
      </c>
      <c r="G20" s="114" t="s">
        <v>638</v>
      </c>
      <c r="H20" s="15"/>
      <c r="I20" s="16" t="s">
        <v>244</v>
      </c>
      <c r="J20" s="66"/>
      <c r="K20" s="66"/>
      <c r="L20" s="116" t="s">
        <v>713</v>
      </c>
      <c r="M20" s="96">
        <v>1.178468209265002</v>
      </c>
      <c r="N20" s="97">
        <v>3696.836181640625</v>
      </c>
      <c r="O20" s="97">
        <v>4112.56494140625</v>
      </c>
      <c r="P20" s="77"/>
      <c r="Q20" s="98"/>
      <c r="R20" s="98"/>
      <c r="S20" s="99"/>
      <c r="T20" s="51">
        <v>1</v>
      </c>
      <c r="U20" s="51">
        <v>0</v>
      </c>
      <c r="V20" s="52">
        <v>0</v>
      </c>
      <c r="W20" s="52">
        <v>0.015385</v>
      </c>
      <c r="X20" s="52">
        <v>0.006303</v>
      </c>
      <c r="Y20" s="52">
        <v>0.498973</v>
      </c>
      <c r="Z20" s="52">
        <v>0</v>
      </c>
      <c r="AA20" s="52">
        <v>0</v>
      </c>
      <c r="AB20" s="82">
        <v>20</v>
      </c>
      <c r="AC20" s="82"/>
      <c r="AD20" s="100"/>
      <c r="AE20" s="85" t="s">
        <v>479</v>
      </c>
      <c r="AF20" s="85">
        <v>390</v>
      </c>
      <c r="AG20" s="85">
        <v>242</v>
      </c>
      <c r="AH20" s="85">
        <v>2267</v>
      </c>
      <c r="AI20" s="85">
        <v>1458</v>
      </c>
      <c r="AJ20" s="85"/>
      <c r="AK20" s="85" t="s">
        <v>520</v>
      </c>
      <c r="AL20" s="85" t="s">
        <v>543</v>
      </c>
      <c r="AM20" s="85"/>
      <c r="AN20" s="85"/>
      <c r="AO20" s="87">
        <v>39921.76887731482</v>
      </c>
      <c r="AP20" s="90" t="s">
        <v>603</v>
      </c>
      <c r="AQ20" s="85" t="b">
        <v>0</v>
      </c>
      <c r="AR20" s="85" t="b">
        <v>0</v>
      </c>
      <c r="AS20" s="85" t="b">
        <v>1</v>
      </c>
      <c r="AT20" s="85"/>
      <c r="AU20" s="85">
        <v>13</v>
      </c>
      <c r="AV20" s="90" t="s">
        <v>628</v>
      </c>
      <c r="AW20" s="85" t="b">
        <v>0</v>
      </c>
      <c r="AX20" s="85" t="s">
        <v>653</v>
      </c>
      <c r="AY20" s="90" t="s">
        <v>671</v>
      </c>
      <c r="AZ20" s="85" t="s">
        <v>65</v>
      </c>
      <c r="BA20" s="85" t="str">
        <f>REPLACE(INDEX(GroupVertices[Group],MATCH(Vertices[[#This Row],[Vertex]],GroupVertices[Vertex],0)),1,1,"")</f>
        <v>4</v>
      </c>
      <c r="BB20" s="51"/>
      <c r="BC20" s="51"/>
      <c r="BD20" s="51"/>
      <c r="BE20" s="51"/>
      <c r="BF20" s="51"/>
      <c r="BG20" s="51"/>
      <c r="BH20" s="51"/>
      <c r="BI20" s="51"/>
      <c r="BJ20" s="51"/>
      <c r="BK20" s="51"/>
      <c r="BL20" s="51"/>
      <c r="BM20" s="52"/>
      <c r="BN20" s="51"/>
      <c r="BO20" s="52"/>
      <c r="BP20" s="51"/>
      <c r="BQ20" s="52"/>
      <c r="BR20" s="51"/>
      <c r="BS20" s="52"/>
      <c r="BT20" s="51"/>
      <c r="BU20" s="2"/>
      <c r="BV20" s="3"/>
      <c r="BW20" s="3"/>
      <c r="BX20" s="3"/>
      <c r="BY20" s="3"/>
    </row>
    <row r="21" spans="1:77" ht="41.45" customHeight="1">
      <c r="A21" s="14" t="s">
        <v>245</v>
      </c>
      <c r="C21" s="15"/>
      <c r="D21" s="15" t="s">
        <v>64</v>
      </c>
      <c r="E21" s="95">
        <v>162</v>
      </c>
      <c r="F21" s="81">
        <v>100</v>
      </c>
      <c r="G21" s="114" t="s">
        <v>639</v>
      </c>
      <c r="H21" s="15"/>
      <c r="I21" s="16" t="s">
        <v>245</v>
      </c>
      <c r="J21" s="66"/>
      <c r="K21" s="66"/>
      <c r="L21" s="116" t="s">
        <v>714</v>
      </c>
      <c r="M21" s="96">
        <v>1</v>
      </c>
      <c r="N21" s="97">
        <v>470.17193603515625</v>
      </c>
      <c r="O21" s="97">
        <v>4153.533203125</v>
      </c>
      <c r="P21" s="77"/>
      <c r="Q21" s="98"/>
      <c r="R21" s="98"/>
      <c r="S21" s="99"/>
      <c r="T21" s="51">
        <v>2</v>
      </c>
      <c r="U21" s="51">
        <v>0</v>
      </c>
      <c r="V21" s="52">
        <v>0</v>
      </c>
      <c r="W21" s="52">
        <v>0.018182</v>
      </c>
      <c r="X21" s="52">
        <v>0.022277</v>
      </c>
      <c r="Y21" s="52">
        <v>0.677195</v>
      </c>
      <c r="Z21" s="52">
        <v>0.5</v>
      </c>
      <c r="AA21" s="52">
        <v>0</v>
      </c>
      <c r="AB21" s="82">
        <v>21</v>
      </c>
      <c r="AC21" s="82"/>
      <c r="AD21" s="100"/>
      <c r="AE21" s="85" t="s">
        <v>245</v>
      </c>
      <c r="AF21" s="85">
        <v>0</v>
      </c>
      <c r="AG21" s="85">
        <v>0</v>
      </c>
      <c r="AH21" s="85">
        <v>0</v>
      </c>
      <c r="AI21" s="85">
        <v>0</v>
      </c>
      <c r="AJ21" s="85"/>
      <c r="AK21" s="85"/>
      <c r="AL21" s="85"/>
      <c r="AM21" s="85"/>
      <c r="AN21" s="85"/>
      <c r="AO21" s="87">
        <v>42671.441469907404</v>
      </c>
      <c r="AP21" s="85"/>
      <c r="AQ21" s="85" t="b">
        <v>1</v>
      </c>
      <c r="AR21" s="85" t="b">
        <v>1</v>
      </c>
      <c r="AS21" s="85" t="b">
        <v>0</v>
      </c>
      <c r="AT21" s="85"/>
      <c r="AU21" s="85">
        <v>0</v>
      </c>
      <c r="AV21" s="85"/>
      <c r="AW21" s="85" t="b">
        <v>0</v>
      </c>
      <c r="AX21" s="85" t="s">
        <v>653</v>
      </c>
      <c r="AY21" s="90" t="s">
        <v>672</v>
      </c>
      <c r="AZ21" s="85" t="s">
        <v>65</v>
      </c>
      <c r="BA21" s="85" t="str">
        <f>REPLACE(INDEX(GroupVertices[Group],MATCH(Vertices[[#This Row],[Vertex]],GroupVertices[Vertex],0)),1,1,"")</f>
        <v>3</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246</v>
      </c>
      <c r="C22" s="15"/>
      <c r="D22" s="15" t="s">
        <v>64</v>
      </c>
      <c r="E22" s="95">
        <v>162.00134456046672</v>
      </c>
      <c r="F22" s="81">
        <v>99.99999557428322</v>
      </c>
      <c r="G22" s="114" t="s">
        <v>640</v>
      </c>
      <c r="H22" s="15"/>
      <c r="I22" s="16" t="s">
        <v>246</v>
      </c>
      <c r="J22" s="66"/>
      <c r="K22" s="66"/>
      <c r="L22" s="116" t="s">
        <v>715</v>
      </c>
      <c r="M22" s="96">
        <v>1.0014749438782231</v>
      </c>
      <c r="N22" s="97">
        <v>757.54931640625</v>
      </c>
      <c r="O22" s="97">
        <v>383.9617614746094</v>
      </c>
      <c r="P22" s="77"/>
      <c r="Q22" s="98"/>
      <c r="R22" s="98"/>
      <c r="S22" s="99"/>
      <c r="T22" s="51">
        <v>2</v>
      </c>
      <c r="U22" s="51">
        <v>0</v>
      </c>
      <c r="V22" s="52">
        <v>0</v>
      </c>
      <c r="W22" s="52">
        <v>0.018182</v>
      </c>
      <c r="X22" s="52">
        <v>0.022277</v>
      </c>
      <c r="Y22" s="52">
        <v>0.677195</v>
      </c>
      <c r="Z22" s="52">
        <v>0.5</v>
      </c>
      <c r="AA22" s="52">
        <v>0</v>
      </c>
      <c r="AB22" s="82">
        <v>22</v>
      </c>
      <c r="AC22" s="82"/>
      <c r="AD22" s="100"/>
      <c r="AE22" s="85" t="s">
        <v>480</v>
      </c>
      <c r="AF22" s="85">
        <v>13</v>
      </c>
      <c r="AG22" s="85">
        <v>2</v>
      </c>
      <c r="AH22" s="85">
        <v>1</v>
      </c>
      <c r="AI22" s="85">
        <v>0</v>
      </c>
      <c r="AJ22" s="85"/>
      <c r="AK22" s="85"/>
      <c r="AL22" s="85"/>
      <c r="AM22" s="85"/>
      <c r="AN22" s="85"/>
      <c r="AO22" s="87">
        <v>41243.748761574076</v>
      </c>
      <c r="AP22" s="85"/>
      <c r="AQ22" s="85" t="b">
        <v>1</v>
      </c>
      <c r="AR22" s="85" t="b">
        <v>0</v>
      </c>
      <c r="AS22" s="85" t="b">
        <v>0</v>
      </c>
      <c r="AT22" s="85"/>
      <c r="AU22" s="85">
        <v>0</v>
      </c>
      <c r="AV22" s="90" t="s">
        <v>626</v>
      </c>
      <c r="AW22" s="85" t="b">
        <v>0</v>
      </c>
      <c r="AX22" s="85" t="s">
        <v>653</v>
      </c>
      <c r="AY22" s="90" t="s">
        <v>673</v>
      </c>
      <c r="AZ22" s="85" t="s">
        <v>65</v>
      </c>
      <c r="BA22" s="85" t="str">
        <f>REPLACE(INDEX(GroupVertices[Group],MATCH(Vertices[[#This Row],[Vertex]],GroupVertices[Vertex],0)),1,1,"")</f>
        <v>3</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226</v>
      </c>
      <c r="C23" s="15"/>
      <c r="D23" s="15" t="s">
        <v>64</v>
      </c>
      <c r="E23" s="95">
        <v>163.4171667319158</v>
      </c>
      <c r="F23" s="81">
        <v>99.99533529451597</v>
      </c>
      <c r="G23" s="114" t="s">
        <v>323</v>
      </c>
      <c r="H23" s="15"/>
      <c r="I23" s="16" t="s">
        <v>226</v>
      </c>
      <c r="J23" s="66"/>
      <c r="K23" s="66"/>
      <c r="L23" s="116" t="s">
        <v>716</v>
      </c>
      <c r="M23" s="96">
        <v>2.5545908476472077</v>
      </c>
      <c r="N23" s="97">
        <v>212.06454467773438</v>
      </c>
      <c r="O23" s="97">
        <v>2189.1875</v>
      </c>
      <c r="P23" s="77"/>
      <c r="Q23" s="98"/>
      <c r="R23" s="98"/>
      <c r="S23" s="99"/>
      <c r="T23" s="51">
        <v>0</v>
      </c>
      <c r="U23" s="51">
        <v>3</v>
      </c>
      <c r="V23" s="52">
        <v>1</v>
      </c>
      <c r="W23" s="52">
        <v>0.018519</v>
      </c>
      <c r="X23" s="52">
        <v>0.026506</v>
      </c>
      <c r="Y23" s="52">
        <v>0.976216</v>
      </c>
      <c r="Z23" s="52">
        <v>0.3333333333333333</v>
      </c>
      <c r="AA23" s="52">
        <v>0</v>
      </c>
      <c r="AB23" s="82">
        <v>23</v>
      </c>
      <c r="AC23" s="82"/>
      <c r="AD23" s="100"/>
      <c r="AE23" s="85" t="s">
        <v>481</v>
      </c>
      <c r="AF23" s="85">
        <v>2874</v>
      </c>
      <c r="AG23" s="85">
        <v>2108</v>
      </c>
      <c r="AH23" s="85">
        <v>42833</v>
      </c>
      <c r="AI23" s="85">
        <v>2040</v>
      </c>
      <c r="AJ23" s="85"/>
      <c r="AK23" s="85" t="s">
        <v>521</v>
      </c>
      <c r="AL23" s="85" t="s">
        <v>543</v>
      </c>
      <c r="AM23" s="85"/>
      <c r="AN23" s="85"/>
      <c r="AO23" s="87">
        <v>41534.84521990741</v>
      </c>
      <c r="AP23" s="90" t="s">
        <v>604</v>
      </c>
      <c r="AQ23" s="85" t="b">
        <v>1</v>
      </c>
      <c r="AR23" s="85" t="b">
        <v>0</v>
      </c>
      <c r="AS23" s="85" t="b">
        <v>0</v>
      </c>
      <c r="AT23" s="85"/>
      <c r="AU23" s="85">
        <v>79</v>
      </c>
      <c r="AV23" s="90" t="s">
        <v>626</v>
      </c>
      <c r="AW23" s="85" t="b">
        <v>0</v>
      </c>
      <c r="AX23" s="85" t="s">
        <v>653</v>
      </c>
      <c r="AY23" s="90" t="s">
        <v>674</v>
      </c>
      <c r="AZ23" s="85" t="s">
        <v>66</v>
      </c>
      <c r="BA23" s="85" t="str">
        <f>REPLACE(INDEX(GroupVertices[Group],MATCH(Vertices[[#This Row],[Vertex]],GroupVertices[Vertex],0)),1,1,"")</f>
        <v>3</v>
      </c>
      <c r="BB23" s="51"/>
      <c r="BC23" s="51"/>
      <c r="BD23" s="51"/>
      <c r="BE23" s="51"/>
      <c r="BF23" s="51" t="s">
        <v>296</v>
      </c>
      <c r="BG23" s="51" t="s">
        <v>296</v>
      </c>
      <c r="BH23" s="131" t="s">
        <v>1088</v>
      </c>
      <c r="BI23" s="131" t="s">
        <v>1088</v>
      </c>
      <c r="BJ23" s="131" t="s">
        <v>1019</v>
      </c>
      <c r="BK23" s="131" t="s">
        <v>1019</v>
      </c>
      <c r="BL23" s="131">
        <v>2</v>
      </c>
      <c r="BM23" s="134">
        <v>5</v>
      </c>
      <c r="BN23" s="131">
        <v>1</v>
      </c>
      <c r="BO23" s="134">
        <v>2.5</v>
      </c>
      <c r="BP23" s="131">
        <v>0</v>
      </c>
      <c r="BQ23" s="134">
        <v>0</v>
      </c>
      <c r="BR23" s="131">
        <v>37</v>
      </c>
      <c r="BS23" s="134">
        <v>92.5</v>
      </c>
      <c r="BT23" s="131">
        <v>40</v>
      </c>
      <c r="BU23" s="2"/>
      <c r="BV23" s="3"/>
      <c r="BW23" s="3"/>
      <c r="BX23" s="3"/>
      <c r="BY23" s="3"/>
    </row>
    <row r="24" spans="1:77" ht="41.45" customHeight="1">
      <c r="A24" s="14" t="s">
        <v>227</v>
      </c>
      <c r="C24" s="15"/>
      <c r="D24" s="15" t="s">
        <v>64</v>
      </c>
      <c r="E24" s="95">
        <v>162.35832536437908</v>
      </c>
      <c r="F24" s="81">
        <v>99.99882054647865</v>
      </c>
      <c r="G24" s="114" t="s">
        <v>324</v>
      </c>
      <c r="H24" s="15"/>
      <c r="I24" s="16" t="s">
        <v>227</v>
      </c>
      <c r="J24" s="66"/>
      <c r="K24" s="66"/>
      <c r="L24" s="116" t="s">
        <v>717</v>
      </c>
      <c r="M24" s="96">
        <v>1.3930725435464715</v>
      </c>
      <c r="N24" s="97">
        <v>746.0808715820312</v>
      </c>
      <c r="O24" s="97">
        <v>7252.2158203125</v>
      </c>
      <c r="P24" s="77"/>
      <c r="Q24" s="98"/>
      <c r="R24" s="98"/>
      <c r="S24" s="99"/>
      <c r="T24" s="51">
        <v>1</v>
      </c>
      <c r="U24" s="51">
        <v>1</v>
      </c>
      <c r="V24" s="52">
        <v>0</v>
      </c>
      <c r="W24" s="52">
        <v>0</v>
      </c>
      <c r="X24" s="52">
        <v>0</v>
      </c>
      <c r="Y24" s="52">
        <v>0.999987</v>
      </c>
      <c r="Z24" s="52">
        <v>0</v>
      </c>
      <c r="AA24" s="52" t="s">
        <v>798</v>
      </c>
      <c r="AB24" s="82">
        <v>24</v>
      </c>
      <c r="AC24" s="82"/>
      <c r="AD24" s="100"/>
      <c r="AE24" s="85" t="s">
        <v>482</v>
      </c>
      <c r="AF24" s="85">
        <v>254</v>
      </c>
      <c r="AG24" s="85">
        <v>533</v>
      </c>
      <c r="AH24" s="85">
        <v>574</v>
      </c>
      <c r="AI24" s="85">
        <v>906</v>
      </c>
      <c r="AJ24" s="85"/>
      <c r="AK24" s="85" t="s">
        <v>522</v>
      </c>
      <c r="AL24" s="85"/>
      <c r="AM24" s="85"/>
      <c r="AN24" s="85"/>
      <c r="AO24" s="87">
        <v>42506.53824074074</v>
      </c>
      <c r="AP24" s="90" t="s">
        <v>605</v>
      </c>
      <c r="AQ24" s="85" t="b">
        <v>0</v>
      </c>
      <c r="AR24" s="85" t="b">
        <v>0</v>
      </c>
      <c r="AS24" s="85" t="b">
        <v>0</v>
      </c>
      <c r="AT24" s="85"/>
      <c r="AU24" s="85">
        <v>6</v>
      </c>
      <c r="AV24" s="90" t="s">
        <v>626</v>
      </c>
      <c r="AW24" s="85" t="b">
        <v>0</v>
      </c>
      <c r="AX24" s="85" t="s">
        <v>653</v>
      </c>
      <c r="AY24" s="90" t="s">
        <v>675</v>
      </c>
      <c r="AZ24" s="85" t="s">
        <v>66</v>
      </c>
      <c r="BA24" s="85" t="str">
        <f>REPLACE(INDEX(GroupVertices[Group],MATCH(Vertices[[#This Row],[Vertex]],GroupVertices[Vertex],0)),1,1,"")</f>
        <v>1</v>
      </c>
      <c r="BB24" s="51" t="s">
        <v>282</v>
      </c>
      <c r="BC24" s="51" t="s">
        <v>282</v>
      </c>
      <c r="BD24" s="51" t="s">
        <v>291</v>
      </c>
      <c r="BE24" s="51" t="s">
        <v>291</v>
      </c>
      <c r="BF24" s="51" t="s">
        <v>296</v>
      </c>
      <c r="BG24" s="51" t="s">
        <v>296</v>
      </c>
      <c r="BH24" s="131" t="s">
        <v>1089</v>
      </c>
      <c r="BI24" s="131" t="s">
        <v>1089</v>
      </c>
      <c r="BJ24" s="131" t="s">
        <v>1104</v>
      </c>
      <c r="BK24" s="131" t="s">
        <v>1104</v>
      </c>
      <c r="BL24" s="131">
        <v>1</v>
      </c>
      <c r="BM24" s="134">
        <v>3.5714285714285716</v>
      </c>
      <c r="BN24" s="131">
        <v>0</v>
      </c>
      <c r="BO24" s="134">
        <v>0</v>
      </c>
      <c r="BP24" s="131">
        <v>0</v>
      </c>
      <c r="BQ24" s="134">
        <v>0</v>
      </c>
      <c r="BR24" s="131">
        <v>27</v>
      </c>
      <c r="BS24" s="134">
        <v>96.42857142857143</v>
      </c>
      <c r="BT24" s="131">
        <v>28</v>
      </c>
      <c r="BU24" s="2"/>
      <c r="BV24" s="3"/>
      <c r="BW24" s="3"/>
      <c r="BX24" s="3"/>
      <c r="BY24" s="3"/>
    </row>
    <row r="25" spans="1:77" ht="41.45" customHeight="1">
      <c r="A25" s="14" t="s">
        <v>228</v>
      </c>
      <c r="C25" s="15"/>
      <c r="D25" s="15" t="s">
        <v>64</v>
      </c>
      <c r="E25" s="95">
        <v>184.24978660317174</v>
      </c>
      <c r="F25" s="81">
        <v>99.92676323875725</v>
      </c>
      <c r="G25" s="114" t="s">
        <v>325</v>
      </c>
      <c r="H25" s="15"/>
      <c r="I25" s="16" t="s">
        <v>228</v>
      </c>
      <c r="J25" s="66"/>
      <c r="K25" s="66"/>
      <c r="L25" s="116" t="s">
        <v>718</v>
      </c>
      <c r="M25" s="96">
        <v>25.407371296836807</v>
      </c>
      <c r="N25" s="97">
        <v>7452.14599609375</v>
      </c>
      <c r="O25" s="97">
        <v>952.8458862304688</v>
      </c>
      <c r="P25" s="77"/>
      <c r="Q25" s="98"/>
      <c r="R25" s="98"/>
      <c r="S25" s="99"/>
      <c r="T25" s="51">
        <v>2</v>
      </c>
      <c r="U25" s="51">
        <v>1</v>
      </c>
      <c r="V25" s="52">
        <v>0</v>
      </c>
      <c r="W25" s="52">
        <v>1</v>
      </c>
      <c r="X25" s="52">
        <v>0</v>
      </c>
      <c r="Y25" s="52">
        <v>1.298228</v>
      </c>
      <c r="Z25" s="52">
        <v>0</v>
      </c>
      <c r="AA25" s="52">
        <v>0</v>
      </c>
      <c r="AB25" s="82">
        <v>25</v>
      </c>
      <c r="AC25" s="82"/>
      <c r="AD25" s="100"/>
      <c r="AE25" s="85" t="s">
        <v>483</v>
      </c>
      <c r="AF25" s="85">
        <v>26621</v>
      </c>
      <c r="AG25" s="85">
        <v>33096</v>
      </c>
      <c r="AH25" s="85">
        <v>824561</v>
      </c>
      <c r="AI25" s="85">
        <v>293888</v>
      </c>
      <c r="AJ25" s="85"/>
      <c r="AK25" s="85" t="s">
        <v>523</v>
      </c>
      <c r="AL25" s="85" t="s">
        <v>556</v>
      </c>
      <c r="AM25" s="90" t="s">
        <v>576</v>
      </c>
      <c r="AN25" s="85"/>
      <c r="AO25" s="87">
        <v>39779.82826388889</v>
      </c>
      <c r="AP25" s="90" t="s">
        <v>606</v>
      </c>
      <c r="AQ25" s="85" t="b">
        <v>0</v>
      </c>
      <c r="AR25" s="85" t="b">
        <v>0</v>
      </c>
      <c r="AS25" s="85" t="b">
        <v>0</v>
      </c>
      <c r="AT25" s="85"/>
      <c r="AU25" s="85">
        <v>1047</v>
      </c>
      <c r="AV25" s="90" t="s">
        <v>627</v>
      </c>
      <c r="AW25" s="85" t="b">
        <v>0</v>
      </c>
      <c r="AX25" s="85" t="s">
        <v>653</v>
      </c>
      <c r="AY25" s="90" t="s">
        <v>676</v>
      </c>
      <c r="AZ25" s="85" t="s">
        <v>66</v>
      </c>
      <c r="BA25" s="85" t="str">
        <f>REPLACE(INDEX(GroupVertices[Group],MATCH(Vertices[[#This Row],[Vertex]],GroupVertices[Vertex],0)),1,1,"")</f>
        <v>8</v>
      </c>
      <c r="BB25" s="51" t="s">
        <v>283</v>
      </c>
      <c r="BC25" s="51" t="s">
        <v>283</v>
      </c>
      <c r="BD25" s="51" t="s">
        <v>291</v>
      </c>
      <c r="BE25" s="51" t="s">
        <v>291</v>
      </c>
      <c r="BF25" s="51" t="s">
        <v>296</v>
      </c>
      <c r="BG25" s="51" t="s">
        <v>296</v>
      </c>
      <c r="BH25" s="131" t="s">
        <v>946</v>
      </c>
      <c r="BI25" s="131" t="s">
        <v>946</v>
      </c>
      <c r="BJ25" s="131" t="s">
        <v>1022</v>
      </c>
      <c r="BK25" s="131" t="s">
        <v>1022</v>
      </c>
      <c r="BL25" s="131">
        <v>1</v>
      </c>
      <c r="BM25" s="134">
        <v>4.166666666666667</v>
      </c>
      <c r="BN25" s="131">
        <v>2</v>
      </c>
      <c r="BO25" s="134">
        <v>8.333333333333334</v>
      </c>
      <c r="BP25" s="131">
        <v>0</v>
      </c>
      <c r="BQ25" s="134">
        <v>0</v>
      </c>
      <c r="BR25" s="131">
        <v>21</v>
      </c>
      <c r="BS25" s="134">
        <v>87.5</v>
      </c>
      <c r="BT25" s="131">
        <v>24</v>
      </c>
      <c r="BU25" s="2"/>
      <c r="BV25" s="3"/>
      <c r="BW25" s="3"/>
      <c r="BX25" s="3"/>
      <c r="BY25" s="3"/>
    </row>
    <row r="26" spans="1:77" ht="41.45" customHeight="1">
      <c r="A26" s="14" t="s">
        <v>229</v>
      </c>
      <c r="C26" s="15"/>
      <c r="D26" s="15" t="s">
        <v>64</v>
      </c>
      <c r="E26" s="95">
        <v>163.00640350933492</v>
      </c>
      <c r="F26" s="81">
        <v>99.99668735099165</v>
      </c>
      <c r="G26" s="114" t="s">
        <v>326</v>
      </c>
      <c r="H26" s="15"/>
      <c r="I26" s="16" t="s">
        <v>229</v>
      </c>
      <c r="J26" s="66"/>
      <c r="K26" s="66"/>
      <c r="L26" s="116" t="s">
        <v>719</v>
      </c>
      <c r="M26" s="96">
        <v>2.103995492850033</v>
      </c>
      <c r="N26" s="97">
        <v>7452.14599609375</v>
      </c>
      <c r="O26" s="97">
        <v>2152.725830078125</v>
      </c>
      <c r="P26" s="77"/>
      <c r="Q26" s="98"/>
      <c r="R26" s="98"/>
      <c r="S26" s="99"/>
      <c r="T26" s="51">
        <v>0</v>
      </c>
      <c r="U26" s="51">
        <v>1</v>
      </c>
      <c r="V26" s="52">
        <v>0</v>
      </c>
      <c r="W26" s="52">
        <v>1</v>
      </c>
      <c r="X26" s="52">
        <v>0</v>
      </c>
      <c r="Y26" s="52">
        <v>0.701746</v>
      </c>
      <c r="Z26" s="52">
        <v>0</v>
      </c>
      <c r="AA26" s="52">
        <v>0</v>
      </c>
      <c r="AB26" s="82">
        <v>26</v>
      </c>
      <c r="AC26" s="82"/>
      <c r="AD26" s="100"/>
      <c r="AE26" s="85" t="s">
        <v>484</v>
      </c>
      <c r="AF26" s="85">
        <v>573</v>
      </c>
      <c r="AG26" s="85">
        <v>1497</v>
      </c>
      <c r="AH26" s="85">
        <v>200934</v>
      </c>
      <c r="AI26" s="85">
        <v>1297</v>
      </c>
      <c r="AJ26" s="85"/>
      <c r="AK26" s="85" t="s">
        <v>524</v>
      </c>
      <c r="AL26" s="85" t="s">
        <v>557</v>
      </c>
      <c r="AM26" s="90" t="s">
        <v>577</v>
      </c>
      <c r="AN26" s="85"/>
      <c r="AO26" s="87">
        <v>41221.09527777778</v>
      </c>
      <c r="AP26" s="90" t="s">
        <v>607</v>
      </c>
      <c r="AQ26" s="85" t="b">
        <v>1</v>
      </c>
      <c r="AR26" s="85" t="b">
        <v>0</v>
      </c>
      <c r="AS26" s="85" t="b">
        <v>0</v>
      </c>
      <c r="AT26" s="85"/>
      <c r="AU26" s="85">
        <v>183</v>
      </c>
      <c r="AV26" s="90" t="s">
        <v>626</v>
      </c>
      <c r="AW26" s="85" t="b">
        <v>0</v>
      </c>
      <c r="AX26" s="85" t="s">
        <v>653</v>
      </c>
      <c r="AY26" s="90" t="s">
        <v>677</v>
      </c>
      <c r="AZ26" s="85" t="s">
        <v>66</v>
      </c>
      <c r="BA26" s="85" t="str">
        <f>REPLACE(INDEX(GroupVertices[Group],MATCH(Vertices[[#This Row],[Vertex]],GroupVertices[Vertex],0)),1,1,"")</f>
        <v>8</v>
      </c>
      <c r="BB26" s="51"/>
      <c r="BC26" s="51"/>
      <c r="BD26" s="51"/>
      <c r="BE26" s="51"/>
      <c r="BF26" s="51"/>
      <c r="BG26" s="51"/>
      <c r="BH26" s="131" t="s">
        <v>946</v>
      </c>
      <c r="BI26" s="131" t="s">
        <v>946</v>
      </c>
      <c r="BJ26" s="131" t="s">
        <v>1022</v>
      </c>
      <c r="BK26" s="131" t="s">
        <v>1022</v>
      </c>
      <c r="BL26" s="131">
        <v>1</v>
      </c>
      <c r="BM26" s="134">
        <v>4.166666666666667</v>
      </c>
      <c r="BN26" s="131">
        <v>2</v>
      </c>
      <c r="BO26" s="134">
        <v>8.333333333333334</v>
      </c>
      <c r="BP26" s="131">
        <v>0</v>
      </c>
      <c r="BQ26" s="134">
        <v>0</v>
      </c>
      <c r="BR26" s="131">
        <v>21</v>
      </c>
      <c r="BS26" s="134">
        <v>87.5</v>
      </c>
      <c r="BT26" s="131">
        <v>24</v>
      </c>
      <c r="BU26" s="2"/>
      <c r="BV26" s="3"/>
      <c r="BW26" s="3"/>
      <c r="BX26" s="3"/>
      <c r="BY26" s="3"/>
    </row>
    <row r="27" spans="1:77" ht="41.45" customHeight="1">
      <c r="A27" s="14" t="s">
        <v>230</v>
      </c>
      <c r="C27" s="15"/>
      <c r="D27" s="15" t="s">
        <v>64</v>
      </c>
      <c r="E27" s="95">
        <v>162.6978268822242</v>
      </c>
      <c r="F27" s="81">
        <v>99.99770305299221</v>
      </c>
      <c r="G27" s="114" t="s">
        <v>641</v>
      </c>
      <c r="H27" s="15"/>
      <c r="I27" s="16" t="s">
        <v>230</v>
      </c>
      <c r="J27" s="66"/>
      <c r="K27" s="66"/>
      <c r="L27" s="116" t="s">
        <v>720</v>
      </c>
      <c r="M27" s="96">
        <v>1.7654958727978185</v>
      </c>
      <c r="N27" s="97">
        <v>4823.734375</v>
      </c>
      <c r="O27" s="97">
        <v>7949.2109375</v>
      </c>
      <c r="P27" s="77"/>
      <c r="Q27" s="98"/>
      <c r="R27" s="98"/>
      <c r="S27" s="99"/>
      <c r="T27" s="51">
        <v>1</v>
      </c>
      <c r="U27" s="51">
        <v>6</v>
      </c>
      <c r="V27" s="52">
        <v>75</v>
      </c>
      <c r="W27" s="52">
        <v>0.026316</v>
      </c>
      <c r="X27" s="52">
        <v>0.117423</v>
      </c>
      <c r="Y27" s="52">
        <v>1.974431</v>
      </c>
      <c r="Z27" s="52">
        <v>0.14285714285714285</v>
      </c>
      <c r="AA27" s="52">
        <v>0</v>
      </c>
      <c r="AB27" s="82">
        <v>27</v>
      </c>
      <c r="AC27" s="82"/>
      <c r="AD27" s="100"/>
      <c r="AE27" s="85" t="s">
        <v>485</v>
      </c>
      <c r="AF27" s="85">
        <v>674</v>
      </c>
      <c r="AG27" s="85">
        <v>1038</v>
      </c>
      <c r="AH27" s="85">
        <v>2668</v>
      </c>
      <c r="AI27" s="85">
        <v>2068</v>
      </c>
      <c r="AJ27" s="85"/>
      <c r="AK27" s="85" t="s">
        <v>525</v>
      </c>
      <c r="AL27" s="85" t="s">
        <v>558</v>
      </c>
      <c r="AM27" s="90" t="s">
        <v>578</v>
      </c>
      <c r="AN27" s="85"/>
      <c r="AO27" s="87">
        <v>42017.6193287037</v>
      </c>
      <c r="AP27" s="90" t="s">
        <v>608</v>
      </c>
      <c r="AQ27" s="85" t="b">
        <v>0</v>
      </c>
      <c r="AR27" s="85" t="b">
        <v>0</v>
      </c>
      <c r="AS27" s="85" t="b">
        <v>1</v>
      </c>
      <c r="AT27" s="85"/>
      <c r="AU27" s="85">
        <v>33</v>
      </c>
      <c r="AV27" s="90" t="s">
        <v>626</v>
      </c>
      <c r="AW27" s="85" t="b">
        <v>0</v>
      </c>
      <c r="AX27" s="85" t="s">
        <v>653</v>
      </c>
      <c r="AY27" s="90" t="s">
        <v>678</v>
      </c>
      <c r="AZ27" s="85" t="s">
        <v>66</v>
      </c>
      <c r="BA27" s="85" t="str">
        <f>REPLACE(INDEX(GroupVertices[Group],MATCH(Vertices[[#This Row],[Vertex]],GroupVertices[Vertex],0)),1,1,"")</f>
        <v>2</v>
      </c>
      <c r="BB27" s="51" t="s">
        <v>284</v>
      </c>
      <c r="BC27" s="51" t="s">
        <v>284</v>
      </c>
      <c r="BD27" s="51" t="s">
        <v>292</v>
      </c>
      <c r="BE27" s="51" t="s">
        <v>292</v>
      </c>
      <c r="BF27" s="51" t="s">
        <v>300</v>
      </c>
      <c r="BG27" s="51" t="s">
        <v>300</v>
      </c>
      <c r="BH27" s="131" t="s">
        <v>942</v>
      </c>
      <c r="BI27" s="131" t="s">
        <v>942</v>
      </c>
      <c r="BJ27" s="131" t="s">
        <v>1018</v>
      </c>
      <c r="BK27" s="131" t="s">
        <v>1018</v>
      </c>
      <c r="BL27" s="131">
        <v>1</v>
      </c>
      <c r="BM27" s="134">
        <v>3.125</v>
      </c>
      <c r="BN27" s="131">
        <v>2</v>
      </c>
      <c r="BO27" s="134">
        <v>6.25</v>
      </c>
      <c r="BP27" s="131">
        <v>0</v>
      </c>
      <c r="BQ27" s="134">
        <v>0</v>
      </c>
      <c r="BR27" s="131">
        <v>29</v>
      </c>
      <c r="BS27" s="134">
        <v>90.625</v>
      </c>
      <c r="BT27" s="131">
        <v>32</v>
      </c>
      <c r="BU27" s="2"/>
      <c r="BV27" s="3"/>
      <c r="BW27" s="3"/>
      <c r="BX27" s="3"/>
      <c r="BY27" s="3"/>
    </row>
    <row r="28" spans="1:77" ht="41.45" customHeight="1">
      <c r="A28" s="14" t="s">
        <v>247</v>
      </c>
      <c r="C28" s="15"/>
      <c r="D28" s="15" t="s">
        <v>64</v>
      </c>
      <c r="E28" s="95">
        <v>325.0548477983224</v>
      </c>
      <c r="F28" s="81">
        <v>99.4632933263289</v>
      </c>
      <c r="G28" s="114" t="s">
        <v>642</v>
      </c>
      <c r="H28" s="15"/>
      <c r="I28" s="16" t="s">
        <v>247</v>
      </c>
      <c r="J28" s="66"/>
      <c r="K28" s="66"/>
      <c r="L28" s="116" t="s">
        <v>721</v>
      </c>
      <c r="M28" s="96">
        <v>179.86644411212228</v>
      </c>
      <c r="N28" s="97">
        <v>4132.21240234375</v>
      </c>
      <c r="O28" s="97">
        <v>9526.10546875</v>
      </c>
      <c r="P28" s="77"/>
      <c r="Q28" s="98"/>
      <c r="R28" s="98"/>
      <c r="S28" s="99"/>
      <c r="T28" s="51">
        <v>2</v>
      </c>
      <c r="U28" s="51">
        <v>0</v>
      </c>
      <c r="V28" s="52">
        <v>0</v>
      </c>
      <c r="W28" s="52">
        <v>0.018182</v>
      </c>
      <c r="X28" s="52">
        <v>0.055035</v>
      </c>
      <c r="Y28" s="52">
        <v>0.629503</v>
      </c>
      <c r="Z28" s="52">
        <v>0.5</v>
      </c>
      <c r="AA28" s="52">
        <v>0</v>
      </c>
      <c r="AB28" s="82">
        <v>28</v>
      </c>
      <c r="AC28" s="82"/>
      <c r="AD28" s="100"/>
      <c r="AE28" s="85" t="s">
        <v>486</v>
      </c>
      <c r="AF28" s="85">
        <v>623</v>
      </c>
      <c r="AG28" s="85">
        <v>242540</v>
      </c>
      <c r="AH28" s="85">
        <v>11601</v>
      </c>
      <c r="AI28" s="85">
        <v>1329</v>
      </c>
      <c r="AJ28" s="85"/>
      <c r="AK28" s="85" t="s">
        <v>526</v>
      </c>
      <c r="AL28" s="85"/>
      <c r="AM28" s="90" t="s">
        <v>579</v>
      </c>
      <c r="AN28" s="85"/>
      <c r="AO28" s="87">
        <v>40542.375243055554</v>
      </c>
      <c r="AP28" s="90" t="s">
        <v>609</v>
      </c>
      <c r="AQ28" s="85" t="b">
        <v>0</v>
      </c>
      <c r="AR28" s="85" t="b">
        <v>0</v>
      </c>
      <c r="AS28" s="85" t="b">
        <v>1</v>
      </c>
      <c r="AT28" s="85"/>
      <c r="AU28" s="85">
        <v>2715</v>
      </c>
      <c r="AV28" s="90" t="s">
        <v>626</v>
      </c>
      <c r="AW28" s="85" t="b">
        <v>1</v>
      </c>
      <c r="AX28" s="85" t="s">
        <v>653</v>
      </c>
      <c r="AY28" s="90" t="s">
        <v>679</v>
      </c>
      <c r="AZ28" s="85" t="s">
        <v>65</v>
      </c>
      <c r="BA28" s="85" t="str">
        <f>REPLACE(INDEX(GroupVertices[Group],MATCH(Vertices[[#This Row],[Vertex]],GroupVertices[Vertex],0)),1,1,"")</f>
        <v>2</v>
      </c>
      <c r="BB28" s="51"/>
      <c r="BC28" s="51"/>
      <c r="BD28" s="51"/>
      <c r="BE28" s="51"/>
      <c r="BF28" s="51"/>
      <c r="BG28" s="51"/>
      <c r="BH28" s="51"/>
      <c r="BI28" s="51"/>
      <c r="BJ28" s="51"/>
      <c r="BK28" s="51"/>
      <c r="BL28" s="51"/>
      <c r="BM28" s="52"/>
      <c r="BN28" s="51"/>
      <c r="BO28" s="52"/>
      <c r="BP28" s="51"/>
      <c r="BQ28" s="52"/>
      <c r="BR28" s="51"/>
      <c r="BS28" s="52"/>
      <c r="BT28" s="51"/>
      <c r="BU28" s="2"/>
      <c r="BV28" s="3"/>
      <c r="BW28" s="3"/>
      <c r="BX28" s="3"/>
      <c r="BY28" s="3"/>
    </row>
    <row r="29" spans="1:77" ht="41.45" customHeight="1">
      <c r="A29" s="14" t="s">
        <v>248</v>
      </c>
      <c r="C29" s="15"/>
      <c r="D29" s="15" t="s">
        <v>64</v>
      </c>
      <c r="E29" s="95">
        <v>162.70320512409106</v>
      </c>
      <c r="F29" s="81">
        <v>99.9976853501251</v>
      </c>
      <c r="G29" s="114" t="s">
        <v>643</v>
      </c>
      <c r="H29" s="15"/>
      <c r="I29" s="16" t="s">
        <v>248</v>
      </c>
      <c r="J29" s="66"/>
      <c r="K29" s="66"/>
      <c r="L29" s="116" t="s">
        <v>722</v>
      </c>
      <c r="M29" s="96">
        <v>1.7713956483107114</v>
      </c>
      <c r="N29" s="97">
        <v>5282.7705078125</v>
      </c>
      <c r="O29" s="97">
        <v>4799.52001953125</v>
      </c>
      <c r="P29" s="77"/>
      <c r="Q29" s="98"/>
      <c r="R29" s="98"/>
      <c r="S29" s="99"/>
      <c r="T29" s="51">
        <v>2</v>
      </c>
      <c r="U29" s="51">
        <v>0</v>
      </c>
      <c r="V29" s="52">
        <v>0</v>
      </c>
      <c r="W29" s="52">
        <v>0.018182</v>
      </c>
      <c r="X29" s="52">
        <v>0.055035</v>
      </c>
      <c r="Y29" s="52">
        <v>0.629503</v>
      </c>
      <c r="Z29" s="52">
        <v>0.5</v>
      </c>
      <c r="AA29" s="52">
        <v>0</v>
      </c>
      <c r="AB29" s="82">
        <v>29</v>
      </c>
      <c r="AC29" s="82"/>
      <c r="AD29" s="100"/>
      <c r="AE29" s="85" t="s">
        <v>487</v>
      </c>
      <c r="AF29" s="85">
        <v>599</v>
      </c>
      <c r="AG29" s="85">
        <v>1046</v>
      </c>
      <c r="AH29" s="85">
        <v>31035</v>
      </c>
      <c r="AI29" s="85">
        <v>20108</v>
      </c>
      <c r="AJ29" s="85"/>
      <c r="AK29" s="85" t="s">
        <v>527</v>
      </c>
      <c r="AL29" s="85" t="s">
        <v>559</v>
      </c>
      <c r="AM29" s="85"/>
      <c r="AN29" s="85"/>
      <c r="AO29" s="87">
        <v>40118.47416666667</v>
      </c>
      <c r="AP29" s="90" t="s">
        <v>610</v>
      </c>
      <c r="AQ29" s="85" t="b">
        <v>0</v>
      </c>
      <c r="AR29" s="85" t="b">
        <v>0</v>
      </c>
      <c r="AS29" s="85" t="b">
        <v>1</v>
      </c>
      <c r="AT29" s="85"/>
      <c r="AU29" s="85">
        <v>43</v>
      </c>
      <c r="AV29" s="90" t="s">
        <v>629</v>
      </c>
      <c r="AW29" s="85" t="b">
        <v>0</v>
      </c>
      <c r="AX29" s="85" t="s">
        <v>653</v>
      </c>
      <c r="AY29" s="90" t="s">
        <v>680</v>
      </c>
      <c r="AZ29" s="85" t="s">
        <v>65</v>
      </c>
      <c r="BA29" s="85" t="str">
        <f>REPLACE(INDEX(GroupVertices[Group],MATCH(Vertices[[#This Row],[Vertex]],GroupVertices[Vertex],0)),1,1,"")</f>
        <v>2</v>
      </c>
      <c r="BB29" s="51"/>
      <c r="BC29" s="51"/>
      <c r="BD29" s="51"/>
      <c r="BE29" s="51"/>
      <c r="BF29" s="51"/>
      <c r="BG29" s="51"/>
      <c r="BH29" s="51"/>
      <c r="BI29" s="51"/>
      <c r="BJ29" s="51"/>
      <c r="BK29" s="51"/>
      <c r="BL29" s="51"/>
      <c r="BM29" s="52"/>
      <c r="BN29" s="51"/>
      <c r="BO29" s="52"/>
      <c r="BP29" s="51"/>
      <c r="BQ29" s="52"/>
      <c r="BR29" s="51"/>
      <c r="BS29" s="52"/>
      <c r="BT29" s="51"/>
      <c r="BU29" s="2"/>
      <c r="BV29" s="3"/>
      <c r="BW29" s="3"/>
      <c r="BX29" s="3"/>
      <c r="BY29" s="3"/>
    </row>
    <row r="30" spans="1:77" ht="41.45" customHeight="1">
      <c r="A30" s="14" t="s">
        <v>249</v>
      </c>
      <c r="C30" s="15"/>
      <c r="D30" s="15" t="s">
        <v>64</v>
      </c>
      <c r="E30" s="95">
        <v>167.4313520052884</v>
      </c>
      <c r="F30" s="81">
        <v>99.98212231707517</v>
      </c>
      <c r="G30" s="114" t="s">
        <v>644</v>
      </c>
      <c r="H30" s="15"/>
      <c r="I30" s="16" t="s">
        <v>249</v>
      </c>
      <c r="J30" s="66"/>
      <c r="K30" s="66"/>
      <c r="L30" s="116" t="s">
        <v>723</v>
      </c>
      <c r="M30" s="96">
        <v>6.958035796082444</v>
      </c>
      <c r="N30" s="97">
        <v>3696.836181640625</v>
      </c>
      <c r="O30" s="97">
        <v>6396.07861328125</v>
      </c>
      <c r="P30" s="77"/>
      <c r="Q30" s="98"/>
      <c r="R30" s="98"/>
      <c r="S30" s="99"/>
      <c r="T30" s="51">
        <v>2</v>
      </c>
      <c r="U30" s="51">
        <v>0</v>
      </c>
      <c r="V30" s="52">
        <v>0</v>
      </c>
      <c r="W30" s="52">
        <v>0.018182</v>
      </c>
      <c r="X30" s="52">
        <v>0.055035</v>
      </c>
      <c r="Y30" s="52">
        <v>0.629503</v>
      </c>
      <c r="Z30" s="52">
        <v>0.5</v>
      </c>
      <c r="AA30" s="52">
        <v>0</v>
      </c>
      <c r="AB30" s="82">
        <v>30</v>
      </c>
      <c r="AC30" s="82"/>
      <c r="AD30" s="100"/>
      <c r="AE30" s="85" t="s">
        <v>488</v>
      </c>
      <c r="AF30" s="85">
        <v>1845</v>
      </c>
      <c r="AG30" s="85">
        <v>8079</v>
      </c>
      <c r="AH30" s="85">
        <v>16604</v>
      </c>
      <c r="AI30" s="85">
        <v>5057</v>
      </c>
      <c r="AJ30" s="85"/>
      <c r="AK30" s="85" t="s">
        <v>528</v>
      </c>
      <c r="AL30" s="85" t="s">
        <v>560</v>
      </c>
      <c r="AM30" s="90" t="s">
        <v>580</v>
      </c>
      <c r="AN30" s="85"/>
      <c r="AO30" s="87">
        <v>40452.49560185185</v>
      </c>
      <c r="AP30" s="90" t="s">
        <v>611</v>
      </c>
      <c r="AQ30" s="85" t="b">
        <v>0</v>
      </c>
      <c r="AR30" s="85" t="b">
        <v>0</v>
      </c>
      <c r="AS30" s="85" t="b">
        <v>1</v>
      </c>
      <c r="AT30" s="85"/>
      <c r="AU30" s="85">
        <v>141</v>
      </c>
      <c r="AV30" s="90" t="s">
        <v>628</v>
      </c>
      <c r="AW30" s="85" t="b">
        <v>0</v>
      </c>
      <c r="AX30" s="85" t="s">
        <v>653</v>
      </c>
      <c r="AY30" s="90" t="s">
        <v>681</v>
      </c>
      <c r="AZ30" s="85" t="s">
        <v>65</v>
      </c>
      <c r="BA30" s="85" t="str">
        <f>REPLACE(INDEX(GroupVertices[Group],MATCH(Vertices[[#This Row],[Vertex]],GroupVertices[Vertex],0)),1,1,"")</f>
        <v>2</v>
      </c>
      <c r="BB30" s="51"/>
      <c r="BC30" s="51"/>
      <c r="BD30" s="51"/>
      <c r="BE30" s="51"/>
      <c r="BF30" s="51"/>
      <c r="BG30" s="51"/>
      <c r="BH30" s="51"/>
      <c r="BI30" s="51"/>
      <c r="BJ30" s="51"/>
      <c r="BK30" s="51"/>
      <c r="BL30" s="51"/>
      <c r="BM30" s="52"/>
      <c r="BN30" s="51"/>
      <c r="BO30" s="52"/>
      <c r="BP30" s="51"/>
      <c r="BQ30" s="52"/>
      <c r="BR30" s="51"/>
      <c r="BS30" s="52"/>
      <c r="BT30" s="51"/>
      <c r="BU30" s="2"/>
      <c r="BV30" s="3"/>
      <c r="BW30" s="3"/>
      <c r="BX30" s="3"/>
      <c r="BY30" s="3"/>
    </row>
    <row r="31" spans="1:77" ht="41.45" customHeight="1">
      <c r="A31" s="14" t="s">
        <v>250</v>
      </c>
      <c r="C31" s="15"/>
      <c r="D31" s="15" t="s">
        <v>64</v>
      </c>
      <c r="E31" s="95">
        <v>162.32000539107776</v>
      </c>
      <c r="F31" s="81">
        <v>99.99894667940683</v>
      </c>
      <c r="G31" s="114" t="s">
        <v>645</v>
      </c>
      <c r="H31" s="15"/>
      <c r="I31" s="16" t="s">
        <v>250</v>
      </c>
      <c r="J31" s="66"/>
      <c r="K31" s="66"/>
      <c r="L31" s="116" t="s">
        <v>724</v>
      </c>
      <c r="M31" s="96">
        <v>1.3510366430171115</v>
      </c>
      <c r="N31" s="97">
        <v>6536.05859375</v>
      </c>
      <c r="O31" s="97">
        <v>7078.34521484375</v>
      </c>
      <c r="P31" s="77"/>
      <c r="Q31" s="98"/>
      <c r="R31" s="98"/>
      <c r="S31" s="99"/>
      <c r="T31" s="51">
        <v>2</v>
      </c>
      <c r="U31" s="51">
        <v>0</v>
      </c>
      <c r="V31" s="52">
        <v>0</v>
      </c>
      <c r="W31" s="52">
        <v>0.018182</v>
      </c>
      <c r="X31" s="52">
        <v>0.055035</v>
      </c>
      <c r="Y31" s="52">
        <v>0.629503</v>
      </c>
      <c r="Z31" s="52">
        <v>0.5</v>
      </c>
      <c r="AA31" s="52">
        <v>0</v>
      </c>
      <c r="AB31" s="82">
        <v>31</v>
      </c>
      <c r="AC31" s="82"/>
      <c r="AD31" s="100"/>
      <c r="AE31" s="85" t="s">
        <v>489</v>
      </c>
      <c r="AF31" s="85">
        <v>738</v>
      </c>
      <c r="AG31" s="85">
        <v>476</v>
      </c>
      <c r="AH31" s="85">
        <v>519</v>
      </c>
      <c r="AI31" s="85">
        <v>775</v>
      </c>
      <c r="AJ31" s="85"/>
      <c r="AK31" s="85" t="s">
        <v>529</v>
      </c>
      <c r="AL31" s="85"/>
      <c r="AM31" s="90" t="s">
        <v>581</v>
      </c>
      <c r="AN31" s="85"/>
      <c r="AO31" s="87">
        <v>43239.55820601852</v>
      </c>
      <c r="AP31" s="90" t="s">
        <v>612</v>
      </c>
      <c r="AQ31" s="85" t="b">
        <v>0</v>
      </c>
      <c r="AR31" s="85" t="b">
        <v>0</v>
      </c>
      <c r="AS31" s="85" t="b">
        <v>0</v>
      </c>
      <c r="AT31" s="85"/>
      <c r="AU31" s="85">
        <v>6</v>
      </c>
      <c r="AV31" s="90" t="s">
        <v>626</v>
      </c>
      <c r="AW31" s="85" t="b">
        <v>0</v>
      </c>
      <c r="AX31" s="85" t="s">
        <v>653</v>
      </c>
      <c r="AY31" s="90" t="s">
        <v>682</v>
      </c>
      <c r="AZ31" s="85" t="s">
        <v>65</v>
      </c>
      <c r="BA31" s="85" t="str">
        <f>REPLACE(INDEX(GroupVertices[Group],MATCH(Vertices[[#This Row],[Vertex]],GroupVertices[Vertex],0)),1,1,"")</f>
        <v>2</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row r="32" spans="1:77" ht="41.45" customHeight="1">
      <c r="A32" s="14" t="s">
        <v>251</v>
      </c>
      <c r="C32" s="15"/>
      <c r="D32" s="15" t="s">
        <v>64</v>
      </c>
      <c r="E32" s="95">
        <v>193.8331413296708</v>
      </c>
      <c r="F32" s="81">
        <v>99.89521894242186</v>
      </c>
      <c r="G32" s="114" t="s">
        <v>646</v>
      </c>
      <c r="H32" s="15"/>
      <c r="I32" s="16" t="s">
        <v>251</v>
      </c>
      <c r="J32" s="66"/>
      <c r="K32" s="66"/>
      <c r="L32" s="116" t="s">
        <v>725</v>
      </c>
      <c r="M32" s="96">
        <v>35.92003378887236</v>
      </c>
      <c r="N32" s="97">
        <v>6054.6142578125</v>
      </c>
      <c r="O32" s="97">
        <v>8883.5693359375</v>
      </c>
      <c r="P32" s="77"/>
      <c r="Q32" s="98"/>
      <c r="R32" s="98"/>
      <c r="S32" s="99"/>
      <c r="T32" s="51">
        <v>2</v>
      </c>
      <c r="U32" s="51">
        <v>0</v>
      </c>
      <c r="V32" s="52">
        <v>0</v>
      </c>
      <c r="W32" s="52">
        <v>0.018182</v>
      </c>
      <c r="X32" s="52">
        <v>0.055035</v>
      </c>
      <c r="Y32" s="52">
        <v>0.629503</v>
      </c>
      <c r="Z32" s="52">
        <v>0.5</v>
      </c>
      <c r="AA32" s="52">
        <v>0</v>
      </c>
      <c r="AB32" s="82">
        <v>32</v>
      </c>
      <c r="AC32" s="82"/>
      <c r="AD32" s="100"/>
      <c r="AE32" s="85" t="s">
        <v>490</v>
      </c>
      <c r="AF32" s="85">
        <v>957</v>
      </c>
      <c r="AG32" s="85">
        <v>47351</v>
      </c>
      <c r="AH32" s="85">
        <v>24397</v>
      </c>
      <c r="AI32" s="85">
        <v>3364</v>
      </c>
      <c r="AJ32" s="85"/>
      <c r="AK32" s="85" t="s">
        <v>530</v>
      </c>
      <c r="AL32" s="85" t="s">
        <v>558</v>
      </c>
      <c r="AM32" s="90" t="s">
        <v>582</v>
      </c>
      <c r="AN32" s="85"/>
      <c r="AO32" s="87">
        <v>39967.52525462963</v>
      </c>
      <c r="AP32" s="90" t="s">
        <v>613</v>
      </c>
      <c r="AQ32" s="85" t="b">
        <v>0</v>
      </c>
      <c r="AR32" s="85" t="b">
        <v>0</v>
      </c>
      <c r="AS32" s="85" t="b">
        <v>1</v>
      </c>
      <c r="AT32" s="85"/>
      <c r="AU32" s="85">
        <v>389</v>
      </c>
      <c r="AV32" s="90" t="s">
        <v>627</v>
      </c>
      <c r="AW32" s="85" t="b">
        <v>1</v>
      </c>
      <c r="AX32" s="85" t="s">
        <v>653</v>
      </c>
      <c r="AY32" s="90" t="s">
        <v>683</v>
      </c>
      <c r="AZ32" s="85" t="s">
        <v>65</v>
      </c>
      <c r="BA32" s="85" t="str">
        <f>REPLACE(INDEX(GroupVertices[Group],MATCH(Vertices[[#This Row],[Vertex]],GroupVertices[Vertex],0)),1,1,"")</f>
        <v>2</v>
      </c>
      <c r="BB32" s="51"/>
      <c r="BC32" s="51"/>
      <c r="BD32" s="51"/>
      <c r="BE32" s="51"/>
      <c r="BF32" s="51"/>
      <c r="BG32" s="51"/>
      <c r="BH32" s="51"/>
      <c r="BI32" s="51"/>
      <c r="BJ32" s="51"/>
      <c r="BK32" s="51"/>
      <c r="BL32" s="51"/>
      <c r="BM32" s="52"/>
      <c r="BN32" s="51"/>
      <c r="BO32" s="52"/>
      <c r="BP32" s="51"/>
      <c r="BQ32" s="52"/>
      <c r="BR32" s="51"/>
      <c r="BS32" s="52"/>
      <c r="BT32" s="51"/>
      <c r="BU32" s="2"/>
      <c r="BV32" s="3"/>
      <c r="BW32" s="3"/>
      <c r="BX32" s="3"/>
      <c r="BY32" s="3"/>
    </row>
    <row r="33" spans="1:77" ht="41.45" customHeight="1">
      <c r="A33" s="14" t="s">
        <v>231</v>
      </c>
      <c r="C33" s="15"/>
      <c r="D33" s="15" t="s">
        <v>64</v>
      </c>
      <c r="E33" s="95">
        <v>162.01142876396707</v>
      </c>
      <c r="F33" s="81">
        <v>99.99996238140739</v>
      </c>
      <c r="G33" s="114" t="s">
        <v>327</v>
      </c>
      <c r="H33" s="15"/>
      <c r="I33" s="16" t="s">
        <v>231</v>
      </c>
      <c r="J33" s="66"/>
      <c r="K33" s="66"/>
      <c r="L33" s="116" t="s">
        <v>726</v>
      </c>
      <c r="M33" s="96">
        <v>1.012537022964897</v>
      </c>
      <c r="N33" s="97">
        <v>5049.36376953125</v>
      </c>
      <c r="O33" s="97">
        <v>6880.1552734375</v>
      </c>
      <c r="P33" s="77"/>
      <c r="Q33" s="98"/>
      <c r="R33" s="98"/>
      <c r="S33" s="99"/>
      <c r="T33" s="51">
        <v>0</v>
      </c>
      <c r="U33" s="51">
        <v>7</v>
      </c>
      <c r="V33" s="52">
        <v>75</v>
      </c>
      <c r="W33" s="52">
        <v>0.026316</v>
      </c>
      <c r="X33" s="52">
        <v>0.117423</v>
      </c>
      <c r="Y33" s="52">
        <v>1.974431</v>
      </c>
      <c r="Z33" s="52">
        <v>0.14285714285714285</v>
      </c>
      <c r="AA33" s="52">
        <v>0</v>
      </c>
      <c r="AB33" s="82">
        <v>33</v>
      </c>
      <c r="AC33" s="82"/>
      <c r="AD33" s="100"/>
      <c r="AE33" s="85" t="s">
        <v>491</v>
      </c>
      <c r="AF33" s="85">
        <v>81</v>
      </c>
      <c r="AG33" s="85">
        <v>17</v>
      </c>
      <c r="AH33" s="85">
        <v>142</v>
      </c>
      <c r="AI33" s="85">
        <v>132</v>
      </c>
      <c r="AJ33" s="85"/>
      <c r="AK33" s="85"/>
      <c r="AL33" s="85"/>
      <c r="AM33" s="85"/>
      <c r="AN33" s="85"/>
      <c r="AO33" s="87">
        <v>41954.581458333334</v>
      </c>
      <c r="AP33" s="90" t="s">
        <v>614</v>
      </c>
      <c r="AQ33" s="85" t="b">
        <v>1</v>
      </c>
      <c r="AR33" s="85" t="b">
        <v>0</v>
      </c>
      <c r="AS33" s="85" t="b">
        <v>0</v>
      </c>
      <c r="AT33" s="85"/>
      <c r="AU33" s="85">
        <v>1</v>
      </c>
      <c r="AV33" s="90" t="s">
        <v>626</v>
      </c>
      <c r="AW33" s="85" t="b">
        <v>0</v>
      </c>
      <c r="AX33" s="85" t="s">
        <v>653</v>
      </c>
      <c r="AY33" s="90" t="s">
        <v>684</v>
      </c>
      <c r="AZ33" s="85" t="s">
        <v>66</v>
      </c>
      <c r="BA33" s="85" t="str">
        <f>REPLACE(INDEX(GroupVertices[Group],MATCH(Vertices[[#This Row],[Vertex]],GroupVertices[Vertex],0)),1,1,"")</f>
        <v>2</v>
      </c>
      <c r="BB33" s="51"/>
      <c r="BC33" s="51"/>
      <c r="BD33" s="51"/>
      <c r="BE33" s="51"/>
      <c r="BF33" s="51" t="s">
        <v>301</v>
      </c>
      <c r="BG33" s="51" t="s">
        <v>301</v>
      </c>
      <c r="BH33" s="131" t="s">
        <v>942</v>
      </c>
      <c r="BI33" s="131" t="s">
        <v>942</v>
      </c>
      <c r="BJ33" s="131" t="s">
        <v>1018</v>
      </c>
      <c r="BK33" s="131" t="s">
        <v>1018</v>
      </c>
      <c r="BL33" s="131">
        <v>1</v>
      </c>
      <c r="BM33" s="134">
        <v>3.125</v>
      </c>
      <c r="BN33" s="131">
        <v>2</v>
      </c>
      <c r="BO33" s="134">
        <v>6.25</v>
      </c>
      <c r="BP33" s="131">
        <v>0</v>
      </c>
      <c r="BQ33" s="134">
        <v>0</v>
      </c>
      <c r="BR33" s="131">
        <v>29</v>
      </c>
      <c r="BS33" s="134">
        <v>90.625</v>
      </c>
      <c r="BT33" s="131">
        <v>32</v>
      </c>
      <c r="BU33" s="2"/>
      <c r="BV33" s="3"/>
      <c r="BW33" s="3"/>
      <c r="BX33" s="3"/>
      <c r="BY33" s="3"/>
    </row>
    <row r="34" spans="1:77" ht="41.45" customHeight="1">
      <c r="A34" s="14" t="s">
        <v>232</v>
      </c>
      <c r="C34" s="15"/>
      <c r="D34" s="15" t="s">
        <v>64</v>
      </c>
      <c r="E34" s="95">
        <v>163.0527908454365</v>
      </c>
      <c r="F34" s="81">
        <v>99.9965346637628</v>
      </c>
      <c r="G34" s="114" t="s">
        <v>328</v>
      </c>
      <c r="H34" s="15"/>
      <c r="I34" s="16" t="s">
        <v>232</v>
      </c>
      <c r="J34" s="66"/>
      <c r="K34" s="66"/>
      <c r="L34" s="116" t="s">
        <v>727</v>
      </c>
      <c r="M34" s="96">
        <v>2.1548810566487324</v>
      </c>
      <c r="N34" s="97">
        <v>5893.90185546875</v>
      </c>
      <c r="O34" s="97">
        <v>4446.6142578125</v>
      </c>
      <c r="P34" s="77"/>
      <c r="Q34" s="98"/>
      <c r="R34" s="98"/>
      <c r="S34" s="99"/>
      <c r="T34" s="51">
        <v>1</v>
      </c>
      <c r="U34" s="51">
        <v>3</v>
      </c>
      <c r="V34" s="52">
        <v>17</v>
      </c>
      <c r="W34" s="52">
        <v>0.021739</v>
      </c>
      <c r="X34" s="52">
        <v>0.038761</v>
      </c>
      <c r="Y34" s="52">
        <v>0.968271</v>
      </c>
      <c r="Z34" s="52">
        <v>0.3333333333333333</v>
      </c>
      <c r="AA34" s="52">
        <v>0.3333333333333333</v>
      </c>
      <c r="AB34" s="82">
        <v>34</v>
      </c>
      <c r="AC34" s="82"/>
      <c r="AD34" s="100"/>
      <c r="AE34" s="85" t="s">
        <v>492</v>
      </c>
      <c r="AF34" s="85">
        <v>400</v>
      </c>
      <c r="AG34" s="85">
        <v>1566</v>
      </c>
      <c r="AH34" s="85">
        <v>691</v>
      </c>
      <c r="AI34" s="85">
        <v>560</v>
      </c>
      <c r="AJ34" s="85"/>
      <c r="AK34" s="85" t="s">
        <v>531</v>
      </c>
      <c r="AL34" s="85" t="s">
        <v>561</v>
      </c>
      <c r="AM34" s="90" t="s">
        <v>583</v>
      </c>
      <c r="AN34" s="85"/>
      <c r="AO34" s="87">
        <v>42234.59101851852</v>
      </c>
      <c r="AP34" s="90" t="s">
        <v>615</v>
      </c>
      <c r="AQ34" s="85" t="b">
        <v>0</v>
      </c>
      <c r="AR34" s="85" t="b">
        <v>0</v>
      </c>
      <c r="AS34" s="85" t="b">
        <v>1</v>
      </c>
      <c r="AT34" s="85"/>
      <c r="AU34" s="85">
        <v>16</v>
      </c>
      <c r="AV34" s="90" t="s">
        <v>628</v>
      </c>
      <c r="AW34" s="85" t="b">
        <v>0</v>
      </c>
      <c r="AX34" s="85" t="s">
        <v>653</v>
      </c>
      <c r="AY34" s="90" t="s">
        <v>685</v>
      </c>
      <c r="AZ34" s="85" t="s">
        <v>66</v>
      </c>
      <c r="BA34" s="85" t="str">
        <f>REPLACE(INDEX(GroupVertices[Group],MATCH(Vertices[[#This Row],[Vertex]],GroupVertices[Vertex],0)),1,1,"")</f>
        <v>4</v>
      </c>
      <c r="BB34" s="51" t="s">
        <v>285</v>
      </c>
      <c r="BC34" s="51" t="s">
        <v>285</v>
      </c>
      <c r="BD34" s="51" t="s">
        <v>291</v>
      </c>
      <c r="BE34" s="51" t="s">
        <v>291</v>
      </c>
      <c r="BF34" s="51" t="s">
        <v>302</v>
      </c>
      <c r="BG34" s="51" t="s">
        <v>302</v>
      </c>
      <c r="BH34" s="131" t="s">
        <v>1090</v>
      </c>
      <c r="BI34" s="131" t="s">
        <v>1090</v>
      </c>
      <c r="BJ34" s="131" t="s">
        <v>1020</v>
      </c>
      <c r="BK34" s="131" t="s">
        <v>1020</v>
      </c>
      <c r="BL34" s="131">
        <v>2</v>
      </c>
      <c r="BM34" s="134">
        <v>5.405405405405405</v>
      </c>
      <c r="BN34" s="131">
        <v>0</v>
      </c>
      <c r="BO34" s="134">
        <v>0</v>
      </c>
      <c r="BP34" s="131">
        <v>0</v>
      </c>
      <c r="BQ34" s="134">
        <v>0</v>
      </c>
      <c r="BR34" s="131">
        <v>35</v>
      </c>
      <c r="BS34" s="134">
        <v>94.5945945945946</v>
      </c>
      <c r="BT34" s="131">
        <v>37</v>
      </c>
      <c r="BU34" s="2"/>
      <c r="BV34" s="3"/>
      <c r="BW34" s="3"/>
      <c r="BX34" s="3"/>
      <c r="BY34" s="3"/>
    </row>
    <row r="35" spans="1:77" ht="41.45" customHeight="1">
      <c r="A35" s="14" t="s">
        <v>233</v>
      </c>
      <c r="C35" s="15"/>
      <c r="D35" s="15" t="s">
        <v>64</v>
      </c>
      <c r="E35" s="95">
        <v>162.19428898744007</v>
      </c>
      <c r="F35" s="81">
        <v>99.99936048392557</v>
      </c>
      <c r="G35" s="114" t="s">
        <v>329</v>
      </c>
      <c r="H35" s="15"/>
      <c r="I35" s="16" t="s">
        <v>233</v>
      </c>
      <c r="J35" s="66"/>
      <c r="K35" s="66"/>
      <c r="L35" s="116" t="s">
        <v>728</v>
      </c>
      <c r="M35" s="96">
        <v>1.2131293904032463</v>
      </c>
      <c r="N35" s="97">
        <v>5801.66845703125</v>
      </c>
      <c r="O35" s="97">
        <v>383.9617614746094</v>
      </c>
      <c r="P35" s="77"/>
      <c r="Q35" s="98"/>
      <c r="R35" s="98"/>
      <c r="S35" s="99"/>
      <c r="T35" s="51">
        <v>1</v>
      </c>
      <c r="U35" s="51">
        <v>3</v>
      </c>
      <c r="V35" s="52">
        <v>17</v>
      </c>
      <c r="W35" s="52">
        <v>0.021739</v>
      </c>
      <c r="X35" s="52">
        <v>0.038761</v>
      </c>
      <c r="Y35" s="52">
        <v>0.968271</v>
      </c>
      <c r="Z35" s="52">
        <v>0.3333333333333333</v>
      </c>
      <c r="AA35" s="52">
        <v>0.3333333333333333</v>
      </c>
      <c r="AB35" s="82">
        <v>35</v>
      </c>
      <c r="AC35" s="82"/>
      <c r="AD35" s="100"/>
      <c r="AE35" s="85" t="s">
        <v>493</v>
      </c>
      <c r="AF35" s="85">
        <v>273</v>
      </c>
      <c r="AG35" s="85">
        <v>289</v>
      </c>
      <c r="AH35" s="85">
        <v>1175</v>
      </c>
      <c r="AI35" s="85">
        <v>1172</v>
      </c>
      <c r="AJ35" s="85"/>
      <c r="AK35" s="85" t="s">
        <v>532</v>
      </c>
      <c r="AL35" s="85" t="s">
        <v>562</v>
      </c>
      <c r="AM35" s="90" t="s">
        <v>584</v>
      </c>
      <c r="AN35" s="85"/>
      <c r="AO35" s="87">
        <v>43003.56712962963</v>
      </c>
      <c r="AP35" s="90" t="s">
        <v>616</v>
      </c>
      <c r="AQ35" s="85" t="b">
        <v>0</v>
      </c>
      <c r="AR35" s="85" t="b">
        <v>0</v>
      </c>
      <c r="AS35" s="85" t="b">
        <v>0</v>
      </c>
      <c r="AT35" s="85"/>
      <c r="AU35" s="85">
        <v>4</v>
      </c>
      <c r="AV35" s="90" t="s">
        <v>626</v>
      </c>
      <c r="AW35" s="85" t="b">
        <v>0</v>
      </c>
      <c r="AX35" s="85" t="s">
        <v>653</v>
      </c>
      <c r="AY35" s="90" t="s">
        <v>686</v>
      </c>
      <c r="AZ35" s="85" t="s">
        <v>66</v>
      </c>
      <c r="BA35" s="85" t="str">
        <f>REPLACE(INDEX(GroupVertices[Group],MATCH(Vertices[[#This Row],[Vertex]],GroupVertices[Vertex],0)),1,1,"")</f>
        <v>4</v>
      </c>
      <c r="BB35" s="51"/>
      <c r="BC35" s="51"/>
      <c r="BD35" s="51"/>
      <c r="BE35" s="51"/>
      <c r="BF35" s="51"/>
      <c r="BG35" s="51"/>
      <c r="BH35" s="131" t="s">
        <v>1090</v>
      </c>
      <c r="BI35" s="131" t="s">
        <v>1090</v>
      </c>
      <c r="BJ35" s="131" t="s">
        <v>1020</v>
      </c>
      <c r="BK35" s="131" t="s">
        <v>1020</v>
      </c>
      <c r="BL35" s="131">
        <v>2</v>
      </c>
      <c r="BM35" s="134">
        <v>5.405405405405405</v>
      </c>
      <c r="BN35" s="131">
        <v>0</v>
      </c>
      <c r="BO35" s="134">
        <v>0</v>
      </c>
      <c r="BP35" s="131">
        <v>0</v>
      </c>
      <c r="BQ35" s="134">
        <v>0</v>
      </c>
      <c r="BR35" s="131">
        <v>35</v>
      </c>
      <c r="BS35" s="134">
        <v>94.5945945945946</v>
      </c>
      <c r="BT35" s="131">
        <v>37</v>
      </c>
      <c r="BU35" s="2"/>
      <c r="BV35" s="3"/>
      <c r="BW35" s="3"/>
      <c r="BX35" s="3"/>
      <c r="BY35" s="3"/>
    </row>
    <row r="36" spans="1:77" ht="41.45" customHeight="1">
      <c r="A36" s="14" t="s">
        <v>252</v>
      </c>
      <c r="C36" s="15"/>
      <c r="D36" s="15" t="s">
        <v>64</v>
      </c>
      <c r="E36" s="95">
        <v>163.76002965092772</v>
      </c>
      <c r="F36" s="81">
        <v>99.99420673673757</v>
      </c>
      <c r="G36" s="114" t="s">
        <v>647</v>
      </c>
      <c r="H36" s="15"/>
      <c r="I36" s="16" t="s">
        <v>252</v>
      </c>
      <c r="J36" s="66"/>
      <c r="K36" s="66"/>
      <c r="L36" s="116" t="s">
        <v>729</v>
      </c>
      <c r="M36" s="96">
        <v>2.930701536594113</v>
      </c>
      <c r="N36" s="97">
        <v>6536.05859375</v>
      </c>
      <c r="O36" s="97">
        <v>1850.27587890625</v>
      </c>
      <c r="P36" s="77"/>
      <c r="Q36" s="98"/>
      <c r="R36" s="98"/>
      <c r="S36" s="99"/>
      <c r="T36" s="51">
        <v>2</v>
      </c>
      <c r="U36" s="51">
        <v>0</v>
      </c>
      <c r="V36" s="52">
        <v>0</v>
      </c>
      <c r="W36" s="52">
        <v>0.015873</v>
      </c>
      <c r="X36" s="52">
        <v>0.018167</v>
      </c>
      <c r="Y36" s="52">
        <v>0.698686</v>
      </c>
      <c r="Z36" s="52">
        <v>1</v>
      </c>
      <c r="AA36" s="52">
        <v>0</v>
      </c>
      <c r="AB36" s="82">
        <v>36</v>
      </c>
      <c r="AC36" s="82"/>
      <c r="AD36" s="100"/>
      <c r="AE36" s="85" t="s">
        <v>494</v>
      </c>
      <c r="AF36" s="85">
        <v>1673</v>
      </c>
      <c r="AG36" s="85">
        <v>2618</v>
      </c>
      <c r="AH36" s="85">
        <v>4737</v>
      </c>
      <c r="AI36" s="85">
        <v>927</v>
      </c>
      <c r="AJ36" s="85"/>
      <c r="AK36" s="85" t="s">
        <v>533</v>
      </c>
      <c r="AL36" s="85" t="s">
        <v>563</v>
      </c>
      <c r="AM36" s="90" t="s">
        <v>585</v>
      </c>
      <c r="AN36" s="85"/>
      <c r="AO36" s="87">
        <v>40494.66358796296</v>
      </c>
      <c r="AP36" s="90" t="s">
        <v>617</v>
      </c>
      <c r="AQ36" s="85" t="b">
        <v>0</v>
      </c>
      <c r="AR36" s="85" t="b">
        <v>0</v>
      </c>
      <c r="AS36" s="85" t="b">
        <v>1</v>
      </c>
      <c r="AT36" s="85"/>
      <c r="AU36" s="85">
        <v>72</v>
      </c>
      <c r="AV36" s="90" t="s">
        <v>626</v>
      </c>
      <c r="AW36" s="85" t="b">
        <v>0</v>
      </c>
      <c r="AX36" s="85" t="s">
        <v>653</v>
      </c>
      <c r="AY36" s="90" t="s">
        <v>687</v>
      </c>
      <c r="AZ36" s="85" t="s">
        <v>65</v>
      </c>
      <c r="BA36" s="85" t="str">
        <f>REPLACE(INDEX(GroupVertices[Group],MATCH(Vertices[[#This Row],[Vertex]],GroupVertices[Vertex],0)),1,1,"")</f>
        <v>4</v>
      </c>
      <c r="BB36" s="51"/>
      <c r="BC36" s="51"/>
      <c r="BD36" s="51"/>
      <c r="BE36" s="51"/>
      <c r="BF36" s="51"/>
      <c r="BG36" s="51"/>
      <c r="BH36" s="51"/>
      <c r="BI36" s="51"/>
      <c r="BJ36" s="51"/>
      <c r="BK36" s="51"/>
      <c r="BL36" s="51"/>
      <c r="BM36" s="52"/>
      <c r="BN36" s="51"/>
      <c r="BO36" s="52"/>
      <c r="BP36" s="51"/>
      <c r="BQ36" s="52"/>
      <c r="BR36" s="51"/>
      <c r="BS36" s="52"/>
      <c r="BT36" s="51"/>
      <c r="BU36" s="2"/>
      <c r="BV36" s="3"/>
      <c r="BW36" s="3"/>
      <c r="BX36" s="3"/>
      <c r="BY36" s="3"/>
    </row>
    <row r="37" spans="1:77" ht="41.45" customHeight="1">
      <c r="A37" s="14" t="s">
        <v>234</v>
      </c>
      <c r="C37" s="15"/>
      <c r="D37" s="15" t="s">
        <v>64</v>
      </c>
      <c r="E37" s="95">
        <v>162.01344560466714</v>
      </c>
      <c r="F37" s="81">
        <v>99.99995574283221</v>
      </c>
      <c r="G37" s="114" t="s">
        <v>648</v>
      </c>
      <c r="H37" s="15"/>
      <c r="I37" s="16" t="s">
        <v>234</v>
      </c>
      <c r="J37" s="66"/>
      <c r="K37" s="66"/>
      <c r="L37" s="116" t="s">
        <v>730</v>
      </c>
      <c r="M37" s="96">
        <v>1.0147494387822316</v>
      </c>
      <c r="N37" s="97">
        <v>9086.1611328125</v>
      </c>
      <c r="O37" s="97">
        <v>2152.725830078125</v>
      </c>
      <c r="P37" s="77"/>
      <c r="Q37" s="98"/>
      <c r="R37" s="98"/>
      <c r="S37" s="99"/>
      <c r="T37" s="51">
        <v>0</v>
      </c>
      <c r="U37" s="51">
        <v>1</v>
      </c>
      <c r="V37" s="52">
        <v>0</v>
      </c>
      <c r="W37" s="52">
        <v>1</v>
      </c>
      <c r="X37" s="52">
        <v>0</v>
      </c>
      <c r="Y37" s="52">
        <v>0.999987</v>
      </c>
      <c r="Z37" s="52">
        <v>0</v>
      </c>
      <c r="AA37" s="52">
        <v>0</v>
      </c>
      <c r="AB37" s="82">
        <v>37</v>
      </c>
      <c r="AC37" s="82"/>
      <c r="AD37" s="100"/>
      <c r="AE37" s="85" t="s">
        <v>495</v>
      </c>
      <c r="AF37" s="85">
        <v>115</v>
      </c>
      <c r="AG37" s="85">
        <v>20</v>
      </c>
      <c r="AH37" s="85">
        <v>158</v>
      </c>
      <c r="AI37" s="85">
        <v>125</v>
      </c>
      <c r="AJ37" s="85"/>
      <c r="AK37" s="85" t="s">
        <v>534</v>
      </c>
      <c r="AL37" s="85" t="s">
        <v>555</v>
      </c>
      <c r="AM37" s="85"/>
      <c r="AN37" s="85"/>
      <c r="AO37" s="87">
        <v>42008.246724537035</v>
      </c>
      <c r="AP37" s="90" t="s">
        <v>618</v>
      </c>
      <c r="AQ37" s="85" t="b">
        <v>1</v>
      </c>
      <c r="AR37" s="85" t="b">
        <v>0</v>
      </c>
      <c r="AS37" s="85" t="b">
        <v>0</v>
      </c>
      <c r="AT37" s="85"/>
      <c r="AU37" s="85">
        <v>1</v>
      </c>
      <c r="AV37" s="90" t="s">
        <v>626</v>
      </c>
      <c r="AW37" s="85" t="b">
        <v>0</v>
      </c>
      <c r="AX37" s="85" t="s">
        <v>653</v>
      </c>
      <c r="AY37" s="90" t="s">
        <v>688</v>
      </c>
      <c r="AZ37" s="85" t="s">
        <v>66</v>
      </c>
      <c r="BA37" s="85" t="str">
        <f>REPLACE(INDEX(GroupVertices[Group],MATCH(Vertices[[#This Row],[Vertex]],GroupVertices[Vertex],0)),1,1,"")</f>
        <v>7</v>
      </c>
      <c r="BB37" s="51"/>
      <c r="BC37" s="51"/>
      <c r="BD37" s="51"/>
      <c r="BE37" s="51"/>
      <c r="BF37" s="51" t="s">
        <v>303</v>
      </c>
      <c r="BG37" s="51" t="s">
        <v>303</v>
      </c>
      <c r="BH37" s="131" t="s">
        <v>1091</v>
      </c>
      <c r="BI37" s="131" t="s">
        <v>1091</v>
      </c>
      <c r="BJ37" s="131" t="s">
        <v>1105</v>
      </c>
      <c r="BK37" s="131" t="s">
        <v>1105</v>
      </c>
      <c r="BL37" s="131">
        <v>0</v>
      </c>
      <c r="BM37" s="134">
        <v>0</v>
      </c>
      <c r="BN37" s="131">
        <v>0</v>
      </c>
      <c r="BO37" s="134">
        <v>0</v>
      </c>
      <c r="BP37" s="131">
        <v>0</v>
      </c>
      <c r="BQ37" s="134">
        <v>0</v>
      </c>
      <c r="BR37" s="131">
        <v>25</v>
      </c>
      <c r="BS37" s="134">
        <v>100</v>
      </c>
      <c r="BT37" s="131">
        <v>25</v>
      </c>
      <c r="BU37" s="2"/>
      <c r="BV37" s="3"/>
      <c r="BW37" s="3"/>
      <c r="BX37" s="3"/>
      <c r="BY37" s="3"/>
    </row>
    <row r="38" spans="1:77" ht="41.45" customHeight="1">
      <c r="A38" s="14" t="s">
        <v>253</v>
      </c>
      <c r="C38" s="15"/>
      <c r="D38" s="15" t="s">
        <v>64</v>
      </c>
      <c r="E38" s="95">
        <v>514.8288011911715</v>
      </c>
      <c r="F38" s="81">
        <v>98.83863880884488</v>
      </c>
      <c r="G38" s="114" t="s">
        <v>649</v>
      </c>
      <c r="H38" s="15"/>
      <c r="I38" s="16" t="s">
        <v>253</v>
      </c>
      <c r="J38" s="66"/>
      <c r="K38" s="66"/>
      <c r="L38" s="116" t="s">
        <v>731</v>
      </c>
      <c r="M38" s="96">
        <v>388.04297297229516</v>
      </c>
      <c r="N38" s="97">
        <v>9086.1611328125</v>
      </c>
      <c r="O38" s="97">
        <v>952.8458862304688</v>
      </c>
      <c r="P38" s="77"/>
      <c r="Q38" s="98"/>
      <c r="R38" s="98"/>
      <c r="S38" s="99"/>
      <c r="T38" s="51">
        <v>1</v>
      </c>
      <c r="U38" s="51">
        <v>0</v>
      </c>
      <c r="V38" s="52">
        <v>0</v>
      </c>
      <c r="W38" s="52">
        <v>1</v>
      </c>
      <c r="X38" s="52">
        <v>0</v>
      </c>
      <c r="Y38" s="52">
        <v>0.999987</v>
      </c>
      <c r="Z38" s="52">
        <v>0</v>
      </c>
      <c r="AA38" s="52">
        <v>0</v>
      </c>
      <c r="AB38" s="82">
        <v>38</v>
      </c>
      <c r="AC38" s="82"/>
      <c r="AD38" s="100"/>
      <c r="AE38" s="85" t="s">
        <v>496</v>
      </c>
      <c r="AF38" s="85">
        <v>56126</v>
      </c>
      <c r="AG38" s="85">
        <v>524824</v>
      </c>
      <c r="AH38" s="85">
        <v>801069</v>
      </c>
      <c r="AI38" s="85">
        <v>4469</v>
      </c>
      <c r="AJ38" s="85"/>
      <c r="AK38" s="85" t="s">
        <v>535</v>
      </c>
      <c r="AL38" s="85" t="s">
        <v>543</v>
      </c>
      <c r="AM38" s="85"/>
      <c r="AN38" s="85"/>
      <c r="AO38" s="87">
        <v>40093.89675925926</v>
      </c>
      <c r="AP38" s="90" t="s">
        <v>619</v>
      </c>
      <c r="AQ38" s="85" t="b">
        <v>0</v>
      </c>
      <c r="AR38" s="85" t="b">
        <v>0</v>
      </c>
      <c r="AS38" s="85" t="b">
        <v>0</v>
      </c>
      <c r="AT38" s="85"/>
      <c r="AU38" s="85">
        <v>1965</v>
      </c>
      <c r="AV38" s="90" t="s">
        <v>626</v>
      </c>
      <c r="AW38" s="85" t="b">
        <v>1</v>
      </c>
      <c r="AX38" s="85" t="s">
        <v>653</v>
      </c>
      <c r="AY38" s="90" t="s">
        <v>689</v>
      </c>
      <c r="AZ38" s="85" t="s">
        <v>65</v>
      </c>
      <c r="BA38" s="85" t="str">
        <f>REPLACE(INDEX(GroupVertices[Group],MATCH(Vertices[[#This Row],[Vertex]],GroupVertices[Vertex],0)),1,1,"")</f>
        <v>7</v>
      </c>
      <c r="BB38" s="51"/>
      <c r="BC38" s="51"/>
      <c r="BD38" s="51"/>
      <c r="BE38" s="51"/>
      <c r="BF38" s="51"/>
      <c r="BG38" s="51"/>
      <c r="BH38" s="51"/>
      <c r="BI38" s="51"/>
      <c r="BJ38" s="51"/>
      <c r="BK38" s="51"/>
      <c r="BL38" s="51"/>
      <c r="BM38" s="52"/>
      <c r="BN38" s="51"/>
      <c r="BO38" s="52"/>
      <c r="BP38" s="51"/>
      <c r="BQ38" s="52"/>
      <c r="BR38" s="51"/>
      <c r="BS38" s="52"/>
      <c r="BT38" s="51"/>
      <c r="BU38" s="2"/>
      <c r="BV38" s="3"/>
      <c r="BW38" s="3"/>
      <c r="BX38" s="3"/>
      <c r="BY38" s="3"/>
    </row>
    <row r="39" spans="1:77" ht="41.45" customHeight="1">
      <c r="A39" s="14" t="s">
        <v>235</v>
      </c>
      <c r="C39" s="15"/>
      <c r="D39" s="15" t="s">
        <v>64</v>
      </c>
      <c r="E39" s="95">
        <v>171.9443692118116</v>
      </c>
      <c r="F39" s="81">
        <v>99.96726739870972</v>
      </c>
      <c r="G39" s="114" t="s">
        <v>330</v>
      </c>
      <c r="H39" s="15"/>
      <c r="I39" s="16" t="s">
        <v>235</v>
      </c>
      <c r="J39" s="66"/>
      <c r="K39" s="66"/>
      <c r="L39" s="116" t="s">
        <v>732</v>
      </c>
      <c r="M39" s="96">
        <v>11.908684923338472</v>
      </c>
      <c r="N39" s="97">
        <v>746.0808715820312</v>
      </c>
      <c r="O39" s="97">
        <v>5656.296875</v>
      </c>
      <c r="P39" s="77"/>
      <c r="Q39" s="98"/>
      <c r="R39" s="98"/>
      <c r="S39" s="99"/>
      <c r="T39" s="51">
        <v>1</v>
      </c>
      <c r="U39" s="51">
        <v>1</v>
      </c>
      <c r="V39" s="52">
        <v>0</v>
      </c>
      <c r="W39" s="52">
        <v>0</v>
      </c>
      <c r="X39" s="52">
        <v>0</v>
      </c>
      <c r="Y39" s="52">
        <v>0.999987</v>
      </c>
      <c r="Z39" s="52">
        <v>0</v>
      </c>
      <c r="AA39" s="52" t="s">
        <v>798</v>
      </c>
      <c r="AB39" s="82">
        <v>39</v>
      </c>
      <c r="AC39" s="82"/>
      <c r="AD39" s="100"/>
      <c r="AE39" s="85" t="s">
        <v>497</v>
      </c>
      <c r="AF39" s="85">
        <v>652</v>
      </c>
      <c r="AG39" s="85">
        <v>14792</v>
      </c>
      <c r="AH39" s="85">
        <v>19138</v>
      </c>
      <c r="AI39" s="85">
        <v>6624</v>
      </c>
      <c r="AJ39" s="85"/>
      <c r="AK39" s="85" t="s">
        <v>536</v>
      </c>
      <c r="AL39" s="85" t="s">
        <v>564</v>
      </c>
      <c r="AM39" s="90" t="s">
        <v>586</v>
      </c>
      <c r="AN39" s="85"/>
      <c r="AO39" s="87">
        <v>40147.78065972222</v>
      </c>
      <c r="AP39" s="90" t="s">
        <v>620</v>
      </c>
      <c r="AQ39" s="85" t="b">
        <v>0</v>
      </c>
      <c r="AR39" s="85" t="b">
        <v>0</v>
      </c>
      <c r="AS39" s="85" t="b">
        <v>1</v>
      </c>
      <c r="AT39" s="85"/>
      <c r="AU39" s="85">
        <v>581</v>
      </c>
      <c r="AV39" s="90" t="s">
        <v>630</v>
      </c>
      <c r="AW39" s="85" t="b">
        <v>1</v>
      </c>
      <c r="AX39" s="85" t="s">
        <v>653</v>
      </c>
      <c r="AY39" s="90" t="s">
        <v>690</v>
      </c>
      <c r="AZ39" s="85" t="s">
        <v>66</v>
      </c>
      <c r="BA39" s="85" t="str">
        <f>REPLACE(INDEX(GroupVertices[Group],MATCH(Vertices[[#This Row],[Vertex]],GroupVertices[Vertex],0)),1,1,"")</f>
        <v>1</v>
      </c>
      <c r="BB39" s="51" t="s">
        <v>286</v>
      </c>
      <c r="BC39" s="51" t="s">
        <v>286</v>
      </c>
      <c r="BD39" s="51" t="s">
        <v>291</v>
      </c>
      <c r="BE39" s="51" t="s">
        <v>291</v>
      </c>
      <c r="BF39" s="51" t="s">
        <v>296</v>
      </c>
      <c r="BG39" s="51" t="s">
        <v>296</v>
      </c>
      <c r="BH39" s="131" t="s">
        <v>416</v>
      </c>
      <c r="BI39" s="131" t="s">
        <v>416</v>
      </c>
      <c r="BJ39" s="131" t="s">
        <v>416</v>
      </c>
      <c r="BK39" s="131" t="s">
        <v>416</v>
      </c>
      <c r="BL39" s="131">
        <v>0</v>
      </c>
      <c r="BM39" s="134">
        <v>0</v>
      </c>
      <c r="BN39" s="131">
        <v>0</v>
      </c>
      <c r="BO39" s="134">
        <v>0</v>
      </c>
      <c r="BP39" s="131">
        <v>0</v>
      </c>
      <c r="BQ39" s="134">
        <v>0</v>
      </c>
      <c r="BR39" s="131">
        <v>1</v>
      </c>
      <c r="BS39" s="134">
        <v>100</v>
      </c>
      <c r="BT39" s="131">
        <v>1</v>
      </c>
      <c r="BU39" s="2"/>
      <c r="BV39" s="3"/>
      <c r="BW39" s="3"/>
      <c r="BX39" s="3"/>
      <c r="BY39" s="3"/>
    </row>
    <row r="40" spans="1:77" ht="41.45" customHeight="1">
      <c r="A40" s="14" t="s">
        <v>236</v>
      </c>
      <c r="C40" s="15"/>
      <c r="D40" s="15" t="s">
        <v>64</v>
      </c>
      <c r="E40" s="95">
        <v>163.2437184317098</v>
      </c>
      <c r="F40" s="81">
        <v>99.99590621198033</v>
      </c>
      <c r="G40" s="114" t="s">
        <v>331</v>
      </c>
      <c r="H40" s="15"/>
      <c r="I40" s="16" t="s">
        <v>236</v>
      </c>
      <c r="J40" s="66"/>
      <c r="K40" s="66"/>
      <c r="L40" s="116" t="s">
        <v>733</v>
      </c>
      <c r="M40" s="96">
        <v>2.3643230873564205</v>
      </c>
      <c r="N40" s="97">
        <v>7172.77197265625</v>
      </c>
      <c r="O40" s="97">
        <v>5425.92822265625</v>
      </c>
      <c r="P40" s="77"/>
      <c r="Q40" s="98"/>
      <c r="R40" s="98"/>
      <c r="S40" s="99"/>
      <c r="T40" s="51">
        <v>0</v>
      </c>
      <c r="U40" s="51">
        <v>2</v>
      </c>
      <c r="V40" s="52">
        <v>2</v>
      </c>
      <c r="W40" s="52">
        <v>0.5</v>
      </c>
      <c r="X40" s="52">
        <v>0</v>
      </c>
      <c r="Y40" s="52">
        <v>1.459439</v>
      </c>
      <c r="Z40" s="52">
        <v>0</v>
      </c>
      <c r="AA40" s="52">
        <v>0</v>
      </c>
      <c r="AB40" s="82">
        <v>40</v>
      </c>
      <c r="AC40" s="82"/>
      <c r="AD40" s="100"/>
      <c r="AE40" s="85" t="s">
        <v>498</v>
      </c>
      <c r="AF40" s="85">
        <v>2023</v>
      </c>
      <c r="AG40" s="85">
        <v>1850</v>
      </c>
      <c r="AH40" s="85">
        <v>18480</v>
      </c>
      <c r="AI40" s="85">
        <v>9992</v>
      </c>
      <c r="AJ40" s="85"/>
      <c r="AK40" s="85" t="s">
        <v>537</v>
      </c>
      <c r="AL40" s="85"/>
      <c r="AM40" s="85"/>
      <c r="AN40" s="85"/>
      <c r="AO40" s="87">
        <v>39829.82528935185</v>
      </c>
      <c r="AP40" s="90" t="s">
        <v>621</v>
      </c>
      <c r="AQ40" s="85" t="b">
        <v>0</v>
      </c>
      <c r="AR40" s="85" t="b">
        <v>0</v>
      </c>
      <c r="AS40" s="85" t="b">
        <v>1</v>
      </c>
      <c r="AT40" s="85"/>
      <c r="AU40" s="85">
        <v>63</v>
      </c>
      <c r="AV40" s="90" t="s">
        <v>631</v>
      </c>
      <c r="AW40" s="85" t="b">
        <v>0</v>
      </c>
      <c r="AX40" s="85" t="s">
        <v>653</v>
      </c>
      <c r="AY40" s="90" t="s">
        <v>691</v>
      </c>
      <c r="AZ40" s="85" t="s">
        <v>66</v>
      </c>
      <c r="BA40" s="85" t="str">
        <f>REPLACE(INDEX(GroupVertices[Group],MATCH(Vertices[[#This Row],[Vertex]],GroupVertices[Vertex],0)),1,1,"")</f>
        <v>6</v>
      </c>
      <c r="BB40" s="51"/>
      <c r="BC40" s="51"/>
      <c r="BD40" s="51"/>
      <c r="BE40" s="51"/>
      <c r="BF40" s="51" t="s">
        <v>296</v>
      </c>
      <c r="BG40" s="51" t="s">
        <v>296</v>
      </c>
      <c r="BH40" s="131" t="s">
        <v>1092</v>
      </c>
      <c r="BI40" s="131" t="s">
        <v>1092</v>
      </c>
      <c r="BJ40" s="131" t="s">
        <v>1106</v>
      </c>
      <c r="BK40" s="131" t="s">
        <v>1106</v>
      </c>
      <c r="BL40" s="131">
        <v>0</v>
      </c>
      <c r="BM40" s="134">
        <v>0</v>
      </c>
      <c r="BN40" s="131">
        <v>0</v>
      </c>
      <c r="BO40" s="134">
        <v>0</v>
      </c>
      <c r="BP40" s="131">
        <v>0</v>
      </c>
      <c r="BQ40" s="134">
        <v>0</v>
      </c>
      <c r="BR40" s="131">
        <v>8</v>
      </c>
      <c r="BS40" s="134">
        <v>100</v>
      </c>
      <c r="BT40" s="131">
        <v>8</v>
      </c>
      <c r="BU40" s="2"/>
      <c r="BV40" s="3"/>
      <c r="BW40" s="3"/>
      <c r="BX40" s="3"/>
      <c r="BY40" s="3"/>
    </row>
    <row r="41" spans="1:77" ht="41.45" customHeight="1">
      <c r="A41" s="14" t="s">
        <v>254</v>
      </c>
      <c r="C41" s="15"/>
      <c r="D41" s="15" t="s">
        <v>64</v>
      </c>
      <c r="E41" s="95">
        <v>165.36946852958354</v>
      </c>
      <c r="F41" s="81">
        <v>99.98890915375426</v>
      </c>
      <c r="G41" s="114" t="s">
        <v>650</v>
      </c>
      <c r="H41" s="15"/>
      <c r="I41" s="16" t="s">
        <v>254</v>
      </c>
      <c r="J41" s="66"/>
      <c r="K41" s="66"/>
      <c r="L41" s="116" t="s">
        <v>734</v>
      </c>
      <c r="M41" s="96">
        <v>4.6962093588272324</v>
      </c>
      <c r="N41" s="97">
        <v>8056.37451171875</v>
      </c>
      <c r="O41" s="97">
        <v>5425.92822265625</v>
      </c>
      <c r="P41" s="77"/>
      <c r="Q41" s="98"/>
      <c r="R41" s="98"/>
      <c r="S41" s="99"/>
      <c r="T41" s="51">
        <v>1</v>
      </c>
      <c r="U41" s="51">
        <v>0</v>
      </c>
      <c r="V41" s="52">
        <v>0</v>
      </c>
      <c r="W41" s="52">
        <v>0.333333</v>
      </c>
      <c r="X41" s="52">
        <v>0</v>
      </c>
      <c r="Y41" s="52">
        <v>0.770261</v>
      </c>
      <c r="Z41" s="52">
        <v>0</v>
      </c>
      <c r="AA41" s="52">
        <v>0</v>
      </c>
      <c r="AB41" s="82">
        <v>41</v>
      </c>
      <c r="AC41" s="82"/>
      <c r="AD41" s="100"/>
      <c r="AE41" s="85" t="s">
        <v>499</v>
      </c>
      <c r="AF41" s="85">
        <v>2100</v>
      </c>
      <c r="AG41" s="85">
        <v>5012</v>
      </c>
      <c r="AH41" s="85">
        <v>202678</v>
      </c>
      <c r="AI41" s="85">
        <v>25992</v>
      </c>
      <c r="AJ41" s="85"/>
      <c r="AK41" s="85" t="s">
        <v>538</v>
      </c>
      <c r="AL41" s="85" t="s">
        <v>565</v>
      </c>
      <c r="AM41" s="90" t="s">
        <v>587</v>
      </c>
      <c r="AN41" s="85"/>
      <c r="AO41" s="87">
        <v>39525.26969907407</v>
      </c>
      <c r="AP41" s="85"/>
      <c r="AQ41" s="85" t="b">
        <v>0</v>
      </c>
      <c r="AR41" s="85" t="b">
        <v>0</v>
      </c>
      <c r="AS41" s="85" t="b">
        <v>0</v>
      </c>
      <c r="AT41" s="85"/>
      <c r="AU41" s="85">
        <v>205</v>
      </c>
      <c r="AV41" s="90" t="s">
        <v>626</v>
      </c>
      <c r="AW41" s="85" t="b">
        <v>0</v>
      </c>
      <c r="AX41" s="85" t="s">
        <v>653</v>
      </c>
      <c r="AY41" s="90" t="s">
        <v>692</v>
      </c>
      <c r="AZ41" s="85" t="s">
        <v>65</v>
      </c>
      <c r="BA41" s="85" t="str">
        <f>REPLACE(INDEX(GroupVertices[Group],MATCH(Vertices[[#This Row],[Vertex]],GroupVertices[Vertex],0)),1,1,"")</f>
        <v>6</v>
      </c>
      <c r="BB41" s="51"/>
      <c r="BC41" s="51"/>
      <c r="BD41" s="51"/>
      <c r="BE41" s="51"/>
      <c r="BF41" s="51"/>
      <c r="BG41" s="51"/>
      <c r="BH41" s="51"/>
      <c r="BI41" s="51"/>
      <c r="BJ41" s="51"/>
      <c r="BK41" s="51"/>
      <c r="BL41" s="51"/>
      <c r="BM41" s="52"/>
      <c r="BN41" s="51"/>
      <c r="BO41" s="52"/>
      <c r="BP41" s="51"/>
      <c r="BQ41" s="52"/>
      <c r="BR41" s="51"/>
      <c r="BS41" s="52"/>
      <c r="BT41" s="51"/>
      <c r="BU41" s="2"/>
      <c r="BV41" s="3"/>
      <c r="BW41" s="3"/>
      <c r="BX41" s="3"/>
      <c r="BY41" s="3"/>
    </row>
    <row r="42" spans="1:77" ht="41.45" customHeight="1">
      <c r="A42" s="14" t="s">
        <v>255</v>
      </c>
      <c r="C42" s="15"/>
      <c r="D42" s="15" t="s">
        <v>64</v>
      </c>
      <c r="E42" s="95">
        <v>167.54631192519238</v>
      </c>
      <c r="F42" s="81">
        <v>99.98174391829065</v>
      </c>
      <c r="G42" s="114" t="s">
        <v>651</v>
      </c>
      <c r="H42" s="15"/>
      <c r="I42" s="16" t="s">
        <v>255</v>
      </c>
      <c r="J42" s="66"/>
      <c r="K42" s="66"/>
      <c r="L42" s="116" t="s">
        <v>735</v>
      </c>
      <c r="M42" s="96">
        <v>7.0841434976705235</v>
      </c>
      <c r="N42" s="97">
        <v>7172.77197265625</v>
      </c>
      <c r="O42" s="97">
        <v>3879.02392578125</v>
      </c>
      <c r="P42" s="77"/>
      <c r="Q42" s="98"/>
      <c r="R42" s="98"/>
      <c r="S42" s="99"/>
      <c r="T42" s="51">
        <v>1</v>
      </c>
      <c r="U42" s="51">
        <v>0</v>
      </c>
      <c r="V42" s="52">
        <v>0</v>
      </c>
      <c r="W42" s="52">
        <v>0.333333</v>
      </c>
      <c r="X42" s="52">
        <v>0</v>
      </c>
      <c r="Y42" s="52">
        <v>0.770261</v>
      </c>
      <c r="Z42" s="52">
        <v>0</v>
      </c>
      <c r="AA42" s="52">
        <v>0</v>
      </c>
      <c r="AB42" s="82">
        <v>42</v>
      </c>
      <c r="AC42" s="82"/>
      <c r="AD42" s="100"/>
      <c r="AE42" s="85" t="s">
        <v>500</v>
      </c>
      <c r="AF42" s="85">
        <v>9840</v>
      </c>
      <c r="AG42" s="85">
        <v>8250</v>
      </c>
      <c r="AH42" s="85">
        <v>204260</v>
      </c>
      <c r="AI42" s="85">
        <v>237581</v>
      </c>
      <c r="AJ42" s="85"/>
      <c r="AK42" s="85" t="s">
        <v>539</v>
      </c>
      <c r="AL42" s="85" t="s">
        <v>566</v>
      </c>
      <c r="AM42" s="85"/>
      <c r="AN42" s="85"/>
      <c r="AO42" s="87">
        <v>39585.67077546296</v>
      </c>
      <c r="AP42" s="90" t="s">
        <v>622</v>
      </c>
      <c r="AQ42" s="85" t="b">
        <v>0</v>
      </c>
      <c r="AR42" s="85" t="b">
        <v>0</v>
      </c>
      <c r="AS42" s="85" t="b">
        <v>0</v>
      </c>
      <c r="AT42" s="85"/>
      <c r="AU42" s="85">
        <v>267</v>
      </c>
      <c r="AV42" s="90" t="s">
        <v>626</v>
      </c>
      <c r="AW42" s="85" t="b">
        <v>0</v>
      </c>
      <c r="AX42" s="85" t="s">
        <v>653</v>
      </c>
      <c r="AY42" s="90" t="s">
        <v>693</v>
      </c>
      <c r="AZ42" s="85" t="s">
        <v>65</v>
      </c>
      <c r="BA42" s="85" t="str">
        <f>REPLACE(INDEX(GroupVertices[Group],MATCH(Vertices[[#This Row],[Vertex]],GroupVertices[Vertex],0)),1,1,"")</f>
        <v>6</v>
      </c>
      <c r="BB42" s="51"/>
      <c r="BC42" s="51"/>
      <c r="BD42" s="51"/>
      <c r="BE42" s="51"/>
      <c r="BF42" s="51"/>
      <c r="BG42" s="51"/>
      <c r="BH42" s="51"/>
      <c r="BI42" s="51"/>
      <c r="BJ42" s="51"/>
      <c r="BK42" s="51"/>
      <c r="BL42" s="51"/>
      <c r="BM42" s="52"/>
      <c r="BN42" s="51"/>
      <c r="BO42" s="52"/>
      <c r="BP42" s="51"/>
      <c r="BQ42" s="52"/>
      <c r="BR42" s="51"/>
      <c r="BS42" s="52"/>
      <c r="BT42" s="51"/>
      <c r="BU42" s="2"/>
      <c r="BV42" s="3"/>
      <c r="BW42" s="3"/>
      <c r="BX42" s="3"/>
      <c r="BY42" s="3"/>
    </row>
    <row r="43" spans="1:77" ht="41.45" customHeight="1">
      <c r="A43" s="14" t="s">
        <v>237</v>
      </c>
      <c r="C43" s="15"/>
      <c r="D43" s="15" t="s">
        <v>64</v>
      </c>
      <c r="E43" s="95">
        <v>162.00067228023335</v>
      </c>
      <c r="F43" s="81">
        <v>99.99999778714161</v>
      </c>
      <c r="G43" s="114" t="s">
        <v>652</v>
      </c>
      <c r="H43" s="15"/>
      <c r="I43" s="16" t="s">
        <v>237</v>
      </c>
      <c r="J43" s="66"/>
      <c r="K43" s="66"/>
      <c r="L43" s="116" t="s">
        <v>736</v>
      </c>
      <c r="M43" s="96">
        <v>1.0007374719391116</v>
      </c>
      <c r="N43" s="97">
        <v>746.0808715820312</v>
      </c>
      <c r="O43" s="97">
        <v>8848.134765625</v>
      </c>
      <c r="P43" s="77"/>
      <c r="Q43" s="98"/>
      <c r="R43" s="98"/>
      <c r="S43" s="99"/>
      <c r="T43" s="51">
        <v>1</v>
      </c>
      <c r="U43" s="51">
        <v>1</v>
      </c>
      <c r="V43" s="52">
        <v>0</v>
      </c>
      <c r="W43" s="52">
        <v>0</v>
      </c>
      <c r="X43" s="52">
        <v>0</v>
      </c>
      <c r="Y43" s="52">
        <v>0.999987</v>
      </c>
      <c r="Z43" s="52">
        <v>0</v>
      </c>
      <c r="AA43" s="52" t="s">
        <v>798</v>
      </c>
      <c r="AB43" s="82">
        <v>43</v>
      </c>
      <c r="AC43" s="82"/>
      <c r="AD43" s="100"/>
      <c r="AE43" s="85" t="s">
        <v>501</v>
      </c>
      <c r="AF43" s="85">
        <v>28</v>
      </c>
      <c r="AG43" s="85">
        <v>1</v>
      </c>
      <c r="AH43" s="85">
        <v>32</v>
      </c>
      <c r="AI43" s="85">
        <v>27</v>
      </c>
      <c r="AJ43" s="85"/>
      <c r="AK43" s="85" t="s">
        <v>540</v>
      </c>
      <c r="AL43" s="85"/>
      <c r="AM43" s="85"/>
      <c r="AN43" s="85"/>
      <c r="AO43" s="87">
        <v>43457.96908564815</v>
      </c>
      <c r="AP43" s="90" t="s">
        <v>623</v>
      </c>
      <c r="AQ43" s="85" t="b">
        <v>1</v>
      </c>
      <c r="AR43" s="85" t="b">
        <v>0</v>
      </c>
      <c r="AS43" s="85" t="b">
        <v>0</v>
      </c>
      <c r="AT43" s="85"/>
      <c r="AU43" s="85">
        <v>0</v>
      </c>
      <c r="AV43" s="85"/>
      <c r="AW43" s="85" t="b">
        <v>0</v>
      </c>
      <c r="AX43" s="85" t="s">
        <v>653</v>
      </c>
      <c r="AY43" s="90" t="s">
        <v>694</v>
      </c>
      <c r="AZ43" s="85" t="s">
        <v>66</v>
      </c>
      <c r="BA43" s="85" t="str">
        <f>REPLACE(INDEX(GroupVertices[Group],MATCH(Vertices[[#This Row],[Vertex]],GroupVertices[Vertex],0)),1,1,"")</f>
        <v>1</v>
      </c>
      <c r="BB43" s="51"/>
      <c r="BC43" s="51"/>
      <c r="BD43" s="51"/>
      <c r="BE43" s="51"/>
      <c r="BF43" s="51" t="s">
        <v>296</v>
      </c>
      <c r="BG43" s="51" t="s">
        <v>296</v>
      </c>
      <c r="BH43" s="131" t="s">
        <v>1093</v>
      </c>
      <c r="BI43" s="131" t="s">
        <v>1093</v>
      </c>
      <c r="BJ43" s="131" t="s">
        <v>1107</v>
      </c>
      <c r="BK43" s="131" t="s">
        <v>1107</v>
      </c>
      <c r="BL43" s="131">
        <v>0</v>
      </c>
      <c r="BM43" s="134">
        <v>0</v>
      </c>
      <c r="BN43" s="131">
        <v>0</v>
      </c>
      <c r="BO43" s="134">
        <v>0</v>
      </c>
      <c r="BP43" s="131">
        <v>0</v>
      </c>
      <c r="BQ43" s="134">
        <v>0</v>
      </c>
      <c r="BR43" s="131">
        <v>6</v>
      </c>
      <c r="BS43" s="134">
        <v>100</v>
      </c>
      <c r="BT43" s="131">
        <v>6</v>
      </c>
      <c r="BU43" s="2"/>
      <c r="BV43" s="3"/>
      <c r="BW43" s="3"/>
      <c r="BX43" s="3"/>
      <c r="BY43" s="3"/>
    </row>
    <row r="44" spans="1:77" ht="41.45" customHeight="1">
      <c r="A44" s="101" t="s">
        <v>238</v>
      </c>
      <c r="C44" s="102"/>
      <c r="D44" s="102" t="s">
        <v>64</v>
      </c>
      <c r="E44" s="103">
        <v>163.2376679096096</v>
      </c>
      <c r="F44" s="104">
        <v>99.99592612770583</v>
      </c>
      <c r="G44" s="115" t="s">
        <v>332</v>
      </c>
      <c r="H44" s="102"/>
      <c r="I44" s="105" t="s">
        <v>238</v>
      </c>
      <c r="J44" s="106"/>
      <c r="K44" s="106"/>
      <c r="L44" s="117" t="s">
        <v>737</v>
      </c>
      <c r="M44" s="107">
        <v>2.3576858399044163</v>
      </c>
      <c r="N44" s="108">
        <v>2950.75537109375</v>
      </c>
      <c r="O44" s="108">
        <v>7252.2158203125</v>
      </c>
      <c r="P44" s="109"/>
      <c r="Q44" s="110"/>
      <c r="R44" s="110"/>
      <c r="S44" s="111"/>
      <c r="T44" s="51">
        <v>1</v>
      </c>
      <c r="U44" s="51">
        <v>1</v>
      </c>
      <c r="V44" s="52">
        <v>0</v>
      </c>
      <c r="W44" s="52">
        <v>0</v>
      </c>
      <c r="X44" s="52">
        <v>0</v>
      </c>
      <c r="Y44" s="52">
        <v>0.999987</v>
      </c>
      <c r="Z44" s="52">
        <v>0</v>
      </c>
      <c r="AA44" s="52" t="s">
        <v>798</v>
      </c>
      <c r="AB44" s="112">
        <v>44</v>
      </c>
      <c r="AC44" s="112"/>
      <c r="AD44" s="113"/>
      <c r="AE44" s="85" t="s">
        <v>502</v>
      </c>
      <c r="AF44" s="85">
        <v>356</v>
      </c>
      <c r="AG44" s="85">
        <v>1841</v>
      </c>
      <c r="AH44" s="85">
        <v>1732</v>
      </c>
      <c r="AI44" s="85">
        <v>60</v>
      </c>
      <c r="AJ44" s="85"/>
      <c r="AK44" s="85" t="s">
        <v>541</v>
      </c>
      <c r="AL44" s="85" t="s">
        <v>567</v>
      </c>
      <c r="AM44" s="90" t="s">
        <v>588</v>
      </c>
      <c r="AN44" s="85"/>
      <c r="AO44" s="87">
        <v>41915.32576388889</v>
      </c>
      <c r="AP44" s="90" t="s">
        <v>624</v>
      </c>
      <c r="AQ44" s="85" t="b">
        <v>1</v>
      </c>
      <c r="AR44" s="85" t="b">
        <v>0</v>
      </c>
      <c r="AS44" s="85" t="b">
        <v>1</v>
      </c>
      <c r="AT44" s="85"/>
      <c r="AU44" s="85">
        <v>25</v>
      </c>
      <c r="AV44" s="90" t="s">
        <v>626</v>
      </c>
      <c r="AW44" s="85" t="b">
        <v>0</v>
      </c>
      <c r="AX44" s="85" t="s">
        <v>653</v>
      </c>
      <c r="AY44" s="90" t="s">
        <v>695</v>
      </c>
      <c r="AZ44" s="85" t="s">
        <v>66</v>
      </c>
      <c r="BA44" s="85" t="str">
        <f>REPLACE(INDEX(GroupVertices[Group],MATCH(Vertices[[#This Row],[Vertex]],GroupVertices[Vertex],0)),1,1,"")</f>
        <v>1</v>
      </c>
      <c r="BB44" s="51" t="s">
        <v>1069</v>
      </c>
      <c r="BC44" s="51" t="s">
        <v>1069</v>
      </c>
      <c r="BD44" s="51" t="s">
        <v>1072</v>
      </c>
      <c r="BE44" s="51" t="s">
        <v>1072</v>
      </c>
      <c r="BF44" s="51" t="s">
        <v>1075</v>
      </c>
      <c r="BG44" s="51" t="s">
        <v>1078</v>
      </c>
      <c r="BH44" s="131" t="s">
        <v>1094</v>
      </c>
      <c r="BI44" s="131" t="s">
        <v>1096</v>
      </c>
      <c r="BJ44" s="131" t="s">
        <v>1108</v>
      </c>
      <c r="BK44" s="131" t="s">
        <v>1110</v>
      </c>
      <c r="BL44" s="131">
        <v>0</v>
      </c>
      <c r="BM44" s="134">
        <v>0</v>
      </c>
      <c r="BN44" s="131">
        <v>2</v>
      </c>
      <c r="BO44" s="134">
        <v>4.878048780487805</v>
      </c>
      <c r="BP44" s="131">
        <v>0</v>
      </c>
      <c r="BQ44" s="134">
        <v>0</v>
      </c>
      <c r="BR44" s="131">
        <v>39</v>
      </c>
      <c r="BS44" s="134">
        <v>95.1219512195122</v>
      </c>
      <c r="BT44" s="131">
        <v>41</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4"/>
    <dataValidation allowBlank="1" showInputMessage="1" promptTitle="Vertex Tooltip" prompt="Enter optional text that will pop up when the mouse is hovered over the vertex." errorTitle="Invalid Vertex Image Key" sqref="L3:L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4"/>
    <dataValidation allowBlank="1" showInputMessage="1" promptTitle="Vertex Label Fill Color" prompt="To select an optional fill color for the Label shape, right-click and select Select Color on the right-click menu." sqref="J3:J44"/>
    <dataValidation allowBlank="1" showInputMessage="1" promptTitle="Vertex Image File" prompt="Enter the path to an image file.  Hover over the column header for examples." errorTitle="Invalid Vertex Image Key" sqref="G3:G44"/>
    <dataValidation allowBlank="1" showInputMessage="1" promptTitle="Vertex Color" prompt="To select an optional vertex color, right-click and select Select Color on the right-click menu." sqref="C3:C44"/>
    <dataValidation allowBlank="1" showInputMessage="1" promptTitle="Vertex Opacity" prompt="Enter an optional vertex opacity between 0 (transparent) and 100 (opaque)." errorTitle="Invalid Vertex Opacity" error="The optional vertex opacity must be a whole number between 0 and 10." sqref="F3:F44"/>
    <dataValidation type="list" allowBlank="1" showInputMessage="1" showErrorMessage="1" promptTitle="Vertex Shape" prompt="Select an optional vertex shape." errorTitle="Invalid Vertex Shape" error="You have entered an invalid vertex shape.  Try selecting from the drop-down list instead." sqref="D3:D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4">
      <formula1>ValidVertexLabelPositions</formula1>
    </dataValidation>
    <dataValidation allowBlank="1" showInputMessage="1" showErrorMessage="1" promptTitle="Vertex Name" prompt="Enter the name of the vertex." sqref="A3:A44"/>
  </dataValidations>
  <hyperlinks>
    <hyperlink ref="AM4" r:id="rId1" display="https://t.co/z9APAcqkD4"/>
    <hyperlink ref="AM5" r:id="rId2" display="http://t.co/zTHZRnEyh7"/>
    <hyperlink ref="AM7" r:id="rId3" display="http://t.co/7bZ2KCQJ2k"/>
    <hyperlink ref="AM9" r:id="rId4" display="https://t.co/WRE5sBbVu6"/>
    <hyperlink ref="AM10" r:id="rId5" display="http://t.co/GAsNZkMcoP"/>
    <hyperlink ref="AM14" r:id="rId6" display="http://t.co/CslNfEsYRj"/>
    <hyperlink ref="AM15" r:id="rId7" display="http://t.co/kY7ICHdVK0"/>
    <hyperlink ref="AM16" r:id="rId8" display="https://t.co/MAOonCZVn5"/>
    <hyperlink ref="AM25" r:id="rId9" display="http://t.co/AzowMMXnTX"/>
    <hyperlink ref="AM26" r:id="rId10" display="http://t.co/LQkCo9VW"/>
    <hyperlink ref="AM27" r:id="rId11" display="https://t.co/Nb7mqsqGHP"/>
    <hyperlink ref="AM28" r:id="rId12" display="https://t.co/K6GskqD9Yq"/>
    <hyperlink ref="AM30" r:id="rId13" display="http://t.co/jXUOUIxCqX"/>
    <hyperlink ref="AM31" r:id="rId14" display="https://t.co/3RyOLsqSJM"/>
    <hyperlink ref="AM32" r:id="rId15" display="https://t.co/Mmaj6Gj1Dc"/>
    <hyperlink ref="AM34" r:id="rId16" display="https://t.co/lJeW4n8xdG"/>
    <hyperlink ref="AM35" r:id="rId17" display="https://t.co/I9lKzPaQZt"/>
    <hyperlink ref="AM36" r:id="rId18" display="https://t.co/BTsXfmV3Yv"/>
    <hyperlink ref="AM39" r:id="rId19" display="https://t.co/E2KVYcoQud"/>
    <hyperlink ref="AM41" r:id="rId20" display="http://t.co/DD1MGW7Eez"/>
    <hyperlink ref="AM44" r:id="rId21" display="http://t.co/JQ5fPr15qq"/>
    <hyperlink ref="AP3" r:id="rId22" display="https://pbs.twimg.com/profile_banners/1149723978329731073/1562951265"/>
    <hyperlink ref="AP4" r:id="rId23" display="https://pbs.twimg.com/profile_banners/1135187391952642049/1559497127"/>
    <hyperlink ref="AP5" r:id="rId24" display="https://pbs.twimg.com/profile_banners/68686173/1519032788"/>
    <hyperlink ref="AP6" r:id="rId25" display="https://pbs.twimg.com/profile_banners/145378724/1430582822"/>
    <hyperlink ref="AP7" r:id="rId26" display="https://pbs.twimg.com/profile_banners/2425151/1506715336"/>
    <hyperlink ref="AP8" r:id="rId27" display="https://pbs.twimg.com/profile_banners/1150147833162420224/1563052243"/>
    <hyperlink ref="AP10" r:id="rId28" display="https://pbs.twimg.com/profile_banners/6107422/1510341891"/>
    <hyperlink ref="AP11" r:id="rId29" display="https://pbs.twimg.com/profile_banners/2277959413/1544625927"/>
    <hyperlink ref="AP12" r:id="rId30" display="https://pbs.twimg.com/profile_banners/2308274318/1405448286"/>
    <hyperlink ref="AP13" r:id="rId31" display="https://pbs.twimg.com/profile_banners/4920080321/1459373227"/>
    <hyperlink ref="AP14" r:id="rId32" display="https://pbs.twimg.com/profile_banners/82053266/1523612749"/>
    <hyperlink ref="AP17" r:id="rId33" display="https://pbs.twimg.com/profile_banners/774698520116723713/1563231552"/>
    <hyperlink ref="AP18" r:id="rId34" display="https://pbs.twimg.com/profile_banners/734032580786298881/1562785968"/>
    <hyperlink ref="AP19" r:id="rId35" display="https://pbs.twimg.com/profile_banners/738714120380383234/1533823950"/>
    <hyperlink ref="AP20" r:id="rId36" display="https://pbs.twimg.com/profile_banners/32966611/1533824289"/>
    <hyperlink ref="AP23" r:id="rId37" display="https://pbs.twimg.com/profile_banners/1876781312/1437915906"/>
    <hyperlink ref="AP24" r:id="rId38" display="https://pbs.twimg.com/profile_banners/732192641358692352/1521100778"/>
    <hyperlink ref="AP25" r:id="rId39" display="https://pbs.twimg.com/profile_banners/17686959/1356897777"/>
    <hyperlink ref="AP26" r:id="rId40" display="https://pbs.twimg.com/profile_banners/933447206/1512899568"/>
    <hyperlink ref="AP27" r:id="rId41" display="https://pbs.twimg.com/profile_banners/2976578584/1564745879"/>
    <hyperlink ref="AP28" r:id="rId42" display="https://pbs.twimg.com/profile_banners/232124120/1547487900"/>
    <hyperlink ref="AP29" r:id="rId43" display="https://pbs.twimg.com/profile_banners/86704262/1565809381"/>
    <hyperlink ref="AP30" r:id="rId44" display="https://pbs.twimg.com/profile_banners/197398545/1561463389"/>
    <hyperlink ref="AP31" r:id="rId45" display="https://pbs.twimg.com/profile_banners/997830182282104833/1526739059"/>
    <hyperlink ref="AP32" r:id="rId46" display="https://pbs.twimg.com/profile_banners/44349228/1562930267"/>
    <hyperlink ref="AP33" r:id="rId47" display="https://pbs.twimg.com/profile_banners/2872305539/1547231077"/>
    <hyperlink ref="AP34" r:id="rId48" display="https://pbs.twimg.com/profile_banners/3429870135/1445352063"/>
    <hyperlink ref="AP35" r:id="rId49" display="https://pbs.twimg.com/profile_banners/912309880941359104/1558346564"/>
    <hyperlink ref="AP36" r:id="rId50" display="https://pbs.twimg.com/profile_banners/214933692/1516187305"/>
    <hyperlink ref="AP37" r:id="rId51" display="https://pbs.twimg.com/profile_banners/2959763909/1542751310"/>
    <hyperlink ref="AP38" r:id="rId52" display="https://pbs.twimg.com/profile_banners/80685646/1557567093"/>
    <hyperlink ref="AP39" r:id="rId53" display="https://pbs.twimg.com/profile_banners/93687723/1531247163"/>
    <hyperlink ref="AP40" r:id="rId54" display="https://pbs.twimg.com/profile_banners/19081901/1525454195"/>
    <hyperlink ref="AP42" r:id="rId55" display="https://pbs.twimg.com/profile_banners/14812037/1461262018"/>
    <hyperlink ref="AP43" r:id="rId56" display="https://pbs.twimg.com/profile_banners/1076979634791739393/1545607429"/>
    <hyperlink ref="AP44" r:id="rId57" display="https://pbs.twimg.com/profile_banners/2801532357/1486047651"/>
    <hyperlink ref="AV5" r:id="rId58" display="http://abs.twimg.com/images/themes/theme9/bg.gif"/>
    <hyperlink ref="AV6" r:id="rId59" display="http://abs.twimg.com/images/themes/theme1/bg.png"/>
    <hyperlink ref="AV7" r:id="rId60" display="http://abs.twimg.com/images/themes/theme1/bg.png"/>
    <hyperlink ref="AV9" r:id="rId61" display="http://abs.twimg.com/images/themes/theme1/bg.png"/>
    <hyperlink ref="AV10" r:id="rId62" display="http://abs.twimg.com/images/themes/theme1/bg.png"/>
    <hyperlink ref="AV11" r:id="rId63" display="http://abs.twimg.com/images/themes/theme1/bg.png"/>
    <hyperlink ref="AV12" r:id="rId64" display="http://abs.twimg.com/images/themes/theme1/bg.png"/>
    <hyperlink ref="AV14" r:id="rId65" display="http://abs.twimg.com/images/themes/theme1/bg.png"/>
    <hyperlink ref="AV15" r:id="rId66" display="http://abs.twimg.com/images/themes/theme1/bg.png"/>
    <hyperlink ref="AV16" r:id="rId67" display="http://abs.twimg.com/images/themes/theme2/bg.gif"/>
    <hyperlink ref="AV17" r:id="rId68" display="http://abs.twimg.com/images/themes/theme1/bg.png"/>
    <hyperlink ref="AV20" r:id="rId69" display="http://abs.twimg.com/images/themes/theme13/bg.gif"/>
    <hyperlink ref="AV22" r:id="rId70" display="http://abs.twimg.com/images/themes/theme1/bg.png"/>
    <hyperlink ref="AV23" r:id="rId71" display="http://abs.twimg.com/images/themes/theme1/bg.png"/>
    <hyperlink ref="AV24" r:id="rId72" display="http://abs.twimg.com/images/themes/theme1/bg.png"/>
    <hyperlink ref="AV25" r:id="rId73" display="http://abs.twimg.com/images/themes/theme2/bg.gif"/>
    <hyperlink ref="AV26" r:id="rId74" display="http://abs.twimg.com/images/themes/theme1/bg.png"/>
    <hyperlink ref="AV27" r:id="rId75" display="http://abs.twimg.com/images/themes/theme1/bg.png"/>
    <hyperlink ref="AV28" r:id="rId76" display="http://abs.twimg.com/images/themes/theme1/bg.png"/>
    <hyperlink ref="AV29" r:id="rId77" display="http://abs.twimg.com/images/themes/theme10/bg.gif"/>
    <hyperlink ref="AV30" r:id="rId78" display="http://abs.twimg.com/images/themes/theme13/bg.gif"/>
    <hyperlink ref="AV31" r:id="rId79" display="http://abs.twimg.com/images/themes/theme1/bg.png"/>
    <hyperlink ref="AV32" r:id="rId80" display="http://abs.twimg.com/images/themes/theme2/bg.gif"/>
    <hyperlink ref="AV33" r:id="rId81" display="http://abs.twimg.com/images/themes/theme1/bg.png"/>
    <hyperlink ref="AV34" r:id="rId82" display="http://abs.twimg.com/images/themes/theme13/bg.gif"/>
    <hyperlink ref="AV35" r:id="rId83" display="http://abs.twimg.com/images/themes/theme1/bg.png"/>
    <hyperlink ref="AV36" r:id="rId84" display="http://abs.twimg.com/images/themes/theme1/bg.png"/>
    <hyperlink ref="AV37" r:id="rId85" display="http://abs.twimg.com/images/themes/theme1/bg.png"/>
    <hyperlink ref="AV38" r:id="rId86" display="http://abs.twimg.com/images/themes/theme1/bg.png"/>
    <hyperlink ref="AV39" r:id="rId87" display="http://abs.twimg.com/images/themes/theme15/bg.png"/>
    <hyperlink ref="AV40" r:id="rId88" display="http://abs.twimg.com/images/themes/theme5/bg.gif"/>
    <hyperlink ref="AV41" r:id="rId89" display="http://abs.twimg.com/images/themes/theme1/bg.png"/>
    <hyperlink ref="AV42" r:id="rId90" display="http://abs.twimg.com/images/themes/theme1/bg.png"/>
    <hyperlink ref="AV44" r:id="rId91" display="http://abs.twimg.com/images/themes/theme1/bg.png"/>
    <hyperlink ref="G3" r:id="rId92" display="http://pbs.twimg.com/profile_images/1149727048451153920/Fct1SUZF_normal.jpg"/>
    <hyperlink ref="G4" r:id="rId93" display="http://pbs.twimg.com/profile_images/1135192511058710528/ypAciCuf_normal.jpg"/>
    <hyperlink ref="G5" r:id="rId94" display="http://pbs.twimg.com/profile_images/1061918013379788800/Veu0stqU_normal.jpg"/>
    <hyperlink ref="G6" r:id="rId95" display="http://pbs.twimg.com/profile_images/1121070947195346944/U494-VrI_normal.jpg"/>
    <hyperlink ref="G7" r:id="rId96" display="http://pbs.twimg.com/profile_images/1123287311695982594/X4G0h2LY_normal.png"/>
    <hyperlink ref="G8" r:id="rId97" display="http://pbs.twimg.com/profile_images/1150150319441006592/G-WQUIVZ_normal.jpg"/>
    <hyperlink ref="G9" r:id="rId98" display="http://pbs.twimg.com/profile_images/785847084838780928/2Lp2D0EC_normal.jpg"/>
    <hyperlink ref="G10" r:id="rId99" display="http://pbs.twimg.com/profile_images/881879546101891073/KoNl5qpa_normal.jpg"/>
    <hyperlink ref="G11" r:id="rId100" display="http://pbs.twimg.com/profile_images/1054114153697345537/nDUMklUI_normal.jpg"/>
    <hyperlink ref="G12" r:id="rId101" display="http://pbs.twimg.com/profile_images/437915903762501634/qT7oKtnf_normal.png"/>
    <hyperlink ref="G13" r:id="rId102" display="http://pbs.twimg.com/profile_images/869980401837768704/qVEECgIM_normal.jpg"/>
    <hyperlink ref="G14" r:id="rId103" display="http://pbs.twimg.com/profile_images/984728137840971776/ZBqONmS8_normal.jpg"/>
    <hyperlink ref="G15" r:id="rId104" display="http://pbs.twimg.com/profile_images/1331979721/Techwriterslogoweb_normal.jpg"/>
    <hyperlink ref="G16" r:id="rId105" display="http://pbs.twimg.com/profile_images/1279025396/Rick2010_normal.jpg"/>
    <hyperlink ref="G17" r:id="rId106" display="http://pbs.twimg.com/profile_images/1150902657772597249/U6V9oHbH_normal.jpg"/>
    <hyperlink ref="G18" r:id="rId107" display="http://pbs.twimg.com/profile_images/1162601618686111744/bx8itdEJ_normal.jpg"/>
    <hyperlink ref="G19" r:id="rId108" display="http://pbs.twimg.com/profile_images/738716751983194112/pGroybxd_normal.jpg"/>
    <hyperlink ref="G20" r:id="rId109" display="http://pbs.twimg.com/profile_images/1027558780454793218/Ne0huhsZ_normal.jpg"/>
    <hyperlink ref="G21" r:id="rId110" display="http://abs.twimg.com/sticky/default_profile_images/default_profile_normal.png"/>
    <hyperlink ref="G22" r:id="rId111" display="http://pbs.twimg.com/profile_images/2915543503/2f556ab73a1af7ce1b1e3e4849e08972_normal.jpeg"/>
    <hyperlink ref="G23" r:id="rId112" display="http://pbs.twimg.com/profile_images/878025031061839872/78BycsIX_normal.jpg"/>
    <hyperlink ref="G24" r:id="rId113" display="http://pbs.twimg.com/profile_images/732217895774765056/CDJEHm69_normal.jpg"/>
    <hyperlink ref="G25" r:id="rId114" display="http://pbs.twimg.com/profile_images/967877171980025856/nxo-zSDI_normal.jpg"/>
    <hyperlink ref="G26" r:id="rId115" display="http://pbs.twimg.com/profile_images/1105700911119122434/LbIbg3R8_normal.png"/>
    <hyperlink ref="G27" r:id="rId116" display="http://pbs.twimg.com/profile_images/1142799192534016001/LQj73IX__normal.jpg"/>
    <hyperlink ref="G28" r:id="rId117" display="http://pbs.twimg.com/profile_images/1147797399089426433/_vK7enAc_normal.jpg"/>
    <hyperlink ref="G29" r:id="rId118" display="http://pbs.twimg.com/profile_images/1151706119192158208/20kvu_8U_normal.jpg"/>
    <hyperlink ref="G30" r:id="rId119" display="http://pbs.twimg.com/profile_images/1013800190896148480/x79Pum59_normal.jpg"/>
    <hyperlink ref="G31" r:id="rId120" display="http://pbs.twimg.com/profile_images/997834781076459520/RoBfYmCi_normal.jpg"/>
    <hyperlink ref="G32" r:id="rId121" display="http://pbs.twimg.com/profile_images/1064460667288256512/WHYtgj6H_normal.jpg"/>
    <hyperlink ref="G33" r:id="rId122" display="http://pbs.twimg.com/profile_images/1083791801159467008/YEKQHMvI_normal.jpg"/>
    <hyperlink ref="G34" r:id="rId123" display="http://pbs.twimg.com/profile_images/636197416287510528/eevgAtC__normal.png"/>
    <hyperlink ref="G35" r:id="rId124" display="http://pbs.twimg.com/profile_images/1075794419956281344/tL1luLAN_normal.jpg"/>
    <hyperlink ref="G36" r:id="rId125" display="http://pbs.twimg.com/profile_images/378800000280103400/cc70cd0675613504f444caacbe2a1b5d_normal.jpeg"/>
    <hyperlink ref="G37" r:id="rId126" display="http://pbs.twimg.com/profile_images/1160095742238842882/noNFClJB_normal.jpg"/>
    <hyperlink ref="G38" r:id="rId127" display="http://pbs.twimg.com/profile_images/1148155412815986688/Ipy2qDWg_normal.jpg"/>
    <hyperlink ref="G39" r:id="rId128" display="http://pbs.twimg.com/profile_images/726585675215200256/yWUK-3zH_normal.jpg"/>
    <hyperlink ref="G40" r:id="rId129" display="http://pbs.twimg.com/profile_images/1133452447014428673/43auDe73_normal.jpg"/>
    <hyperlink ref="G41" r:id="rId130" display="http://pbs.twimg.com/profile_images/2996142453/8e16caf86e99685466c1dc9f6930b26a_normal.jpeg"/>
    <hyperlink ref="G42" r:id="rId131" display="http://pbs.twimg.com/profile_images/724064176923004928/dUhi93u9_normal.jpg"/>
    <hyperlink ref="G43" r:id="rId132" display="http://pbs.twimg.com/profile_images/1130270009647874050/MstKLvOV_normal.png"/>
    <hyperlink ref="G44" r:id="rId133" display="http://pbs.twimg.com/profile_images/644108221268008960/oqWXjUWc_normal.jpg"/>
    <hyperlink ref="AY3" r:id="rId134" display="https://twitter.com/sometimespunchy"/>
    <hyperlink ref="AY4" r:id="rId135" display="https://twitter.com/nfcucrimeflops"/>
    <hyperlink ref="AY5" r:id="rId136" display="https://twitter.com/foodgov"/>
    <hyperlink ref="AY6" r:id="rId137" display="https://twitter.com/heatherjhancock"/>
    <hyperlink ref="AY7" r:id="rId138" display="https://twitter.com/facebook"/>
    <hyperlink ref="AY8" r:id="rId139" display="https://twitter.com/_iznar"/>
    <hyperlink ref="AY9" r:id="rId140" display="https://twitter.com/jamesford74"/>
    <hyperlink ref="AY10" r:id="rId141" display="https://twitter.com/thetimes"/>
    <hyperlink ref="AY11" r:id="rId142" display="https://twitter.com/judgementalbsc"/>
    <hyperlink ref="AY12" r:id="rId143" display="https://twitter.com/iffnmanchester"/>
    <hyperlink ref="AY13" r:id="rId144" display="https://twitter.com/srmooreresearch"/>
    <hyperlink ref="AY14" r:id="rId145" display="https://twitter.com/foodmanufacture"/>
    <hyperlink ref="AY15" r:id="rId146" display="https://twitter.com/techwritersuk"/>
    <hyperlink ref="AY16" r:id="rId147" display="https://twitter.com/rickpendrous"/>
    <hyperlink ref="AY17" r:id="rId148" display="https://twitter.com/treshaus"/>
    <hyperlink ref="AY18" r:id="rId149" display="https://twitter.com/incastamere"/>
    <hyperlink ref="AY19" r:id="rId150" display="https://twitter.com/nfcucrimeops"/>
    <hyperlink ref="AY20" r:id="rId151" display="https://twitter.com/trimskil"/>
    <hyperlink ref="AY21" r:id="rId152" display="https://twitter.com/foodbruv"/>
    <hyperlink ref="AY22" r:id="rId153" display="https://twitter.com/numskul"/>
    <hyperlink ref="AY23" r:id="rId154" display="https://twitter.com/phandaw"/>
    <hyperlink ref="AY24" r:id="rId155" display="https://twitter.com/chappmanng"/>
    <hyperlink ref="AY25" r:id="rId156" display="https://twitter.com/thepoliticalcat"/>
    <hyperlink ref="AY26" r:id="rId157" display="https://twitter.com/bloodtribeelect"/>
    <hyperlink ref="AY27" r:id="rId158" display="https://twitter.com/wsccts"/>
    <hyperlink ref="AY28" r:id="rId159" display="https://twitter.com/sanidadgob"/>
    <hyperlink ref="AY29" r:id="rId160" display="https://twitter.com/jrussell46"/>
    <hyperlink ref="AY30" r:id="rId161" display="https://twitter.com/ctsi_uk"/>
    <hyperlink ref="AY31" r:id="rId162" display="https://twitter.com/jts_editorial"/>
    <hyperlink ref="AY32" r:id="rId163" display="https://twitter.com/wsccnews"/>
    <hyperlink ref="AY33" r:id="rId164" display="https://twitter.com/peteraston3"/>
    <hyperlink ref="AY34" r:id="rId165" display="https://twitter.com/fauthenticity"/>
    <hyperlink ref="AY35" r:id="rId166" display="https://twitter.com/nml_chembiogc"/>
    <hyperlink ref="AY36" r:id="rId167" display="https://twitter.com/lgcgroup"/>
    <hyperlink ref="AY37" r:id="rId168" display="https://twitter.com/nove1066"/>
    <hyperlink ref="AY38" r:id="rId169" display="https://twitter.com/sainsburys"/>
    <hyperlink ref="AY39" r:id="rId170" display="https://twitter.com/berthacoombs"/>
    <hyperlink ref="AY40" r:id="rId171" display="https://twitter.com/gcountryman"/>
    <hyperlink ref="AY41" r:id="rId172" display="https://twitter.com/shabbosgoy"/>
    <hyperlink ref="AY42" r:id="rId173" display="https://twitter.com/chris_steller"/>
    <hyperlink ref="AY43" r:id="rId174" display="https://twitter.com/l_maisey"/>
    <hyperlink ref="AY44" r:id="rId175" display="https://twitter.com/sciexfood"/>
  </hyperlinks>
  <printOptions/>
  <pageMargins left="0.7" right="0.7" top="0.75" bottom="0.75" header="0.3" footer="0.3"/>
  <pageSetup horizontalDpi="600" verticalDpi="600" orientation="portrait" r:id="rId180"/>
  <drawing r:id="rId179"/>
  <legacyDrawing r:id="rId177"/>
  <tableParts>
    <tablePart r:id="rId1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819</v>
      </c>
      <c r="Z2" s="13" t="s">
        <v>832</v>
      </c>
      <c r="AA2" s="13" t="s">
        <v>870</v>
      </c>
      <c r="AB2" s="13" t="s">
        <v>940</v>
      </c>
      <c r="AC2" s="13" t="s">
        <v>1016</v>
      </c>
      <c r="AD2" s="13" t="s">
        <v>1043</v>
      </c>
      <c r="AE2" s="13" t="s">
        <v>1044</v>
      </c>
      <c r="AF2" s="13" t="s">
        <v>1058</v>
      </c>
      <c r="AG2" s="67" t="s">
        <v>1170</v>
      </c>
      <c r="AH2" s="67" t="s">
        <v>1171</v>
      </c>
      <c r="AI2" s="67" t="s">
        <v>1172</v>
      </c>
      <c r="AJ2" s="67" t="s">
        <v>1173</v>
      </c>
      <c r="AK2" s="67" t="s">
        <v>1174</v>
      </c>
      <c r="AL2" s="67" t="s">
        <v>1175</v>
      </c>
      <c r="AM2" s="67" t="s">
        <v>1176</v>
      </c>
      <c r="AN2" s="67" t="s">
        <v>1177</v>
      </c>
      <c r="AO2" s="67" t="s">
        <v>1180</v>
      </c>
    </row>
    <row r="3" spans="1:41" ht="15">
      <c r="A3" s="128" t="s">
        <v>777</v>
      </c>
      <c r="B3" s="129" t="s">
        <v>786</v>
      </c>
      <c r="C3" s="129" t="s">
        <v>56</v>
      </c>
      <c r="D3" s="120"/>
      <c r="E3" s="119"/>
      <c r="F3" s="121" t="s">
        <v>1203</v>
      </c>
      <c r="G3" s="122"/>
      <c r="H3" s="122"/>
      <c r="I3" s="123">
        <v>3</v>
      </c>
      <c r="J3" s="124"/>
      <c r="K3" s="51">
        <v>8</v>
      </c>
      <c r="L3" s="51">
        <v>7</v>
      </c>
      <c r="M3" s="51">
        <v>2</v>
      </c>
      <c r="N3" s="51">
        <v>9</v>
      </c>
      <c r="O3" s="51">
        <v>9</v>
      </c>
      <c r="P3" s="52" t="s">
        <v>798</v>
      </c>
      <c r="Q3" s="52" t="s">
        <v>798</v>
      </c>
      <c r="R3" s="51">
        <v>8</v>
      </c>
      <c r="S3" s="51">
        <v>8</v>
      </c>
      <c r="T3" s="51">
        <v>1</v>
      </c>
      <c r="U3" s="51">
        <v>2</v>
      </c>
      <c r="V3" s="51">
        <v>0</v>
      </c>
      <c r="W3" s="52">
        <v>0</v>
      </c>
      <c r="X3" s="52">
        <v>0</v>
      </c>
      <c r="Y3" s="85" t="s">
        <v>820</v>
      </c>
      <c r="Z3" s="85" t="s">
        <v>833</v>
      </c>
      <c r="AA3" s="85" t="s">
        <v>871</v>
      </c>
      <c r="AB3" s="93" t="s">
        <v>941</v>
      </c>
      <c r="AC3" s="93" t="s">
        <v>1017</v>
      </c>
      <c r="AD3" s="93"/>
      <c r="AE3" s="93"/>
      <c r="AF3" s="93" t="s">
        <v>1059</v>
      </c>
      <c r="AG3" s="131">
        <v>1</v>
      </c>
      <c r="AH3" s="134">
        <v>0.6369426751592356</v>
      </c>
      <c r="AI3" s="131">
        <v>18</v>
      </c>
      <c r="AJ3" s="134">
        <v>11.464968152866241</v>
      </c>
      <c r="AK3" s="131">
        <v>0</v>
      </c>
      <c r="AL3" s="134">
        <v>0</v>
      </c>
      <c r="AM3" s="131">
        <v>138</v>
      </c>
      <c r="AN3" s="134">
        <v>87.89808917197452</v>
      </c>
      <c r="AO3" s="131">
        <v>157</v>
      </c>
    </row>
    <row r="4" spans="1:41" ht="15">
      <c r="A4" s="128" t="s">
        <v>778</v>
      </c>
      <c r="B4" s="129" t="s">
        <v>787</v>
      </c>
      <c r="C4" s="129" t="s">
        <v>56</v>
      </c>
      <c r="D4" s="125"/>
      <c r="E4" s="102"/>
      <c r="F4" s="105" t="s">
        <v>1204</v>
      </c>
      <c r="G4" s="109"/>
      <c r="H4" s="109"/>
      <c r="I4" s="126">
        <v>4</v>
      </c>
      <c r="J4" s="112"/>
      <c r="K4" s="51">
        <v>7</v>
      </c>
      <c r="L4" s="51">
        <v>11</v>
      </c>
      <c r="M4" s="51">
        <v>0</v>
      </c>
      <c r="N4" s="51">
        <v>11</v>
      </c>
      <c r="O4" s="51">
        <v>0</v>
      </c>
      <c r="P4" s="52">
        <v>0</v>
      </c>
      <c r="Q4" s="52">
        <v>0</v>
      </c>
      <c r="R4" s="51">
        <v>1</v>
      </c>
      <c r="S4" s="51">
        <v>0</v>
      </c>
      <c r="T4" s="51">
        <v>7</v>
      </c>
      <c r="U4" s="51">
        <v>11</v>
      </c>
      <c r="V4" s="51">
        <v>2</v>
      </c>
      <c r="W4" s="52">
        <v>1.265306</v>
      </c>
      <c r="X4" s="52">
        <v>0.2619047619047619</v>
      </c>
      <c r="Y4" s="85" t="s">
        <v>284</v>
      </c>
      <c r="Z4" s="85" t="s">
        <v>292</v>
      </c>
      <c r="AA4" s="85" t="s">
        <v>300</v>
      </c>
      <c r="AB4" s="93" t="s">
        <v>942</v>
      </c>
      <c r="AC4" s="93" t="s">
        <v>1018</v>
      </c>
      <c r="AD4" s="93"/>
      <c r="AE4" s="93" t="s">
        <v>1045</v>
      </c>
      <c r="AF4" s="93" t="s">
        <v>1060</v>
      </c>
      <c r="AG4" s="131">
        <v>2</v>
      </c>
      <c r="AH4" s="134">
        <v>3.125</v>
      </c>
      <c r="AI4" s="131">
        <v>4</v>
      </c>
      <c r="AJ4" s="134">
        <v>6.25</v>
      </c>
      <c r="AK4" s="131">
        <v>0</v>
      </c>
      <c r="AL4" s="134">
        <v>0</v>
      </c>
      <c r="AM4" s="131">
        <v>58</v>
      </c>
      <c r="AN4" s="134">
        <v>90.625</v>
      </c>
      <c r="AO4" s="131">
        <v>64</v>
      </c>
    </row>
    <row r="5" spans="1:41" ht="15">
      <c r="A5" s="128" t="s">
        <v>779</v>
      </c>
      <c r="B5" s="129" t="s">
        <v>788</v>
      </c>
      <c r="C5" s="129" t="s">
        <v>56</v>
      </c>
      <c r="D5" s="125"/>
      <c r="E5" s="102"/>
      <c r="F5" s="105" t="s">
        <v>1205</v>
      </c>
      <c r="G5" s="109"/>
      <c r="H5" s="109"/>
      <c r="I5" s="126">
        <v>5</v>
      </c>
      <c r="J5" s="112"/>
      <c r="K5" s="51">
        <v>7</v>
      </c>
      <c r="L5" s="51">
        <v>10</v>
      </c>
      <c r="M5" s="51">
        <v>0</v>
      </c>
      <c r="N5" s="51">
        <v>10</v>
      </c>
      <c r="O5" s="51">
        <v>0</v>
      </c>
      <c r="P5" s="52">
        <v>0</v>
      </c>
      <c r="Q5" s="52">
        <v>0</v>
      </c>
      <c r="R5" s="51">
        <v>1</v>
      </c>
      <c r="S5" s="51">
        <v>0</v>
      </c>
      <c r="T5" s="51">
        <v>7</v>
      </c>
      <c r="U5" s="51">
        <v>10</v>
      </c>
      <c r="V5" s="51">
        <v>2</v>
      </c>
      <c r="W5" s="52">
        <v>1.306122</v>
      </c>
      <c r="X5" s="52">
        <v>0.23809523809523808</v>
      </c>
      <c r="Y5" s="85"/>
      <c r="Z5" s="85"/>
      <c r="AA5" s="85" t="s">
        <v>295</v>
      </c>
      <c r="AB5" s="93" t="s">
        <v>943</v>
      </c>
      <c r="AC5" s="93" t="s">
        <v>1019</v>
      </c>
      <c r="AD5" s="93"/>
      <c r="AE5" s="93" t="s">
        <v>1046</v>
      </c>
      <c r="AF5" s="93" t="s">
        <v>1061</v>
      </c>
      <c r="AG5" s="131">
        <v>4</v>
      </c>
      <c r="AH5" s="134">
        <v>3.125</v>
      </c>
      <c r="AI5" s="131">
        <v>2</v>
      </c>
      <c r="AJ5" s="134">
        <v>1.5625</v>
      </c>
      <c r="AK5" s="131">
        <v>0</v>
      </c>
      <c r="AL5" s="134">
        <v>0</v>
      </c>
      <c r="AM5" s="131">
        <v>122</v>
      </c>
      <c r="AN5" s="134">
        <v>95.3125</v>
      </c>
      <c r="AO5" s="131">
        <v>128</v>
      </c>
    </row>
    <row r="6" spans="1:41" ht="15">
      <c r="A6" s="128" t="s">
        <v>780</v>
      </c>
      <c r="B6" s="129" t="s">
        <v>789</v>
      </c>
      <c r="C6" s="129" t="s">
        <v>56</v>
      </c>
      <c r="D6" s="125"/>
      <c r="E6" s="102"/>
      <c r="F6" s="105" t="s">
        <v>1206</v>
      </c>
      <c r="G6" s="109"/>
      <c r="H6" s="109"/>
      <c r="I6" s="126">
        <v>6</v>
      </c>
      <c r="J6" s="112"/>
      <c r="K6" s="51">
        <v>6</v>
      </c>
      <c r="L6" s="51">
        <v>8</v>
      </c>
      <c r="M6" s="51">
        <v>0</v>
      </c>
      <c r="N6" s="51">
        <v>8</v>
      </c>
      <c r="O6" s="51">
        <v>0</v>
      </c>
      <c r="P6" s="52">
        <v>0.14285714285714285</v>
      </c>
      <c r="Q6" s="52">
        <v>0.25</v>
      </c>
      <c r="R6" s="51">
        <v>1</v>
      </c>
      <c r="S6" s="51">
        <v>0</v>
      </c>
      <c r="T6" s="51">
        <v>6</v>
      </c>
      <c r="U6" s="51">
        <v>8</v>
      </c>
      <c r="V6" s="51">
        <v>4</v>
      </c>
      <c r="W6" s="52">
        <v>1.555556</v>
      </c>
      <c r="X6" s="52">
        <v>0.26666666666666666</v>
      </c>
      <c r="Y6" s="85" t="s">
        <v>285</v>
      </c>
      <c r="Z6" s="85" t="s">
        <v>291</v>
      </c>
      <c r="AA6" s="85" t="s">
        <v>872</v>
      </c>
      <c r="AB6" s="93" t="s">
        <v>944</v>
      </c>
      <c r="AC6" s="93" t="s">
        <v>1020</v>
      </c>
      <c r="AD6" s="93"/>
      <c r="AE6" s="93" t="s">
        <v>1047</v>
      </c>
      <c r="AF6" s="93" t="s">
        <v>1062</v>
      </c>
      <c r="AG6" s="131">
        <v>6</v>
      </c>
      <c r="AH6" s="134">
        <v>5.607476635514018</v>
      </c>
      <c r="AI6" s="131">
        <v>1</v>
      </c>
      <c r="AJ6" s="134">
        <v>0.9345794392523364</v>
      </c>
      <c r="AK6" s="131">
        <v>0</v>
      </c>
      <c r="AL6" s="134">
        <v>0</v>
      </c>
      <c r="AM6" s="131">
        <v>100</v>
      </c>
      <c r="AN6" s="134">
        <v>93.45794392523365</v>
      </c>
      <c r="AO6" s="131">
        <v>107</v>
      </c>
    </row>
    <row r="7" spans="1:41" ht="15">
      <c r="A7" s="128" t="s">
        <v>781</v>
      </c>
      <c r="B7" s="129" t="s">
        <v>790</v>
      </c>
      <c r="C7" s="129" t="s">
        <v>56</v>
      </c>
      <c r="D7" s="125"/>
      <c r="E7" s="102"/>
      <c r="F7" s="105" t="s">
        <v>1207</v>
      </c>
      <c r="G7" s="109"/>
      <c r="H7" s="109"/>
      <c r="I7" s="126">
        <v>7</v>
      </c>
      <c r="J7" s="112"/>
      <c r="K7" s="51">
        <v>5</v>
      </c>
      <c r="L7" s="51">
        <v>6</v>
      </c>
      <c r="M7" s="51">
        <v>0</v>
      </c>
      <c r="N7" s="51">
        <v>6</v>
      </c>
      <c r="O7" s="51">
        <v>0</v>
      </c>
      <c r="P7" s="52">
        <v>0</v>
      </c>
      <c r="Q7" s="52">
        <v>0</v>
      </c>
      <c r="R7" s="51">
        <v>1</v>
      </c>
      <c r="S7" s="51">
        <v>0</v>
      </c>
      <c r="T7" s="51">
        <v>5</v>
      </c>
      <c r="U7" s="51">
        <v>6</v>
      </c>
      <c r="V7" s="51">
        <v>2</v>
      </c>
      <c r="W7" s="52">
        <v>1.12</v>
      </c>
      <c r="X7" s="52">
        <v>0.3</v>
      </c>
      <c r="Y7" s="85" t="s">
        <v>821</v>
      </c>
      <c r="Z7" s="85" t="s">
        <v>834</v>
      </c>
      <c r="AA7" s="85" t="s">
        <v>297</v>
      </c>
      <c r="AB7" s="93" t="s">
        <v>945</v>
      </c>
      <c r="AC7" s="93" t="s">
        <v>1021</v>
      </c>
      <c r="AD7" s="93"/>
      <c r="AE7" s="93" t="s">
        <v>242</v>
      </c>
      <c r="AF7" s="93" t="s">
        <v>1063</v>
      </c>
      <c r="AG7" s="131">
        <v>1</v>
      </c>
      <c r="AH7" s="134">
        <v>1.8518518518518519</v>
      </c>
      <c r="AI7" s="131">
        <v>7</v>
      </c>
      <c r="AJ7" s="134">
        <v>12.962962962962964</v>
      </c>
      <c r="AK7" s="131">
        <v>0</v>
      </c>
      <c r="AL7" s="134">
        <v>0</v>
      </c>
      <c r="AM7" s="131">
        <v>46</v>
      </c>
      <c r="AN7" s="134">
        <v>85.18518518518519</v>
      </c>
      <c r="AO7" s="131">
        <v>54</v>
      </c>
    </row>
    <row r="8" spans="1:41" ht="15">
      <c r="A8" s="128" t="s">
        <v>782</v>
      </c>
      <c r="B8" s="129" t="s">
        <v>791</v>
      </c>
      <c r="C8" s="129" t="s">
        <v>56</v>
      </c>
      <c r="D8" s="125"/>
      <c r="E8" s="102"/>
      <c r="F8" s="105" t="s">
        <v>782</v>
      </c>
      <c r="G8" s="109"/>
      <c r="H8" s="109"/>
      <c r="I8" s="126">
        <v>8</v>
      </c>
      <c r="J8" s="112"/>
      <c r="K8" s="51">
        <v>3</v>
      </c>
      <c r="L8" s="51">
        <v>2</v>
      </c>
      <c r="M8" s="51">
        <v>0</v>
      </c>
      <c r="N8" s="51">
        <v>2</v>
      </c>
      <c r="O8" s="51">
        <v>0</v>
      </c>
      <c r="P8" s="52">
        <v>0</v>
      </c>
      <c r="Q8" s="52">
        <v>0</v>
      </c>
      <c r="R8" s="51">
        <v>1</v>
      </c>
      <c r="S8" s="51">
        <v>0</v>
      </c>
      <c r="T8" s="51">
        <v>3</v>
      </c>
      <c r="U8" s="51">
        <v>2</v>
      </c>
      <c r="V8" s="51">
        <v>2</v>
      </c>
      <c r="W8" s="52">
        <v>0.888889</v>
      </c>
      <c r="X8" s="52">
        <v>0.3333333333333333</v>
      </c>
      <c r="Y8" s="85"/>
      <c r="Z8" s="85"/>
      <c r="AA8" s="85" t="s">
        <v>296</v>
      </c>
      <c r="AB8" s="93" t="s">
        <v>416</v>
      </c>
      <c r="AC8" s="93" t="s">
        <v>416</v>
      </c>
      <c r="AD8" s="93" t="s">
        <v>255</v>
      </c>
      <c r="AE8" s="93" t="s">
        <v>254</v>
      </c>
      <c r="AF8" s="93" t="s">
        <v>1064</v>
      </c>
      <c r="AG8" s="131">
        <v>0</v>
      </c>
      <c r="AH8" s="134">
        <v>0</v>
      </c>
      <c r="AI8" s="131">
        <v>0</v>
      </c>
      <c r="AJ8" s="134">
        <v>0</v>
      </c>
      <c r="AK8" s="131">
        <v>0</v>
      </c>
      <c r="AL8" s="134">
        <v>0</v>
      </c>
      <c r="AM8" s="131">
        <v>8</v>
      </c>
      <c r="AN8" s="134">
        <v>100</v>
      </c>
      <c r="AO8" s="131">
        <v>8</v>
      </c>
    </row>
    <row r="9" spans="1:41" ht="15">
      <c r="A9" s="128" t="s">
        <v>783</v>
      </c>
      <c r="B9" s="129" t="s">
        <v>792</v>
      </c>
      <c r="C9" s="129" t="s">
        <v>56</v>
      </c>
      <c r="D9" s="125"/>
      <c r="E9" s="102"/>
      <c r="F9" s="105" t="s">
        <v>1208</v>
      </c>
      <c r="G9" s="109"/>
      <c r="H9" s="109"/>
      <c r="I9" s="126">
        <v>9</v>
      </c>
      <c r="J9" s="112"/>
      <c r="K9" s="51">
        <v>2</v>
      </c>
      <c r="L9" s="51">
        <v>1</v>
      </c>
      <c r="M9" s="51">
        <v>0</v>
      </c>
      <c r="N9" s="51">
        <v>1</v>
      </c>
      <c r="O9" s="51">
        <v>0</v>
      </c>
      <c r="P9" s="52">
        <v>0</v>
      </c>
      <c r="Q9" s="52">
        <v>0</v>
      </c>
      <c r="R9" s="51">
        <v>1</v>
      </c>
      <c r="S9" s="51">
        <v>0</v>
      </c>
      <c r="T9" s="51">
        <v>2</v>
      </c>
      <c r="U9" s="51">
        <v>1</v>
      </c>
      <c r="V9" s="51">
        <v>1</v>
      </c>
      <c r="W9" s="52">
        <v>0.5</v>
      </c>
      <c r="X9" s="52">
        <v>0.5</v>
      </c>
      <c r="Y9" s="85"/>
      <c r="Z9" s="85"/>
      <c r="AA9" s="85" t="s">
        <v>303</v>
      </c>
      <c r="AB9" s="93" t="s">
        <v>926</v>
      </c>
      <c r="AC9" s="93" t="s">
        <v>416</v>
      </c>
      <c r="AD9" s="93" t="s">
        <v>253</v>
      </c>
      <c r="AE9" s="93"/>
      <c r="AF9" s="93" t="s">
        <v>1065</v>
      </c>
      <c r="AG9" s="131">
        <v>0</v>
      </c>
      <c r="AH9" s="134">
        <v>0</v>
      </c>
      <c r="AI9" s="131">
        <v>0</v>
      </c>
      <c r="AJ9" s="134">
        <v>0</v>
      </c>
      <c r="AK9" s="131">
        <v>0</v>
      </c>
      <c r="AL9" s="134">
        <v>0</v>
      </c>
      <c r="AM9" s="131">
        <v>25</v>
      </c>
      <c r="AN9" s="134">
        <v>100</v>
      </c>
      <c r="AO9" s="131">
        <v>25</v>
      </c>
    </row>
    <row r="10" spans="1:41" ht="14.25" customHeight="1">
      <c r="A10" s="128" t="s">
        <v>784</v>
      </c>
      <c r="B10" s="129" t="s">
        <v>793</v>
      </c>
      <c r="C10" s="129" t="s">
        <v>56</v>
      </c>
      <c r="D10" s="125"/>
      <c r="E10" s="102"/>
      <c r="F10" s="105" t="s">
        <v>1209</v>
      </c>
      <c r="G10" s="109"/>
      <c r="H10" s="109"/>
      <c r="I10" s="126">
        <v>10</v>
      </c>
      <c r="J10" s="112"/>
      <c r="K10" s="51">
        <v>2</v>
      </c>
      <c r="L10" s="51">
        <v>2</v>
      </c>
      <c r="M10" s="51">
        <v>0</v>
      </c>
      <c r="N10" s="51">
        <v>2</v>
      </c>
      <c r="O10" s="51">
        <v>1</v>
      </c>
      <c r="P10" s="52">
        <v>0</v>
      </c>
      <c r="Q10" s="52">
        <v>0</v>
      </c>
      <c r="R10" s="51">
        <v>1</v>
      </c>
      <c r="S10" s="51">
        <v>0</v>
      </c>
      <c r="T10" s="51">
        <v>2</v>
      </c>
      <c r="U10" s="51">
        <v>2</v>
      </c>
      <c r="V10" s="51">
        <v>1</v>
      </c>
      <c r="W10" s="52">
        <v>0.5</v>
      </c>
      <c r="X10" s="52">
        <v>0.5</v>
      </c>
      <c r="Y10" s="85" t="s">
        <v>283</v>
      </c>
      <c r="Z10" s="85" t="s">
        <v>291</v>
      </c>
      <c r="AA10" s="85" t="s">
        <v>296</v>
      </c>
      <c r="AB10" s="93" t="s">
        <v>946</v>
      </c>
      <c r="AC10" s="93" t="s">
        <v>1022</v>
      </c>
      <c r="AD10" s="93"/>
      <c r="AE10" s="93"/>
      <c r="AF10" s="93" t="s">
        <v>1066</v>
      </c>
      <c r="AG10" s="131">
        <v>2</v>
      </c>
      <c r="AH10" s="134">
        <v>4.166666666666667</v>
      </c>
      <c r="AI10" s="131">
        <v>4</v>
      </c>
      <c r="AJ10" s="134">
        <v>8.333333333333334</v>
      </c>
      <c r="AK10" s="131">
        <v>0</v>
      </c>
      <c r="AL10" s="134">
        <v>0</v>
      </c>
      <c r="AM10" s="131">
        <v>42</v>
      </c>
      <c r="AN10" s="134">
        <v>87.5</v>
      </c>
      <c r="AO10" s="131">
        <v>48</v>
      </c>
    </row>
    <row r="11" spans="1:41" ht="15">
      <c r="A11" s="128" t="s">
        <v>785</v>
      </c>
      <c r="B11" s="129" t="s">
        <v>794</v>
      </c>
      <c r="C11" s="129" t="s">
        <v>56</v>
      </c>
      <c r="D11" s="125"/>
      <c r="E11" s="102"/>
      <c r="F11" s="105" t="s">
        <v>1210</v>
      </c>
      <c r="G11" s="109"/>
      <c r="H11" s="109"/>
      <c r="I11" s="126">
        <v>11</v>
      </c>
      <c r="J11" s="112"/>
      <c r="K11" s="51">
        <v>2</v>
      </c>
      <c r="L11" s="51">
        <v>1</v>
      </c>
      <c r="M11" s="51">
        <v>0</v>
      </c>
      <c r="N11" s="51">
        <v>1</v>
      </c>
      <c r="O11" s="51">
        <v>0</v>
      </c>
      <c r="P11" s="52">
        <v>0</v>
      </c>
      <c r="Q11" s="52">
        <v>0</v>
      </c>
      <c r="R11" s="51">
        <v>1</v>
      </c>
      <c r="S11" s="51">
        <v>0</v>
      </c>
      <c r="T11" s="51">
        <v>2</v>
      </c>
      <c r="U11" s="51">
        <v>1</v>
      </c>
      <c r="V11" s="51">
        <v>1</v>
      </c>
      <c r="W11" s="52">
        <v>0.5</v>
      </c>
      <c r="X11" s="52">
        <v>0.5</v>
      </c>
      <c r="Y11" s="85"/>
      <c r="Z11" s="85"/>
      <c r="AA11" s="85" t="s">
        <v>296</v>
      </c>
      <c r="AB11" s="93" t="s">
        <v>939</v>
      </c>
      <c r="AC11" s="93" t="s">
        <v>416</v>
      </c>
      <c r="AD11" s="93" t="s">
        <v>243</v>
      </c>
      <c r="AE11" s="93"/>
      <c r="AF11" s="93" t="s">
        <v>1067</v>
      </c>
      <c r="AG11" s="131">
        <v>0</v>
      </c>
      <c r="AH11" s="134">
        <v>0</v>
      </c>
      <c r="AI11" s="131">
        <v>0</v>
      </c>
      <c r="AJ11" s="134">
        <v>0</v>
      </c>
      <c r="AK11" s="131">
        <v>0</v>
      </c>
      <c r="AL11" s="134">
        <v>0</v>
      </c>
      <c r="AM11" s="131">
        <v>9</v>
      </c>
      <c r="AN11" s="134">
        <v>100</v>
      </c>
      <c r="AO11" s="131">
        <v>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777</v>
      </c>
      <c r="B2" s="93" t="s">
        <v>215</v>
      </c>
      <c r="C2" s="85">
        <f>VLOOKUP(GroupVertices[[#This Row],[Vertex]],Vertices[],MATCH("ID",Vertices[[#Headers],[Vertex]:[Vertex Content Word Count]],0),FALSE)</f>
        <v>8</v>
      </c>
    </row>
    <row r="3" spans="1:3" ht="15">
      <c r="A3" s="85" t="s">
        <v>777</v>
      </c>
      <c r="B3" s="93" t="s">
        <v>220</v>
      </c>
      <c r="C3" s="85">
        <f>VLOOKUP(GroupVertices[[#This Row],[Vertex]],Vertices[],MATCH("ID",Vertices[[#Headers],[Vertex]:[Vertex Content Word Count]],0),FALSE)</f>
        <v>14</v>
      </c>
    </row>
    <row r="4" spans="1:3" ht="15">
      <c r="A4" s="85" t="s">
        <v>777</v>
      </c>
      <c r="B4" s="93" t="s">
        <v>221</v>
      </c>
      <c r="C4" s="85">
        <f>VLOOKUP(GroupVertices[[#This Row],[Vertex]],Vertices[],MATCH("ID",Vertices[[#Headers],[Vertex]:[Vertex Content Word Count]],0),FALSE)</f>
        <v>15</v>
      </c>
    </row>
    <row r="5" spans="1:3" ht="15">
      <c r="A5" s="85" t="s">
        <v>777</v>
      </c>
      <c r="B5" s="93" t="s">
        <v>222</v>
      </c>
      <c r="C5" s="85">
        <f>VLOOKUP(GroupVertices[[#This Row],[Vertex]],Vertices[],MATCH("ID",Vertices[[#Headers],[Vertex]:[Vertex Content Word Count]],0),FALSE)</f>
        <v>16</v>
      </c>
    </row>
    <row r="6" spans="1:3" ht="15">
      <c r="A6" s="85" t="s">
        <v>777</v>
      </c>
      <c r="B6" s="93" t="s">
        <v>227</v>
      </c>
      <c r="C6" s="85">
        <f>VLOOKUP(GroupVertices[[#This Row],[Vertex]],Vertices[],MATCH("ID",Vertices[[#Headers],[Vertex]:[Vertex Content Word Count]],0),FALSE)</f>
        <v>24</v>
      </c>
    </row>
    <row r="7" spans="1:3" ht="15">
      <c r="A7" s="85" t="s">
        <v>777</v>
      </c>
      <c r="B7" s="93" t="s">
        <v>235</v>
      </c>
      <c r="C7" s="85">
        <f>VLOOKUP(GroupVertices[[#This Row],[Vertex]],Vertices[],MATCH("ID",Vertices[[#Headers],[Vertex]:[Vertex Content Word Count]],0),FALSE)</f>
        <v>39</v>
      </c>
    </row>
    <row r="8" spans="1:3" ht="15">
      <c r="A8" s="85" t="s">
        <v>777</v>
      </c>
      <c r="B8" s="93" t="s">
        <v>237</v>
      </c>
      <c r="C8" s="85">
        <f>VLOOKUP(GroupVertices[[#This Row],[Vertex]],Vertices[],MATCH("ID",Vertices[[#Headers],[Vertex]:[Vertex Content Word Count]],0),FALSE)</f>
        <v>43</v>
      </c>
    </row>
    <row r="9" spans="1:3" ht="15">
      <c r="A9" s="85" t="s">
        <v>777</v>
      </c>
      <c r="B9" s="93" t="s">
        <v>238</v>
      </c>
      <c r="C9" s="85">
        <f>VLOOKUP(GroupVertices[[#This Row],[Vertex]],Vertices[],MATCH("ID",Vertices[[#Headers],[Vertex]:[Vertex Content Word Count]],0),FALSE)</f>
        <v>44</v>
      </c>
    </row>
    <row r="10" spans="1:3" ht="15">
      <c r="A10" s="85" t="s">
        <v>778</v>
      </c>
      <c r="B10" s="93" t="s">
        <v>231</v>
      </c>
      <c r="C10" s="85">
        <f>VLOOKUP(GroupVertices[[#This Row],[Vertex]],Vertices[],MATCH("ID",Vertices[[#Headers],[Vertex]:[Vertex Content Word Count]],0),FALSE)</f>
        <v>33</v>
      </c>
    </row>
    <row r="11" spans="1:3" ht="15">
      <c r="A11" s="85" t="s">
        <v>778</v>
      </c>
      <c r="B11" s="93" t="s">
        <v>251</v>
      </c>
      <c r="C11" s="85">
        <f>VLOOKUP(GroupVertices[[#This Row],[Vertex]],Vertices[],MATCH("ID",Vertices[[#Headers],[Vertex]:[Vertex Content Word Count]],0),FALSE)</f>
        <v>32</v>
      </c>
    </row>
    <row r="12" spans="1:3" ht="15">
      <c r="A12" s="85" t="s">
        <v>778</v>
      </c>
      <c r="B12" s="93" t="s">
        <v>250</v>
      </c>
      <c r="C12" s="85">
        <f>VLOOKUP(GroupVertices[[#This Row],[Vertex]],Vertices[],MATCH("ID",Vertices[[#Headers],[Vertex]:[Vertex Content Word Count]],0),FALSE)</f>
        <v>31</v>
      </c>
    </row>
    <row r="13" spans="1:3" ht="15">
      <c r="A13" s="85" t="s">
        <v>778</v>
      </c>
      <c r="B13" s="93" t="s">
        <v>249</v>
      </c>
      <c r="C13" s="85">
        <f>VLOOKUP(GroupVertices[[#This Row],[Vertex]],Vertices[],MATCH("ID",Vertices[[#Headers],[Vertex]:[Vertex Content Word Count]],0),FALSE)</f>
        <v>30</v>
      </c>
    </row>
    <row r="14" spans="1:3" ht="15">
      <c r="A14" s="85" t="s">
        <v>778</v>
      </c>
      <c r="B14" s="93" t="s">
        <v>248</v>
      </c>
      <c r="C14" s="85">
        <f>VLOOKUP(GroupVertices[[#This Row],[Vertex]],Vertices[],MATCH("ID",Vertices[[#Headers],[Vertex]:[Vertex Content Word Count]],0),FALSE)</f>
        <v>29</v>
      </c>
    </row>
    <row r="15" spans="1:3" ht="15">
      <c r="A15" s="85" t="s">
        <v>778</v>
      </c>
      <c r="B15" s="93" t="s">
        <v>247</v>
      </c>
      <c r="C15" s="85">
        <f>VLOOKUP(GroupVertices[[#This Row],[Vertex]],Vertices[],MATCH("ID",Vertices[[#Headers],[Vertex]:[Vertex Content Word Count]],0),FALSE)</f>
        <v>28</v>
      </c>
    </row>
    <row r="16" spans="1:3" ht="15">
      <c r="A16" s="85" t="s">
        <v>778</v>
      </c>
      <c r="B16" s="93" t="s">
        <v>230</v>
      </c>
      <c r="C16" s="85">
        <f>VLOOKUP(GroupVertices[[#This Row],[Vertex]],Vertices[],MATCH("ID",Vertices[[#Headers],[Vertex]:[Vertex Content Word Count]],0),FALSE)</f>
        <v>27</v>
      </c>
    </row>
    <row r="17" spans="1:3" ht="15">
      <c r="A17" s="85" t="s">
        <v>779</v>
      </c>
      <c r="B17" s="93" t="s">
        <v>226</v>
      </c>
      <c r="C17" s="85">
        <f>VLOOKUP(GroupVertices[[#This Row],[Vertex]],Vertices[],MATCH("ID",Vertices[[#Headers],[Vertex]:[Vertex Content Word Count]],0),FALSE)</f>
        <v>23</v>
      </c>
    </row>
    <row r="18" spans="1:3" ht="15">
      <c r="A18" s="85" t="s">
        <v>779</v>
      </c>
      <c r="B18" s="93" t="s">
        <v>246</v>
      </c>
      <c r="C18" s="85">
        <f>VLOOKUP(GroupVertices[[#This Row],[Vertex]],Vertices[],MATCH("ID",Vertices[[#Headers],[Vertex]:[Vertex Content Word Count]],0),FALSE)</f>
        <v>22</v>
      </c>
    </row>
    <row r="19" spans="1:3" ht="15">
      <c r="A19" s="85" t="s">
        <v>779</v>
      </c>
      <c r="B19" s="93" t="s">
        <v>245</v>
      </c>
      <c r="C19" s="85">
        <f>VLOOKUP(GroupVertices[[#This Row],[Vertex]],Vertices[],MATCH("ID",Vertices[[#Headers],[Vertex]:[Vertex Content Word Count]],0),FALSE)</f>
        <v>21</v>
      </c>
    </row>
    <row r="20" spans="1:3" ht="15">
      <c r="A20" s="85" t="s">
        <v>779</v>
      </c>
      <c r="B20" s="93" t="s">
        <v>225</v>
      </c>
      <c r="C20" s="85">
        <f>VLOOKUP(GroupVertices[[#This Row],[Vertex]],Vertices[],MATCH("ID",Vertices[[#Headers],[Vertex]:[Vertex Content Word Count]],0),FALSE)</f>
        <v>4</v>
      </c>
    </row>
    <row r="21" spans="1:3" ht="15">
      <c r="A21" s="85" t="s">
        <v>779</v>
      </c>
      <c r="B21" s="93" t="s">
        <v>241</v>
      </c>
      <c r="C21" s="85">
        <f>VLOOKUP(GroupVertices[[#This Row],[Vertex]],Vertices[],MATCH("ID",Vertices[[#Headers],[Vertex]:[Vertex Content Word Count]],0),FALSE)</f>
        <v>7</v>
      </c>
    </row>
    <row r="22" spans="1:3" ht="15">
      <c r="A22" s="85" t="s">
        <v>779</v>
      </c>
      <c r="B22" s="93" t="s">
        <v>214</v>
      </c>
      <c r="C22" s="85">
        <f>VLOOKUP(GroupVertices[[#This Row],[Vertex]],Vertices[],MATCH("ID",Vertices[[#Headers],[Vertex]:[Vertex Content Word Count]],0),FALSE)</f>
        <v>3</v>
      </c>
    </row>
    <row r="23" spans="1:3" ht="15">
      <c r="A23" s="85" t="s">
        <v>779</v>
      </c>
      <c r="B23" s="93" t="s">
        <v>240</v>
      </c>
      <c r="C23" s="85">
        <f>VLOOKUP(GroupVertices[[#This Row],[Vertex]],Vertices[],MATCH("ID",Vertices[[#Headers],[Vertex]:[Vertex Content Word Count]],0),FALSE)</f>
        <v>6</v>
      </c>
    </row>
    <row r="24" spans="1:3" ht="15">
      <c r="A24" s="85" t="s">
        <v>780</v>
      </c>
      <c r="B24" s="93" t="s">
        <v>233</v>
      </c>
      <c r="C24" s="85">
        <f>VLOOKUP(GroupVertices[[#This Row],[Vertex]],Vertices[],MATCH("ID",Vertices[[#Headers],[Vertex]:[Vertex Content Word Count]],0),FALSE)</f>
        <v>35</v>
      </c>
    </row>
    <row r="25" spans="1:3" ht="15">
      <c r="A25" s="85" t="s">
        <v>780</v>
      </c>
      <c r="B25" s="93" t="s">
        <v>252</v>
      </c>
      <c r="C25" s="85">
        <f>VLOOKUP(GroupVertices[[#This Row],[Vertex]],Vertices[],MATCH("ID",Vertices[[#Headers],[Vertex]:[Vertex Content Word Count]],0),FALSE)</f>
        <v>36</v>
      </c>
    </row>
    <row r="26" spans="1:3" ht="15">
      <c r="A26" s="85" t="s">
        <v>780</v>
      </c>
      <c r="B26" s="93" t="s">
        <v>232</v>
      </c>
      <c r="C26" s="85">
        <f>VLOOKUP(GroupVertices[[#This Row],[Vertex]],Vertices[],MATCH("ID",Vertices[[#Headers],[Vertex]:[Vertex Content Word Count]],0),FALSE)</f>
        <v>34</v>
      </c>
    </row>
    <row r="27" spans="1:3" ht="15">
      <c r="A27" s="85" t="s">
        <v>780</v>
      </c>
      <c r="B27" s="93" t="s">
        <v>239</v>
      </c>
      <c r="C27" s="85">
        <f>VLOOKUP(GroupVertices[[#This Row],[Vertex]],Vertices[],MATCH("ID",Vertices[[#Headers],[Vertex]:[Vertex Content Word Count]],0),FALSE)</f>
        <v>5</v>
      </c>
    </row>
    <row r="28" spans="1:3" ht="15">
      <c r="A28" s="85" t="s">
        <v>780</v>
      </c>
      <c r="B28" s="93" t="s">
        <v>224</v>
      </c>
      <c r="C28" s="85">
        <f>VLOOKUP(GroupVertices[[#This Row],[Vertex]],Vertices[],MATCH("ID",Vertices[[#Headers],[Vertex]:[Vertex Content Word Count]],0),FALSE)</f>
        <v>19</v>
      </c>
    </row>
    <row r="29" spans="1:3" ht="15">
      <c r="A29" s="85" t="s">
        <v>780</v>
      </c>
      <c r="B29" s="93" t="s">
        <v>244</v>
      </c>
      <c r="C29" s="85">
        <f>VLOOKUP(GroupVertices[[#This Row],[Vertex]],Vertices[],MATCH("ID",Vertices[[#Headers],[Vertex]:[Vertex Content Word Count]],0),FALSE)</f>
        <v>20</v>
      </c>
    </row>
    <row r="30" spans="1:3" ht="15">
      <c r="A30" s="85" t="s">
        <v>781</v>
      </c>
      <c r="B30" s="93" t="s">
        <v>219</v>
      </c>
      <c r="C30" s="85">
        <f>VLOOKUP(GroupVertices[[#This Row],[Vertex]],Vertices[],MATCH("ID",Vertices[[#Headers],[Vertex]:[Vertex Content Word Count]],0),FALSE)</f>
        <v>13</v>
      </c>
    </row>
    <row r="31" spans="1:3" ht="15">
      <c r="A31" s="85" t="s">
        <v>781</v>
      </c>
      <c r="B31" s="93" t="s">
        <v>242</v>
      </c>
      <c r="C31" s="85">
        <f>VLOOKUP(GroupVertices[[#This Row],[Vertex]],Vertices[],MATCH("ID",Vertices[[#Headers],[Vertex]:[Vertex Content Word Count]],0),FALSE)</f>
        <v>10</v>
      </c>
    </row>
    <row r="32" spans="1:3" ht="15">
      <c r="A32" s="85" t="s">
        <v>781</v>
      </c>
      <c r="B32" s="93" t="s">
        <v>218</v>
      </c>
      <c r="C32" s="85">
        <f>VLOOKUP(GroupVertices[[#This Row],[Vertex]],Vertices[],MATCH("ID",Vertices[[#Headers],[Vertex]:[Vertex Content Word Count]],0),FALSE)</f>
        <v>12</v>
      </c>
    </row>
    <row r="33" spans="1:3" ht="15">
      <c r="A33" s="85" t="s">
        <v>781</v>
      </c>
      <c r="B33" s="93" t="s">
        <v>217</v>
      </c>
      <c r="C33" s="85">
        <f>VLOOKUP(GroupVertices[[#This Row],[Vertex]],Vertices[],MATCH("ID",Vertices[[#Headers],[Vertex]:[Vertex Content Word Count]],0),FALSE)</f>
        <v>11</v>
      </c>
    </row>
    <row r="34" spans="1:3" ht="15">
      <c r="A34" s="85" t="s">
        <v>781</v>
      </c>
      <c r="B34" s="93" t="s">
        <v>216</v>
      </c>
      <c r="C34" s="85">
        <f>VLOOKUP(GroupVertices[[#This Row],[Vertex]],Vertices[],MATCH("ID",Vertices[[#Headers],[Vertex]:[Vertex Content Word Count]],0),FALSE)</f>
        <v>9</v>
      </c>
    </row>
    <row r="35" spans="1:3" ht="15">
      <c r="A35" s="85" t="s">
        <v>782</v>
      </c>
      <c r="B35" s="93" t="s">
        <v>236</v>
      </c>
      <c r="C35" s="85">
        <f>VLOOKUP(GroupVertices[[#This Row],[Vertex]],Vertices[],MATCH("ID",Vertices[[#Headers],[Vertex]:[Vertex Content Word Count]],0),FALSE)</f>
        <v>40</v>
      </c>
    </row>
    <row r="36" spans="1:3" ht="15">
      <c r="A36" s="85" t="s">
        <v>782</v>
      </c>
      <c r="B36" s="93" t="s">
        <v>255</v>
      </c>
      <c r="C36" s="85">
        <f>VLOOKUP(GroupVertices[[#This Row],[Vertex]],Vertices[],MATCH("ID",Vertices[[#Headers],[Vertex]:[Vertex Content Word Count]],0),FALSE)</f>
        <v>42</v>
      </c>
    </row>
    <row r="37" spans="1:3" ht="15">
      <c r="A37" s="85" t="s">
        <v>782</v>
      </c>
      <c r="B37" s="93" t="s">
        <v>254</v>
      </c>
      <c r="C37" s="85">
        <f>VLOOKUP(GroupVertices[[#This Row],[Vertex]],Vertices[],MATCH("ID",Vertices[[#Headers],[Vertex]:[Vertex Content Word Count]],0),FALSE)</f>
        <v>41</v>
      </c>
    </row>
    <row r="38" spans="1:3" ht="15">
      <c r="A38" s="85" t="s">
        <v>783</v>
      </c>
      <c r="B38" s="93" t="s">
        <v>234</v>
      </c>
      <c r="C38" s="85">
        <f>VLOOKUP(GroupVertices[[#This Row],[Vertex]],Vertices[],MATCH("ID",Vertices[[#Headers],[Vertex]:[Vertex Content Word Count]],0),FALSE)</f>
        <v>37</v>
      </c>
    </row>
    <row r="39" spans="1:3" ht="15">
      <c r="A39" s="85" t="s">
        <v>783</v>
      </c>
      <c r="B39" s="93" t="s">
        <v>253</v>
      </c>
      <c r="C39" s="85">
        <f>VLOOKUP(GroupVertices[[#This Row],[Vertex]],Vertices[],MATCH("ID",Vertices[[#Headers],[Vertex]:[Vertex Content Word Count]],0),FALSE)</f>
        <v>38</v>
      </c>
    </row>
    <row r="40" spans="1:3" ht="15">
      <c r="A40" s="85" t="s">
        <v>784</v>
      </c>
      <c r="B40" s="93" t="s">
        <v>229</v>
      </c>
      <c r="C40" s="85">
        <f>VLOOKUP(GroupVertices[[#This Row],[Vertex]],Vertices[],MATCH("ID",Vertices[[#Headers],[Vertex]:[Vertex Content Word Count]],0),FALSE)</f>
        <v>26</v>
      </c>
    </row>
    <row r="41" spans="1:3" ht="15">
      <c r="A41" s="85" t="s">
        <v>784</v>
      </c>
      <c r="B41" s="93" t="s">
        <v>228</v>
      </c>
      <c r="C41" s="85">
        <f>VLOOKUP(GroupVertices[[#This Row],[Vertex]],Vertices[],MATCH("ID",Vertices[[#Headers],[Vertex]:[Vertex Content Word Count]],0),FALSE)</f>
        <v>25</v>
      </c>
    </row>
    <row r="42" spans="1:3" ht="15">
      <c r="A42" s="85" t="s">
        <v>785</v>
      </c>
      <c r="B42" s="93" t="s">
        <v>223</v>
      </c>
      <c r="C42" s="85">
        <f>VLOOKUP(GroupVertices[[#This Row],[Vertex]],Vertices[],MATCH("ID",Vertices[[#Headers],[Vertex]:[Vertex Content Word Count]],0),FALSE)</f>
        <v>17</v>
      </c>
    </row>
    <row r="43" spans="1:3" ht="15">
      <c r="A43" s="85" t="s">
        <v>785</v>
      </c>
      <c r="B43" s="93" t="s">
        <v>243</v>
      </c>
      <c r="C43" s="85">
        <f>VLOOKUP(GroupVertices[[#This Row],[Vertex]],Vertices[],MATCH("ID",Vertices[[#Headers],[Vertex]:[Vertex Content Word Count]],0),FALSE)</f>
        <v>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1184</v>
      </c>
      <c r="B2" s="36" t="s">
        <v>738</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10</v>
      </c>
      <c r="N2" s="39">
        <f>MIN(Vertices[Eigenvector Centrality])</f>
        <v>0</v>
      </c>
      <c r="O2" s="40">
        <f>COUNTIF(Vertices[Eigenvector Centrality],"&gt;= "&amp;N2)-COUNTIF(Vertices[Eigenvector Centrality],"&gt;="&amp;N3)</f>
        <v>22</v>
      </c>
      <c r="P2" s="39">
        <f>MIN(Vertices[PageRank])</f>
        <v>0.495139</v>
      </c>
      <c r="Q2" s="40">
        <f>COUNTIF(Vertices[PageRank],"&gt;= "&amp;P2)-COUNTIF(Vertices[PageRank],"&gt;="&amp;P3)</f>
        <v>2</v>
      </c>
      <c r="R2" s="39">
        <f>MIN(Vertices[Clustering Coefficient])</f>
        <v>0</v>
      </c>
      <c r="S2" s="45">
        <f>COUNTIF(Vertices[Clustering Coefficient],"&gt;= "&amp;R2)-COUNTIF(Vertices[Clustering Coefficient],"&gt;="&amp;R3)</f>
        <v>20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4.545454545454546</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18</v>
      </c>
      <c r="N3" s="41">
        <f aca="true" t="shared" si="6" ref="N3:N26">N2+($N$57-$N$2)/BinDivisor</f>
        <v>0.0021349636363636364</v>
      </c>
      <c r="O3" s="42">
        <f>COUNTIF(Vertices[Eigenvector Centrality],"&gt;= "&amp;N3)-COUNTIF(Vertices[Eigenvector Centrality],"&gt;="&amp;N4)</f>
        <v>0</v>
      </c>
      <c r="P3" s="41">
        <f aca="true" t="shared" si="7" ref="P3:P26">P2+($P$57-$P$2)/BinDivisor</f>
        <v>0.5236597636363637</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0.2545454545454545</v>
      </c>
      <c r="G4" s="40">
        <f>COUNTIF(Vertices[In-Degree],"&gt;= "&amp;F4)-COUNTIF(Vertices[In-Degree],"&gt;="&amp;F5)</f>
        <v>0</v>
      </c>
      <c r="H4" s="39">
        <f t="shared" si="3"/>
        <v>0.2545454545454545</v>
      </c>
      <c r="I4" s="40">
        <f>COUNTIF(Vertices[Out-Degree],"&gt;= "&amp;H4)-COUNTIF(Vertices[Out-Degree],"&gt;="&amp;H5)</f>
        <v>0</v>
      </c>
      <c r="J4" s="39">
        <f t="shared" si="4"/>
        <v>9.090909090909092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0.004269927272727273</v>
      </c>
      <c r="O4" s="40">
        <f>COUNTIF(Vertices[Eigenvector Centrality],"&gt;= "&amp;N4)-COUNTIF(Vertices[Eigenvector Centrality],"&gt;="&amp;N5)</f>
        <v>1</v>
      </c>
      <c r="P4" s="39">
        <f t="shared" si="7"/>
        <v>0.5521805272727274</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0.3818181818181818</v>
      </c>
      <c r="G5" s="42">
        <f>COUNTIF(Vertices[In-Degree],"&gt;= "&amp;F5)-COUNTIF(Vertices[In-Degree],"&gt;="&amp;F6)</f>
        <v>0</v>
      </c>
      <c r="H5" s="41">
        <f t="shared" si="3"/>
        <v>0.3818181818181818</v>
      </c>
      <c r="I5" s="42">
        <f>COUNTIF(Vertices[Out-Degree],"&gt;= "&amp;H5)-COUNTIF(Vertices[Out-Degree],"&gt;="&amp;H6)</f>
        <v>0</v>
      </c>
      <c r="J5" s="41">
        <f t="shared" si="4"/>
        <v>13.636363636363637</v>
      </c>
      <c r="K5" s="42">
        <f>COUNTIF(Vertices[Betweenness Centrality],"&gt;= "&amp;J5)-COUNTIF(Vertices[Betweenness Centrality],"&gt;="&amp;J6)</f>
        <v>2</v>
      </c>
      <c r="L5" s="41">
        <f t="shared" si="5"/>
        <v>0.05454545454545454</v>
      </c>
      <c r="M5" s="42">
        <f>COUNTIF(Vertices[Closeness Centrality],"&gt;= "&amp;L5)-COUNTIF(Vertices[Closeness Centrality],"&gt;="&amp;L6)</f>
        <v>0</v>
      </c>
      <c r="N5" s="41">
        <f t="shared" si="6"/>
        <v>0.006404890909090909</v>
      </c>
      <c r="O5" s="42">
        <f>COUNTIF(Vertices[Eigenvector Centrality],"&gt;= "&amp;N5)-COUNTIF(Vertices[Eigenvector Centrality],"&gt;="&amp;N6)</f>
        <v>0</v>
      </c>
      <c r="P5" s="41">
        <f t="shared" si="7"/>
        <v>0.5807012909090911</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52</v>
      </c>
      <c r="D6" s="34">
        <f t="shared" si="1"/>
        <v>0</v>
      </c>
      <c r="E6" s="3">
        <f>COUNTIF(Vertices[Degree],"&gt;= "&amp;D6)-COUNTIF(Vertices[Degree],"&gt;="&amp;D7)</f>
        <v>0</v>
      </c>
      <c r="F6" s="39">
        <f t="shared" si="2"/>
        <v>0.509090909090909</v>
      </c>
      <c r="G6" s="40">
        <f>COUNTIF(Vertices[In-Degree],"&gt;= "&amp;F6)-COUNTIF(Vertices[In-Degree],"&gt;="&amp;F7)</f>
        <v>0</v>
      </c>
      <c r="H6" s="39">
        <f t="shared" si="3"/>
        <v>0.509090909090909</v>
      </c>
      <c r="I6" s="40">
        <f>COUNTIF(Vertices[Out-Degree],"&gt;= "&amp;H6)-COUNTIF(Vertices[Out-Degree],"&gt;="&amp;H7)</f>
        <v>0</v>
      </c>
      <c r="J6" s="39">
        <f t="shared" si="4"/>
        <v>18.181818181818183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0.008539854545454546</v>
      </c>
      <c r="O6" s="40">
        <f>COUNTIF(Vertices[Eigenvector Centrality],"&gt;= "&amp;N6)-COUNTIF(Vertices[Eigenvector Centrality],"&gt;="&amp;N7)</f>
        <v>0</v>
      </c>
      <c r="P6" s="39">
        <f t="shared" si="7"/>
        <v>0.6092220545454547</v>
      </c>
      <c r="Q6" s="40">
        <f>COUNTIF(Vertices[PageRank],"&gt;= "&amp;P6)-COUNTIF(Vertices[PageRank],"&gt;="&amp;P7)</f>
        <v>5</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0.6363636363636362</v>
      </c>
      <c r="G7" s="42">
        <f>COUNTIF(Vertices[In-Degree],"&gt;= "&amp;F7)-COUNTIF(Vertices[In-Degree],"&gt;="&amp;F8)</f>
        <v>0</v>
      </c>
      <c r="H7" s="41">
        <f t="shared" si="3"/>
        <v>0.6363636363636362</v>
      </c>
      <c r="I7" s="42">
        <f>COUNTIF(Vertices[Out-Degree],"&gt;= "&amp;H7)-COUNTIF(Vertices[Out-Degree],"&gt;="&amp;H8)</f>
        <v>0</v>
      </c>
      <c r="J7" s="41">
        <f t="shared" si="4"/>
        <v>22.72727272727273</v>
      </c>
      <c r="K7" s="42">
        <f>COUNTIF(Vertices[Betweenness Centrality],"&gt;= "&amp;J7)-COUNTIF(Vertices[Betweenness Centrality],"&gt;="&amp;J8)</f>
        <v>1</v>
      </c>
      <c r="L7" s="41">
        <f t="shared" si="5"/>
        <v>0.09090909090909091</v>
      </c>
      <c r="M7" s="42">
        <f>COUNTIF(Vertices[Closeness Centrality],"&gt;= "&amp;L7)-COUNTIF(Vertices[Closeness Centrality],"&gt;="&amp;L8)</f>
        <v>0</v>
      </c>
      <c r="N7" s="41">
        <f t="shared" si="6"/>
        <v>0.010674818181818181</v>
      </c>
      <c r="O7" s="42">
        <f>COUNTIF(Vertices[Eigenvector Centrality],"&gt;= "&amp;N7)-COUNTIF(Vertices[Eigenvector Centrality],"&gt;="&amp;N8)</f>
        <v>0</v>
      </c>
      <c r="P7" s="41">
        <f t="shared" si="7"/>
        <v>0.6377428181818184</v>
      </c>
      <c r="Q7" s="42">
        <f>COUNTIF(Vertices[PageRank],"&gt;= "&amp;P7)-COUNTIF(Vertices[PageRank],"&gt;="&amp;P8)</f>
        <v>2</v>
      </c>
      <c r="R7" s="41">
        <f t="shared" si="8"/>
        <v>0.09090909090909091</v>
      </c>
      <c r="S7" s="46">
        <f>COUNTIF(Vertices[Clustering Coefficient],"&gt;= "&amp;R7)-COUNTIF(Vertices[Clustering Coefficient],"&gt;="&amp;R8)</f>
        <v>1</v>
      </c>
      <c r="T7" s="41" t="e">
        <f ca="1" t="shared" si="9"/>
        <v>#REF!</v>
      </c>
      <c r="U7" s="42" t="e">
        <f ca="1" t="shared" si="0"/>
        <v>#REF!</v>
      </c>
    </row>
    <row r="8" spans="1:21" ht="15">
      <c r="A8" s="36" t="s">
        <v>150</v>
      </c>
      <c r="B8" s="36">
        <v>54</v>
      </c>
      <c r="D8" s="34">
        <f t="shared" si="1"/>
        <v>0</v>
      </c>
      <c r="E8" s="3">
        <f>COUNTIF(Vertices[Degree],"&gt;= "&amp;D8)-COUNTIF(Vertices[Degree],"&gt;="&amp;D9)</f>
        <v>0</v>
      </c>
      <c r="F8" s="39">
        <f t="shared" si="2"/>
        <v>0.7636363636363634</v>
      </c>
      <c r="G8" s="40">
        <f>COUNTIF(Vertices[In-Degree],"&gt;= "&amp;F8)-COUNTIF(Vertices[In-Degree],"&gt;="&amp;F9)</f>
        <v>0</v>
      </c>
      <c r="H8" s="39">
        <f t="shared" si="3"/>
        <v>0.7636363636363634</v>
      </c>
      <c r="I8" s="40">
        <f>COUNTIF(Vertices[Out-Degree],"&gt;= "&amp;H8)-COUNTIF(Vertices[Out-Degree],"&gt;="&amp;H9)</f>
        <v>0</v>
      </c>
      <c r="J8" s="39">
        <f t="shared" si="4"/>
        <v>27.272727272727277</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0.012809781818181817</v>
      </c>
      <c r="O8" s="40">
        <f>COUNTIF(Vertices[Eigenvector Centrality],"&gt;= "&amp;N8)-COUNTIF(Vertices[Eigenvector Centrality],"&gt;="&amp;N9)</f>
        <v>0</v>
      </c>
      <c r="P8" s="39">
        <f t="shared" si="7"/>
        <v>0.6662635818181821</v>
      </c>
      <c r="Q8" s="40">
        <f>COUNTIF(Vertices[PageRank],"&gt;= "&amp;P8)-COUNTIF(Vertices[PageRank],"&gt;="&amp;P9)</f>
        <v>2</v>
      </c>
      <c r="R8" s="39">
        <f t="shared" si="8"/>
        <v>0.1090909090909091</v>
      </c>
      <c r="S8" s="45">
        <f>COUNTIF(Vertices[Clustering Coefficient],"&gt;= "&amp;R8)-COUNTIF(Vertices[Clustering Coefficient],"&gt;="&amp;R9)</f>
        <v>1</v>
      </c>
      <c r="T8" s="39" t="e">
        <f ca="1" t="shared" si="9"/>
        <v>#REF!</v>
      </c>
      <c r="U8" s="40" t="e">
        <f ca="1" t="shared" si="0"/>
        <v>#REF!</v>
      </c>
    </row>
    <row r="9" spans="1:21" ht="15">
      <c r="A9" s="137"/>
      <c r="B9" s="137"/>
      <c r="D9" s="34">
        <f t="shared" si="1"/>
        <v>0</v>
      </c>
      <c r="E9" s="3">
        <f>COUNTIF(Vertices[Degree],"&gt;= "&amp;D9)-COUNTIF(Vertices[Degree],"&gt;="&amp;D10)</f>
        <v>0</v>
      </c>
      <c r="F9" s="41">
        <f t="shared" si="2"/>
        <v>0.8909090909090907</v>
      </c>
      <c r="G9" s="42">
        <f>COUNTIF(Vertices[In-Degree],"&gt;= "&amp;F9)-COUNTIF(Vertices[In-Degree],"&gt;="&amp;F10)</f>
        <v>16</v>
      </c>
      <c r="H9" s="41">
        <f t="shared" si="3"/>
        <v>0.8909090909090907</v>
      </c>
      <c r="I9" s="42">
        <f>COUNTIF(Vertices[Out-Degree],"&gt;= "&amp;H9)-COUNTIF(Vertices[Out-Degree],"&gt;="&amp;H10)</f>
        <v>14</v>
      </c>
      <c r="J9" s="41">
        <f t="shared" si="4"/>
        <v>31.818181818181824</v>
      </c>
      <c r="K9" s="42">
        <f>COUNTIF(Vertices[Betweenness Centrality],"&gt;= "&amp;J9)-COUNTIF(Vertices[Betweenness Centrality],"&gt;="&amp;J10)</f>
        <v>1</v>
      </c>
      <c r="L9" s="41">
        <f t="shared" si="5"/>
        <v>0.1272727272727273</v>
      </c>
      <c r="M9" s="42">
        <f>COUNTIF(Vertices[Closeness Centrality],"&gt;= "&amp;L9)-COUNTIF(Vertices[Closeness Centrality],"&gt;="&amp;L10)</f>
        <v>1</v>
      </c>
      <c r="N9" s="41">
        <f t="shared" si="6"/>
        <v>0.014944745454545452</v>
      </c>
      <c r="O9" s="42">
        <f>COUNTIF(Vertices[Eigenvector Centrality],"&gt;= "&amp;N9)-COUNTIF(Vertices[Eigenvector Centrality],"&gt;="&amp;N10)</f>
        <v>0</v>
      </c>
      <c r="P9" s="41">
        <f t="shared" si="7"/>
        <v>0.6947843454545458</v>
      </c>
      <c r="Q9" s="42">
        <f>COUNTIF(Vertices[PageRank],"&gt;= "&amp;P9)-COUNTIF(Vertices[PageRank],"&gt;="&amp;P10)</f>
        <v>2</v>
      </c>
      <c r="R9" s="41">
        <f t="shared" si="8"/>
        <v>0.1272727272727273</v>
      </c>
      <c r="S9" s="46">
        <f>COUNTIF(Vertices[Clustering Coefficient],"&gt;= "&amp;R9)-COUNTIF(Vertices[Clustering Coefficient],"&gt;="&amp;R10)</f>
        <v>2</v>
      </c>
      <c r="T9" s="41" t="e">
        <f ca="1" t="shared" si="9"/>
        <v>#REF!</v>
      </c>
      <c r="U9" s="42" t="e">
        <f ca="1" t="shared" si="0"/>
        <v>#REF!</v>
      </c>
    </row>
    <row r="10" spans="1:21" ht="15">
      <c r="A10" s="36" t="s">
        <v>151</v>
      </c>
      <c r="B10" s="36">
        <v>10</v>
      </c>
      <c r="D10" s="34">
        <f t="shared" si="1"/>
        <v>0</v>
      </c>
      <c r="E10" s="3">
        <f>COUNTIF(Vertices[Degree],"&gt;= "&amp;D10)-COUNTIF(Vertices[Degree],"&gt;="&amp;D11)</f>
        <v>0</v>
      </c>
      <c r="F10" s="39">
        <f t="shared" si="2"/>
        <v>1.0181818181818179</v>
      </c>
      <c r="G10" s="40">
        <f>COUNTIF(Vertices[In-Degree],"&gt;= "&amp;F10)-COUNTIF(Vertices[In-Degree],"&gt;="&amp;F11)</f>
        <v>0</v>
      </c>
      <c r="H10" s="39">
        <f t="shared" si="3"/>
        <v>1.0181818181818179</v>
      </c>
      <c r="I10" s="40">
        <f>COUNTIF(Vertices[Out-Degree],"&gt;= "&amp;H10)-COUNTIF(Vertices[Out-Degree],"&gt;="&amp;H11)</f>
        <v>0</v>
      </c>
      <c r="J10" s="39">
        <f t="shared" si="4"/>
        <v>36.36363636363637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0.017079709090909088</v>
      </c>
      <c r="O10" s="40">
        <f>COUNTIF(Vertices[Eigenvector Centrality],"&gt;= "&amp;N10)-COUNTIF(Vertices[Eigenvector Centrality],"&gt;="&amp;N11)</f>
        <v>1</v>
      </c>
      <c r="P10" s="39">
        <f t="shared" si="7"/>
        <v>0.7233051090909095</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1.145454545454545</v>
      </c>
      <c r="G11" s="42">
        <f>COUNTIF(Vertices[In-Degree],"&gt;= "&amp;F11)-COUNTIF(Vertices[In-Degree],"&gt;="&amp;F12)</f>
        <v>0</v>
      </c>
      <c r="H11" s="41">
        <f t="shared" si="3"/>
        <v>1.145454545454545</v>
      </c>
      <c r="I11" s="42">
        <f>COUNTIF(Vertices[Out-Degree],"&gt;= "&amp;H11)-COUNTIF(Vertices[Out-Degree],"&gt;="&amp;H12)</f>
        <v>0</v>
      </c>
      <c r="J11" s="41">
        <f t="shared" si="4"/>
        <v>40.909090909090914</v>
      </c>
      <c r="K11" s="42">
        <f>COUNTIF(Vertices[Betweenness Centrality],"&gt;= "&amp;J11)-COUNTIF(Vertices[Betweenness Centrality],"&gt;="&amp;J12)</f>
        <v>0</v>
      </c>
      <c r="L11" s="41">
        <f t="shared" si="5"/>
        <v>0.16363636363636366</v>
      </c>
      <c r="M11" s="42">
        <f>COUNTIF(Vertices[Closeness Centrality],"&gt;= "&amp;L11)-COUNTIF(Vertices[Closeness Centrality],"&gt;="&amp;L12)</f>
        <v>2</v>
      </c>
      <c r="N11" s="41">
        <f t="shared" si="6"/>
        <v>0.019214672727272723</v>
      </c>
      <c r="O11" s="42">
        <f>COUNTIF(Vertices[Eigenvector Centrality],"&gt;= "&amp;N11)-COUNTIF(Vertices[Eigenvector Centrality],"&gt;="&amp;N12)</f>
        <v>0</v>
      </c>
      <c r="P11" s="41">
        <f t="shared" si="7"/>
        <v>0.7518258727272732</v>
      </c>
      <c r="Q11" s="42">
        <f>COUNTIF(Vertices[PageRank],"&gt;= "&amp;P11)-COUNTIF(Vertices[PageRank],"&gt;="&amp;P12)</f>
        <v>2</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170</v>
      </c>
      <c r="B12" s="36">
        <v>0.023255813953488372</v>
      </c>
      <c r="D12" s="34">
        <f t="shared" si="1"/>
        <v>0</v>
      </c>
      <c r="E12" s="3">
        <f>COUNTIF(Vertices[Degree],"&gt;= "&amp;D12)-COUNTIF(Vertices[Degree],"&gt;="&amp;D13)</f>
        <v>0</v>
      </c>
      <c r="F12" s="39">
        <f t="shared" si="2"/>
        <v>1.2727272727272723</v>
      </c>
      <c r="G12" s="40">
        <f>COUNTIF(Vertices[In-Degree],"&gt;= "&amp;F12)-COUNTIF(Vertices[In-Degree],"&gt;="&amp;F13)</f>
        <v>0</v>
      </c>
      <c r="H12" s="39">
        <f t="shared" si="3"/>
        <v>1.2727272727272723</v>
      </c>
      <c r="I12" s="40">
        <f>COUNTIF(Vertices[Out-Degree],"&gt;= "&amp;H12)-COUNTIF(Vertices[Out-Degree],"&gt;="&amp;H13)</f>
        <v>0</v>
      </c>
      <c r="J12" s="39">
        <f t="shared" si="4"/>
        <v>45.45454545454546</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0.02134963636363636</v>
      </c>
      <c r="O12" s="40">
        <f>COUNTIF(Vertices[Eigenvector Centrality],"&gt;= "&amp;N12)-COUNTIF(Vertices[Eigenvector Centrality],"&gt;="&amp;N13)</f>
        <v>2</v>
      </c>
      <c r="P12" s="39">
        <f t="shared" si="7"/>
        <v>0.7803466363636369</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0.045454545454545456</v>
      </c>
      <c r="D13" s="34">
        <f t="shared" si="1"/>
        <v>0</v>
      </c>
      <c r="E13" s="3">
        <f>COUNTIF(Vertices[Degree],"&gt;= "&amp;D13)-COUNTIF(Vertices[Degree],"&gt;="&amp;D14)</f>
        <v>0</v>
      </c>
      <c r="F13" s="41">
        <f t="shared" si="2"/>
        <v>1.3999999999999995</v>
      </c>
      <c r="G13" s="42">
        <f>COUNTIF(Vertices[In-Degree],"&gt;= "&amp;F13)-COUNTIF(Vertices[In-Degree],"&gt;="&amp;F14)</f>
        <v>0</v>
      </c>
      <c r="H13" s="41">
        <f t="shared" si="3"/>
        <v>1.3999999999999995</v>
      </c>
      <c r="I13" s="42">
        <f>COUNTIF(Vertices[Out-Degree],"&gt;= "&amp;H13)-COUNTIF(Vertices[Out-Degree],"&gt;="&amp;H14)</f>
        <v>0</v>
      </c>
      <c r="J13" s="41">
        <f t="shared" si="4"/>
        <v>50.00000000000001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0.023484599999999994</v>
      </c>
      <c r="O13" s="42">
        <f>COUNTIF(Vertices[Eigenvector Centrality],"&gt;= "&amp;N13)-COUNTIF(Vertices[Eigenvector Centrality],"&gt;="&amp;N14)</f>
        <v>0</v>
      </c>
      <c r="P13" s="41">
        <f t="shared" si="7"/>
        <v>0.8088674000000006</v>
      </c>
      <c r="Q13" s="42">
        <f>COUNTIF(Vertices[PageRank],"&gt;= "&amp;P13)-COUNTIF(Vertices[PageRank],"&gt;="&amp;P14)</f>
        <v>3</v>
      </c>
      <c r="R13" s="41">
        <f t="shared" si="8"/>
        <v>0.20000000000000004</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1.5272727272727267</v>
      </c>
      <c r="G14" s="40">
        <f>COUNTIF(Vertices[In-Degree],"&gt;= "&amp;F14)-COUNTIF(Vertices[In-Degree],"&gt;="&amp;F15)</f>
        <v>0</v>
      </c>
      <c r="H14" s="39">
        <f t="shared" si="3"/>
        <v>1.5272727272727267</v>
      </c>
      <c r="I14" s="40">
        <f>COUNTIF(Vertices[Out-Degree],"&gt;= "&amp;H14)-COUNTIF(Vertices[Out-Degree],"&gt;="&amp;H15)</f>
        <v>0</v>
      </c>
      <c r="J14" s="39">
        <f t="shared" si="4"/>
        <v>54.545454545454554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0.02561956363636363</v>
      </c>
      <c r="O14" s="40">
        <f>COUNTIF(Vertices[Eigenvector Centrality],"&gt;= "&amp;N14)-COUNTIF(Vertices[Eigenvector Centrality],"&gt;="&amp;N15)</f>
        <v>2</v>
      </c>
      <c r="P14" s="39">
        <f t="shared" si="7"/>
        <v>0.8373881636363643</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14</v>
      </c>
      <c r="D15" s="34">
        <f t="shared" si="1"/>
        <v>0</v>
      </c>
      <c r="E15" s="3">
        <f>COUNTIF(Vertices[Degree],"&gt;= "&amp;D15)-COUNTIF(Vertices[Degree],"&gt;="&amp;D16)</f>
        <v>0</v>
      </c>
      <c r="F15" s="41">
        <f t="shared" si="2"/>
        <v>1.6545454545454539</v>
      </c>
      <c r="G15" s="42">
        <f>COUNTIF(Vertices[In-Degree],"&gt;= "&amp;F15)-COUNTIF(Vertices[In-Degree],"&gt;="&amp;F16)</f>
        <v>0</v>
      </c>
      <c r="H15" s="41">
        <f t="shared" si="3"/>
        <v>1.6545454545454539</v>
      </c>
      <c r="I15" s="42">
        <f>COUNTIF(Vertices[Out-Degree],"&gt;= "&amp;H15)-COUNTIF(Vertices[Out-Degree],"&gt;="&amp;H16)</f>
        <v>0</v>
      </c>
      <c r="J15" s="41">
        <f t="shared" si="4"/>
        <v>59.0909090909091</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0.027754527272727265</v>
      </c>
      <c r="O15" s="42">
        <f>COUNTIF(Vertices[Eigenvector Centrality],"&gt;= "&amp;N15)-COUNTIF(Vertices[Eigenvector Centrality],"&gt;="&amp;N16)</f>
        <v>2</v>
      </c>
      <c r="P15" s="41">
        <f t="shared" si="7"/>
        <v>0.865908927272728</v>
      </c>
      <c r="Q15" s="42">
        <f>COUNTIF(Vertices[PageRank],"&gt;= "&amp;P15)-COUNTIF(Vertices[PageRank],"&gt;="&amp;P16)</f>
        <v>0</v>
      </c>
      <c r="R15" s="41">
        <f t="shared" si="8"/>
        <v>0.23636363636363641</v>
      </c>
      <c r="S15" s="46">
        <f>COUNTIF(Vertices[Clustering Coefficient],"&gt;= "&amp;R15)-COUNTIF(Vertices[Clustering Coefficient],"&gt;="&amp;R16)</f>
        <v>1</v>
      </c>
      <c r="T15" s="41" t="e">
        <f ca="1" t="shared" si="9"/>
        <v>#REF!</v>
      </c>
      <c r="U15" s="42" t="e">
        <f ca="1" t="shared" si="0"/>
        <v>#REF!</v>
      </c>
    </row>
    <row r="16" spans="1:21" ht="15">
      <c r="A16" s="36" t="s">
        <v>153</v>
      </c>
      <c r="B16" s="36">
        <v>8</v>
      </c>
      <c r="D16" s="34">
        <f t="shared" si="1"/>
        <v>0</v>
      </c>
      <c r="E16" s="3">
        <f>COUNTIF(Vertices[Degree],"&gt;= "&amp;D16)-COUNTIF(Vertices[Degree],"&gt;="&amp;D17)</f>
        <v>0</v>
      </c>
      <c r="F16" s="39">
        <f t="shared" si="2"/>
        <v>1.781818181818181</v>
      </c>
      <c r="G16" s="40">
        <f>COUNTIF(Vertices[In-Degree],"&gt;= "&amp;F16)-COUNTIF(Vertices[In-Degree],"&gt;="&amp;F17)</f>
        <v>0</v>
      </c>
      <c r="H16" s="39">
        <f t="shared" si="3"/>
        <v>1.781818181818181</v>
      </c>
      <c r="I16" s="40">
        <f>COUNTIF(Vertices[Out-Degree],"&gt;= "&amp;H16)-COUNTIF(Vertices[Out-Degree],"&gt;="&amp;H17)</f>
        <v>0</v>
      </c>
      <c r="J16" s="39">
        <f t="shared" si="4"/>
        <v>63.63636363636365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0.0298894909090909</v>
      </c>
      <c r="O16" s="40">
        <f>COUNTIF(Vertices[Eigenvector Centrality],"&gt;= "&amp;N16)-COUNTIF(Vertices[Eigenvector Centrality],"&gt;="&amp;N17)</f>
        <v>0</v>
      </c>
      <c r="P16" s="39">
        <f t="shared" si="7"/>
        <v>0.8944296909090916</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20</v>
      </c>
      <c r="D17" s="34">
        <f t="shared" si="1"/>
        <v>0</v>
      </c>
      <c r="E17" s="3">
        <f>COUNTIF(Vertices[Degree],"&gt;= "&amp;D17)-COUNTIF(Vertices[Degree],"&gt;="&amp;D18)</f>
        <v>0</v>
      </c>
      <c r="F17" s="41">
        <f t="shared" si="2"/>
        <v>1.9090909090909083</v>
      </c>
      <c r="G17" s="42">
        <f>COUNTIF(Vertices[In-Degree],"&gt;= "&amp;F17)-COUNTIF(Vertices[In-Degree],"&gt;="&amp;F18)</f>
        <v>13</v>
      </c>
      <c r="H17" s="41">
        <f t="shared" si="3"/>
        <v>1.9090909090909083</v>
      </c>
      <c r="I17" s="42">
        <f>COUNTIF(Vertices[Out-Degree],"&gt;= "&amp;H17)-COUNTIF(Vertices[Out-Degree],"&gt;="&amp;H18)</f>
        <v>4</v>
      </c>
      <c r="J17" s="41">
        <f t="shared" si="4"/>
        <v>68.18181818181819</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0.032024454545454537</v>
      </c>
      <c r="O17" s="42">
        <f>COUNTIF(Vertices[Eigenvector Centrality],"&gt;= "&amp;N17)-COUNTIF(Vertices[Eigenvector Centrality],"&gt;="&amp;N18)</f>
        <v>0</v>
      </c>
      <c r="P17" s="41">
        <f t="shared" si="7"/>
        <v>0.9229504545454553</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33</v>
      </c>
      <c r="D18" s="34">
        <f t="shared" si="1"/>
        <v>0</v>
      </c>
      <c r="E18" s="3">
        <f>COUNTIF(Vertices[Degree],"&gt;= "&amp;D18)-COUNTIF(Vertices[Degree],"&gt;="&amp;D19)</f>
        <v>0</v>
      </c>
      <c r="F18" s="39">
        <f t="shared" si="2"/>
        <v>2.0363636363636357</v>
      </c>
      <c r="G18" s="40">
        <f>COUNTIF(Vertices[In-Degree],"&gt;= "&amp;F18)-COUNTIF(Vertices[In-Degree],"&gt;="&amp;F19)</f>
        <v>0</v>
      </c>
      <c r="H18" s="39">
        <f t="shared" si="3"/>
        <v>2.0363636363636357</v>
      </c>
      <c r="I18" s="40">
        <f>COUNTIF(Vertices[Out-Degree],"&gt;= "&amp;H18)-COUNTIF(Vertices[Out-Degree],"&gt;="&amp;H19)</f>
        <v>0</v>
      </c>
      <c r="J18" s="39">
        <f t="shared" si="4"/>
        <v>72.72727272727273</v>
      </c>
      <c r="K18" s="40">
        <f>COUNTIF(Vertices[Betweenness Centrality],"&gt;= "&amp;J18)-COUNTIF(Vertices[Betweenness Centrality],"&gt;="&amp;J19)</f>
        <v>2</v>
      </c>
      <c r="L18" s="39">
        <f t="shared" si="5"/>
        <v>0.29090909090909095</v>
      </c>
      <c r="M18" s="40">
        <f>COUNTIF(Vertices[Closeness Centrality],"&gt;= "&amp;L18)-COUNTIF(Vertices[Closeness Centrality],"&gt;="&amp;L19)</f>
        <v>0</v>
      </c>
      <c r="N18" s="39">
        <f t="shared" si="6"/>
        <v>0.034159418181818176</v>
      </c>
      <c r="O18" s="40">
        <f>COUNTIF(Vertices[Eigenvector Centrality],"&gt;= "&amp;N18)-COUNTIF(Vertices[Eigenvector Centrality],"&gt;="&amp;N19)</f>
        <v>0</v>
      </c>
      <c r="P18" s="39">
        <f t="shared" si="7"/>
        <v>0.951471218181819</v>
      </c>
      <c r="Q18" s="40">
        <f>COUNTIF(Vertices[PageRank],"&gt;= "&amp;P18)-COUNTIF(Vertices[PageRank],"&gt;="&amp;P19)</f>
        <v>3</v>
      </c>
      <c r="R18" s="39">
        <f t="shared" si="8"/>
        <v>0.29090909090909095</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2.163636363636363</v>
      </c>
      <c r="G19" s="42">
        <f>COUNTIF(Vertices[In-Degree],"&gt;= "&amp;F19)-COUNTIF(Vertices[In-Degree],"&gt;="&amp;F20)</f>
        <v>0</v>
      </c>
      <c r="H19" s="41">
        <f t="shared" si="3"/>
        <v>2.163636363636363</v>
      </c>
      <c r="I19" s="42">
        <f>COUNTIF(Vertices[Out-Degree],"&gt;= "&amp;H19)-COUNTIF(Vertices[Out-Degree],"&gt;="&amp;H20)</f>
        <v>0</v>
      </c>
      <c r="J19" s="41">
        <f t="shared" si="4"/>
        <v>77.27272727272728</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0.036294381818181815</v>
      </c>
      <c r="O19" s="42">
        <f>COUNTIF(Vertices[Eigenvector Centrality],"&gt;= "&amp;N19)-COUNTIF(Vertices[Eigenvector Centrality],"&gt;="&amp;N20)</f>
        <v>0</v>
      </c>
      <c r="P19" s="41">
        <f t="shared" si="7"/>
        <v>0.9799919818181827</v>
      </c>
      <c r="Q19" s="42">
        <f>COUNTIF(Vertices[PageRank],"&gt;= "&amp;P19)-COUNTIF(Vertices[PageRank],"&gt;="&amp;P20)</f>
        <v>12</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2.2909090909090906</v>
      </c>
      <c r="G20" s="40">
        <f>COUNTIF(Vertices[In-Degree],"&gt;= "&amp;F20)-COUNTIF(Vertices[In-Degree],"&gt;="&amp;F21)</f>
        <v>0</v>
      </c>
      <c r="H20" s="39">
        <f t="shared" si="3"/>
        <v>2.2909090909090906</v>
      </c>
      <c r="I20" s="40">
        <f>COUNTIF(Vertices[Out-Degree],"&gt;= "&amp;H20)-COUNTIF(Vertices[Out-Degree],"&gt;="&amp;H21)</f>
        <v>0</v>
      </c>
      <c r="J20" s="39">
        <f t="shared" si="4"/>
        <v>81.81818181818183</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0.038429345454545454</v>
      </c>
      <c r="O20" s="40">
        <f>COUNTIF(Vertices[Eigenvector Centrality],"&gt;= "&amp;N20)-COUNTIF(Vertices[Eigenvector Centrality],"&gt;="&amp;N21)</f>
        <v>2</v>
      </c>
      <c r="P20" s="39">
        <f t="shared" si="7"/>
        <v>1.0085127454545464</v>
      </c>
      <c r="Q20" s="40">
        <f>COUNTIF(Vertices[PageRank],"&gt;= "&amp;P20)-COUNTIF(Vertices[PageRank],"&gt;="&amp;P21)</f>
        <v>0</v>
      </c>
      <c r="R20" s="39">
        <f t="shared" si="8"/>
        <v>0.3272727272727273</v>
      </c>
      <c r="S20" s="45">
        <f>COUNTIF(Vertices[Clustering Coefficient],"&gt;= "&amp;R20)-COUNTIF(Vertices[Clustering Coefficient],"&gt;="&amp;R21)</f>
        <v>4</v>
      </c>
      <c r="T20" s="39" t="e">
        <f ca="1" t="shared" si="9"/>
        <v>#REF!</v>
      </c>
      <c r="U20" s="40" t="e">
        <f ca="1" t="shared" si="0"/>
        <v>#REF!</v>
      </c>
    </row>
    <row r="21" spans="1:21" ht="15">
      <c r="A21" s="36" t="s">
        <v>157</v>
      </c>
      <c r="B21" s="36">
        <v>2.299559</v>
      </c>
      <c r="D21" s="34">
        <f t="shared" si="1"/>
        <v>0</v>
      </c>
      <c r="E21" s="3">
        <f>COUNTIF(Vertices[Degree],"&gt;= "&amp;D21)-COUNTIF(Vertices[Degree],"&gt;="&amp;D22)</f>
        <v>0</v>
      </c>
      <c r="F21" s="41">
        <f t="shared" si="2"/>
        <v>2.418181818181818</v>
      </c>
      <c r="G21" s="42">
        <f>COUNTIF(Vertices[In-Degree],"&gt;= "&amp;F21)-COUNTIF(Vertices[In-Degree],"&gt;="&amp;F22)</f>
        <v>0</v>
      </c>
      <c r="H21" s="41">
        <f t="shared" si="3"/>
        <v>2.418181818181818</v>
      </c>
      <c r="I21" s="42">
        <f>COUNTIF(Vertices[Out-Degree],"&gt;= "&amp;H21)-COUNTIF(Vertices[Out-Degree],"&gt;="&amp;H22)</f>
        <v>0</v>
      </c>
      <c r="J21" s="41">
        <f t="shared" si="4"/>
        <v>86.36363636363637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0.04056430909090909</v>
      </c>
      <c r="O21" s="42">
        <f>COUNTIF(Vertices[Eigenvector Centrality],"&gt;= "&amp;N21)-COUNTIF(Vertices[Eigenvector Centrality],"&gt;="&amp;N22)</f>
        <v>0</v>
      </c>
      <c r="P21" s="41">
        <f t="shared" si="7"/>
        <v>1.03703350909091</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2.5454545454545454</v>
      </c>
      <c r="G22" s="40">
        <f>COUNTIF(Vertices[In-Degree],"&gt;= "&amp;F22)-COUNTIF(Vertices[In-Degree],"&gt;="&amp;F23)</f>
        <v>0</v>
      </c>
      <c r="H22" s="39">
        <f t="shared" si="3"/>
        <v>2.5454545454545454</v>
      </c>
      <c r="I22" s="40">
        <f>COUNTIF(Vertices[Out-Degree],"&gt;= "&amp;H22)-COUNTIF(Vertices[Out-Degree],"&gt;="&amp;H23)</f>
        <v>0</v>
      </c>
      <c r="J22" s="39">
        <f t="shared" si="4"/>
        <v>90.90909090909092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0.04269927272727273</v>
      </c>
      <c r="O22" s="40">
        <f>COUNTIF(Vertices[Eigenvector Centrality],"&gt;= "&amp;N22)-COUNTIF(Vertices[Eigenvector Centrality],"&gt;="&amp;N23)</f>
        <v>0</v>
      </c>
      <c r="P22" s="39">
        <f t="shared" si="7"/>
        <v>1.0655542727272735</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0.025551684088269456</v>
      </c>
      <c r="D23" s="34">
        <f t="shared" si="1"/>
        <v>0</v>
      </c>
      <c r="E23" s="3">
        <f>COUNTIF(Vertices[Degree],"&gt;= "&amp;D23)-COUNTIF(Vertices[Degree],"&gt;="&amp;D24)</f>
        <v>0</v>
      </c>
      <c r="F23" s="41">
        <f t="shared" si="2"/>
        <v>2.672727272727273</v>
      </c>
      <c r="G23" s="42">
        <f>COUNTIF(Vertices[In-Degree],"&gt;= "&amp;F23)-COUNTIF(Vertices[In-Degree],"&gt;="&amp;F24)</f>
        <v>0</v>
      </c>
      <c r="H23" s="41">
        <f t="shared" si="3"/>
        <v>2.672727272727273</v>
      </c>
      <c r="I23" s="42">
        <f>COUNTIF(Vertices[Out-Degree],"&gt;= "&amp;H23)-COUNTIF(Vertices[Out-Degree],"&gt;="&amp;H24)</f>
        <v>0</v>
      </c>
      <c r="J23" s="41">
        <f t="shared" si="4"/>
        <v>95.45454545454547</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0.04483423636363637</v>
      </c>
      <c r="O23" s="42">
        <f>COUNTIF(Vertices[Eigenvector Centrality],"&gt;= "&amp;N23)-COUNTIF(Vertices[Eigenvector Centrality],"&gt;="&amp;N24)</f>
        <v>0</v>
      </c>
      <c r="P23" s="41">
        <f t="shared" si="7"/>
        <v>1.0940750363636371</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1185</v>
      </c>
      <c r="B24" s="36">
        <v>0.666238</v>
      </c>
      <c r="D24" s="34">
        <f t="shared" si="1"/>
        <v>0</v>
      </c>
      <c r="E24" s="3">
        <f>COUNTIF(Vertices[Degree],"&gt;= "&amp;D24)-COUNTIF(Vertices[Degree],"&gt;="&amp;D25)</f>
        <v>0</v>
      </c>
      <c r="F24" s="39">
        <f t="shared" si="2"/>
        <v>2.8000000000000003</v>
      </c>
      <c r="G24" s="40">
        <f>COUNTIF(Vertices[In-Degree],"&gt;= "&amp;F24)-COUNTIF(Vertices[In-Degree],"&gt;="&amp;F25)</f>
        <v>0</v>
      </c>
      <c r="H24" s="39">
        <f t="shared" si="3"/>
        <v>2.8000000000000003</v>
      </c>
      <c r="I24" s="40">
        <f>COUNTIF(Vertices[Out-Degree],"&gt;= "&amp;H24)-COUNTIF(Vertices[Out-Degree],"&gt;="&amp;H25)</f>
        <v>0</v>
      </c>
      <c r="J24" s="39">
        <f t="shared" si="4"/>
        <v>100.00000000000001</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0.04696920000000001</v>
      </c>
      <c r="O24" s="40">
        <f>COUNTIF(Vertices[Eigenvector Centrality],"&gt;= "&amp;N24)-COUNTIF(Vertices[Eigenvector Centrality],"&gt;="&amp;N25)</f>
        <v>0</v>
      </c>
      <c r="P24" s="39">
        <f t="shared" si="7"/>
        <v>1.1225958000000007</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2.9272727272727277</v>
      </c>
      <c r="G25" s="42">
        <f>COUNTIF(Vertices[In-Degree],"&gt;= "&amp;F25)-COUNTIF(Vertices[In-Degree],"&gt;="&amp;F26)</f>
        <v>0</v>
      </c>
      <c r="H25" s="41">
        <f t="shared" si="3"/>
        <v>2.9272727272727277</v>
      </c>
      <c r="I25" s="42">
        <f>COUNTIF(Vertices[Out-Degree],"&gt;= "&amp;H25)-COUNTIF(Vertices[Out-Degree],"&gt;="&amp;H26)</f>
        <v>3</v>
      </c>
      <c r="J25" s="41">
        <f t="shared" si="4"/>
        <v>104.54545454545456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0.04910416363636365</v>
      </c>
      <c r="O25" s="42">
        <f>COUNTIF(Vertices[Eigenvector Centrality],"&gt;= "&amp;N25)-COUNTIF(Vertices[Eigenvector Centrality],"&gt;="&amp;N26)</f>
        <v>0</v>
      </c>
      <c r="P25" s="41">
        <f t="shared" si="7"/>
        <v>1.1511165636363643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1186</v>
      </c>
      <c r="B26" s="36" t="s">
        <v>1187</v>
      </c>
      <c r="D26" s="34">
        <f t="shared" si="1"/>
        <v>0</v>
      </c>
      <c r="E26" s="3">
        <f>COUNTIF(Vertices[Degree],"&gt;= "&amp;D26)-COUNTIF(Vertices[Degree],"&gt;="&amp;D28)</f>
        <v>0</v>
      </c>
      <c r="F26" s="39">
        <f t="shared" si="2"/>
        <v>3.054545454545455</v>
      </c>
      <c r="G26" s="40">
        <f>COUNTIF(Vertices[In-Degree],"&gt;= "&amp;F26)-COUNTIF(Vertices[In-Degree],"&gt;="&amp;F28)</f>
        <v>0</v>
      </c>
      <c r="H26" s="39">
        <f t="shared" si="3"/>
        <v>3.054545454545455</v>
      </c>
      <c r="I26" s="40">
        <f>COUNTIF(Vertices[Out-Degree],"&gt;= "&amp;H26)-COUNTIF(Vertices[Out-Degree],"&gt;="&amp;H28)</f>
        <v>0</v>
      </c>
      <c r="J26" s="39">
        <f t="shared" si="4"/>
        <v>109.09090909090911</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0.05123912727272729</v>
      </c>
      <c r="O26" s="40">
        <f>COUNTIF(Vertices[Eigenvector Centrality],"&gt;= "&amp;N26)-COUNTIF(Vertices[Eigenvector Centrality],"&gt;="&amp;N28)</f>
        <v>0</v>
      </c>
      <c r="P26" s="39">
        <f t="shared" si="7"/>
        <v>1.1796373272727279</v>
      </c>
      <c r="Q26" s="40">
        <f>COUNTIF(Vertices[PageRank],"&gt;= "&amp;P26)-COUNTIF(Vertices[PageRank],"&gt;="&amp;P28)</f>
        <v>2</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-2</v>
      </c>
      <c r="H27" s="78"/>
      <c r="I27" s="79">
        <f>COUNTIF(Vertices[Out-Degree],"&gt;= "&amp;H27)-COUNTIF(Vertices[Out-Degree],"&gt;="&amp;H28)</f>
        <v>-4</v>
      </c>
      <c r="J27" s="78"/>
      <c r="K27" s="79">
        <f>COUNTIF(Vertices[Betweenness Centrality],"&gt;= "&amp;J27)-COUNTIF(Vertices[Betweenness Centrality],"&gt;="&amp;J28)</f>
        <v>-2</v>
      </c>
      <c r="L27" s="78"/>
      <c r="M27" s="79">
        <f>COUNTIF(Vertices[Closeness Centrality],"&gt;= "&amp;L27)-COUNTIF(Vertices[Closeness Centrality],"&gt;="&amp;L28)</f>
        <v>-7</v>
      </c>
      <c r="N27" s="78"/>
      <c r="O27" s="79">
        <f>COUNTIF(Vertices[Eigenvector Centrality],"&gt;= "&amp;N27)-COUNTIF(Vertices[Eigenvector Centrality],"&gt;="&amp;N28)</f>
        <v>-10</v>
      </c>
      <c r="P27" s="78"/>
      <c r="Q27" s="79">
        <f>COUNTIF(Vertices[Eigenvector Centrality],"&gt;= "&amp;P27)-COUNTIF(Vertices[Eigenvector Centrality],"&gt;="&amp;P28)</f>
        <v>0</v>
      </c>
      <c r="R27" s="78"/>
      <c r="S27" s="80">
        <f>COUNTIF(Vertices[Clustering Coefficient],"&gt;= "&amp;R27)-COUNTIF(Vertices[Clustering Coefficient],"&gt;="&amp;R28)</f>
        <v>-12</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3.1818181818181825</v>
      </c>
      <c r="I28" s="42">
        <f>COUNTIF(Vertices[Out-Degree],"&gt;= "&amp;H28)-COUNTIF(Vertices[Out-Degree],"&gt;="&amp;H40)</f>
        <v>0</v>
      </c>
      <c r="J28" s="41">
        <f>J26+($J$57-$J$2)/BinDivisor</f>
        <v>113.63636363636365</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0.05337409090909093</v>
      </c>
      <c r="O28" s="42">
        <f>COUNTIF(Vertices[Eigenvector Centrality],"&gt;= "&amp;N28)-COUNTIF(Vertices[Eigenvector Centrality],"&gt;="&amp;N40)</f>
        <v>6</v>
      </c>
      <c r="P28" s="41">
        <f>P26+($P$57-$P$2)/BinDivisor</f>
        <v>1.2081580909090914</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-4</v>
      </c>
      <c r="J38" s="78"/>
      <c r="K38" s="79">
        <f>COUNTIF(Vertices[Betweenness Centrality],"&gt;= "&amp;J38)-COUNTIF(Vertices[Betweenness Centrality],"&gt;="&amp;J40)</f>
        <v>-2</v>
      </c>
      <c r="L38" s="78"/>
      <c r="M38" s="79">
        <f>COUNTIF(Vertices[Closeness Centrality],"&gt;= "&amp;L38)-COUNTIF(Vertices[Closeness Centrality],"&gt;="&amp;L40)</f>
        <v>-7</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-12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-4</v>
      </c>
      <c r="J39" s="78"/>
      <c r="K39" s="79">
        <f>COUNTIF(Vertices[Betweenness Centrality],"&gt;= "&amp;J39)-COUNTIF(Vertices[Betweenness Centrality],"&gt;="&amp;J40)</f>
        <v>-2</v>
      </c>
      <c r="L39" s="78"/>
      <c r="M39" s="79">
        <f>COUNTIF(Vertices[Closeness Centrality],"&gt;= "&amp;L39)-COUNTIF(Vertices[Closeness Centrality],"&gt;="&amp;L40)</f>
        <v>-7</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-12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3.30909090909091</v>
      </c>
      <c r="I40" s="40">
        <f>COUNTIF(Vertices[Out-Degree],"&gt;= "&amp;H40)-COUNTIF(Vertices[Out-Degree],"&gt;="&amp;H41)</f>
        <v>0</v>
      </c>
      <c r="J40" s="39">
        <f>J28+($J$57-$J$2)/BinDivisor</f>
        <v>118.1818181818182</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0.055509054545454566</v>
      </c>
      <c r="O40" s="40">
        <f>COUNTIF(Vertices[Eigenvector Centrality],"&gt;= "&amp;N40)-COUNTIF(Vertices[Eigenvector Centrality],"&gt;="&amp;N41)</f>
        <v>0</v>
      </c>
      <c r="P40" s="39">
        <f>P28+($P$57-$P$2)/BinDivisor</f>
        <v>1.236678854545455</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3.4363636363636374</v>
      </c>
      <c r="I41" s="42">
        <f>COUNTIF(Vertices[Out-Degree],"&gt;= "&amp;H41)-COUNTIF(Vertices[Out-Degree],"&gt;="&amp;H42)</f>
        <v>0</v>
      </c>
      <c r="J41" s="41">
        <f aca="true" t="shared" si="13" ref="J41:J56">J40+($J$57-$J$2)/BinDivisor</f>
        <v>122.72727272727275</v>
      </c>
      <c r="K41" s="42">
        <f>COUNTIF(Vertices[Betweenness Centrality],"&gt;= "&amp;J41)-COUNTIF(Vertices[Betweenness Centrality],"&gt;="&amp;J42)</f>
        <v>1</v>
      </c>
      <c r="L41" s="41">
        <f aca="true" t="shared" si="14" ref="L41:L56">L40+($L$57-$L$2)/BinDivisor</f>
        <v>0.490909090909091</v>
      </c>
      <c r="M41" s="42">
        <f>COUNTIF(Vertices[Closeness Centrality],"&gt;= "&amp;L41)-COUNTIF(Vertices[Closeness Centrality],"&gt;="&amp;L42)</f>
        <v>1</v>
      </c>
      <c r="N41" s="41">
        <f aca="true" t="shared" si="15" ref="N41:N56">N40+($N$57-$N$2)/BinDivisor</f>
        <v>0.057644018181818205</v>
      </c>
      <c r="O41" s="42">
        <f>COUNTIF(Vertices[Eigenvector Centrality],"&gt;= "&amp;N41)-COUNTIF(Vertices[Eigenvector Centrality],"&gt;="&amp;N42)</f>
        <v>0</v>
      </c>
      <c r="P41" s="41">
        <f aca="true" t="shared" si="16" ref="P41:P56">P40+($P$57-$P$2)/BinDivisor</f>
        <v>1.2651996181818186</v>
      </c>
      <c r="Q41" s="42">
        <f>COUNTIF(Vertices[PageRank],"&gt;= "&amp;P41)-COUNTIF(Vertices[PageRank],"&gt;="&amp;P42)</f>
        <v>0</v>
      </c>
      <c r="R41" s="41">
        <f aca="true" t="shared" si="17" ref="R41:R56">R40+($R$57-$R$2)/BinDivisor</f>
        <v>0.490909090909091</v>
      </c>
      <c r="S41" s="46">
        <f>COUNTIF(Vertices[Clustering Coefficient],"&gt;= "&amp;R41)-COUNTIF(Vertices[Clustering Coefficient],"&gt;="&amp;R42)</f>
        <v>11</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3.563636363636365</v>
      </c>
      <c r="I42" s="40">
        <f>COUNTIF(Vertices[Out-Degree],"&gt;= "&amp;H42)-COUNTIF(Vertices[Out-Degree],"&gt;="&amp;H43)</f>
        <v>0</v>
      </c>
      <c r="J42" s="39">
        <f t="shared" si="13"/>
        <v>127.2727272727273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0.059778981818181844</v>
      </c>
      <c r="O42" s="40">
        <f>COUNTIF(Vertices[Eigenvector Centrality],"&gt;= "&amp;N42)-COUNTIF(Vertices[Eigenvector Centrality],"&gt;="&amp;N43)</f>
        <v>0</v>
      </c>
      <c r="P42" s="39">
        <f t="shared" si="16"/>
        <v>1.2937203818181822</v>
      </c>
      <c r="Q42" s="40">
        <f>COUNTIF(Vertices[PageRank],"&gt;= "&amp;P42)-COUNTIF(Vertices[PageRank],"&gt;="&amp;P43)</f>
        <v>1</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3.6909090909090922</v>
      </c>
      <c r="I43" s="42">
        <f>COUNTIF(Vertices[Out-Degree],"&gt;= "&amp;H43)-COUNTIF(Vertices[Out-Degree],"&gt;="&amp;H44)</f>
        <v>0</v>
      </c>
      <c r="J43" s="41">
        <f t="shared" si="13"/>
        <v>131.81818181818184</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0.06191394545454548</v>
      </c>
      <c r="O43" s="42">
        <f>COUNTIF(Vertices[Eigenvector Centrality],"&gt;= "&amp;N43)-COUNTIF(Vertices[Eigenvector Centrality],"&gt;="&amp;N44)</f>
        <v>0</v>
      </c>
      <c r="P43" s="41">
        <f t="shared" si="16"/>
        <v>1.3222411454545457</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3.8181818181818197</v>
      </c>
      <c r="I44" s="40">
        <f>COUNTIF(Vertices[Out-Degree],"&gt;= "&amp;H44)-COUNTIF(Vertices[Out-Degree],"&gt;="&amp;H45)</f>
        <v>0</v>
      </c>
      <c r="J44" s="39">
        <f t="shared" si="13"/>
        <v>136.36363636363637</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0.06404890909090911</v>
      </c>
      <c r="O44" s="40">
        <f>COUNTIF(Vertices[Eigenvector Centrality],"&gt;= "&amp;N44)-COUNTIF(Vertices[Eigenvector Centrality],"&gt;="&amp;N45)</f>
        <v>0</v>
      </c>
      <c r="P44" s="39">
        <f t="shared" si="16"/>
        <v>1.3507619090909093</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1</v>
      </c>
      <c r="H45" s="41">
        <f t="shared" si="12"/>
        <v>3.945454545454547</v>
      </c>
      <c r="I45" s="42">
        <f>COUNTIF(Vertices[Out-Degree],"&gt;= "&amp;H45)-COUNTIF(Vertices[Out-Degree],"&gt;="&amp;H46)</f>
        <v>1</v>
      </c>
      <c r="J45" s="41">
        <f t="shared" si="13"/>
        <v>140.9090909090909</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0.06618387272727275</v>
      </c>
      <c r="O45" s="42">
        <f>COUNTIF(Vertices[Eigenvector Centrality],"&gt;= "&amp;N45)-COUNTIF(Vertices[Eigenvector Centrality],"&gt;="&amp;N46)</f>
        <v>0</v>
      </c>
      <c r="P45" s="41">
        <f t="shared" si="16"/>
        <v>1.379282672727273</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4.072727272727274</v>
      </c>
      <c r="I46" s="40">
        <f>COUNTIF(Vertices[Out-Degree],"&gt;= "&amp;H46)-COUNTIF(Vertices[Out-Degree],"&gt;="&amp;H47)</f>
        <v>0</v>
      </c>
      <c r="J46" s="39">
        <f t="shared" si="13"/>
        <v>145.45454545454544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0.06831883636363638</v>
      </c>
      <c r="O46" s="40">
        <f>COUNTIF(Vertices[Eigenvector Centrality],"&gt;= "&amp;N46)-COUNTIF(Vertices[Eigenvector Centrality],"&gt;="&amp;N47)</f>
        <v>1</v>
      </c>
      <c r="P46" s="39">
        <f t="shared" si="16"/>
        <v>1.4078034363636365</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4.200000000000001</v>
      </c>
      <c r="I47" s="42">
        <f>COUNTIF(Vertices[Out-Degree],"&gt;= "&amp;H47)-COUNTIF(Vertices[Out-Degree],"&gt;="&amp;H48)</f>
        <v>0</v>
      </c>
      <c r="J47" s="41">
        <f t="shared" si="13"/>
        <v>149.99999999999997</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0.07045380000000001</v>
      </c>
      <c r="O47" s="42">
        <f>COUNTIF(Vertices[Eigenvector Centrality],"&gt;= "&amp;N47)-COUNTIF(Vertices[Eigenvector Centrality],"&gt;="&amp;N48)</f>
        <v>0</v>
      </c>
      <c r="P47" s="41">
        <f t="shared" si="16"/>
        <v>1.4363242</v>
      </c>
      <c r="Q47" s="42">
        <f>COUNTIF(Vertices[PageRank],"&gt;= "&amp;P47)-COUNTIF(Vertices[PageRank],"&gt;="&amp;P48)</f>
        <v>1</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4.327272727272728</v>
      </c>
      <c r="I48" s="40">
        <f>COUNTIF(Vertices[Out-Degree],"&gt;= "&amp;H48)-COUNTIF(Vertices[Out-Degree],"&gt;="&amp;H49)</f>
        <v>0</v>
      </c>
      <c r="J48" s="39">
        <f t="shared" si="13"/>
        <v>154.5454545454545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0.07258876363636364</v>
      </c>
      <c r="O48" s="40">
        <f>COUNTIF(Vertices[Eigenvector Centrality],"&gt;= "&amp;N48)-COUNTIF(Vertices[Eigenvector Centrality],"&gt;="&amp;N49)</f>
        <v>0</v>
      </c>
      <c r="P48" s="39">
        <f t="shared" si="16"/>
        <v>1.4648449636363636</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4.454545454545455</v>
      </c>
      <c r="I49" s="42">
        <f>COUNTIF(Vertices[Out-Degree],"&gt;= "&amp;H49)-COUNTIF(Vertices[Out-Degree],"&gt;="&amp;H50)</f>
        <v>0</v>
      </c>
      <c r="J49" s="41">
        <f t="shared" si="13"/>
        <v>159.09090909090904</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0.07472372727272727</v>
      </c>
      <c r="O49" s="42">
        <f>COUNTIF(Vertices[Eigenvector Centrality],"&gt;= "&amp;N49)-COUNTIF(Vertices[Eigenvector Centrality],"&gt;="&amp;N50)</f>
        <v>0</v>
      </c>
      <c r="P49" s="41">
        <f t="shared" si="16"/>
        <v>1.4933657272727272</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4.581818181818182</v>
      </c>
      <c r="I50" s="40">
        <f>COUNTIF(Vertices[Out-Degree],"&gt;= "&amp;H50)-COUNTIF(Vertices[Out-Degree],"&gt;="&amp;H51)</f>
        <v>0</v>
      </c>
      <c r="J50" s="39">
        <f t="shared" si="13"/>
        <v>163.63636363636357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0.07685869090909091</v>
      </c>
      <c r="O50" s="40">
        <f>COUNTIF(Vertices[Eigenvector Centrality],"&gt;= "&amp;N50)-COUNTIF(Vertices[Eigenvector Centrality],"&gt;="&amp;N51)</f>
        <v>0</v>
      </c>
      <c r="P50" s="39">
        <f t="shared" si="16"/>
        <v>1.5218864909090908</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4.709090909090909</v>
      </c>
      <c r="I51" s="42">
        <f>COUNTIF(Vertices[Out-Degree],"&gt;= "&amp;H51)-COUNTIF(Vertices[Out-Degree],"&gt;="&amp;H52)</f>
        <v>0</v>
      </c>
      <c r="J51" s="41">
        <f t="shared" si="13"/>
        <v>168.1818181818181</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0.07899365454545454</v>
      </c>
      <c r="O51" s="42">
        <f>COUNTIF(Vertices[Eigenvector Centrality],"&gt;= "&amp;N51)-COUNTIF(Vertices[Eigenvector Centrality],"&gt;="&amp;N52)</f>
        <v>0</v>
      </c>
      <c r="P51" s="41">
        <f t="shared" si="16"/>
        <v>1.5504072545454544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4.836363636363636</v>
      </c>
      <c r="I52" s="40">
        <f>COUNTIF(Vertices[Out-Degree],"&gt;= "&amp;H52)-COUNTIF(Vertices[Out-Degree],"&gt;="&amp;H53)</f>
        <v>0</v>
      </c>
      <c r="J52" s="39">
        <f t="shared" si="13"/>
        <v>172.72727272727263</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0.08112861818181817</v>
      </c>
      <c r="O52" s="40">
        <f>COUNTIF(Vertices[Eigenvector Centrality],"&gt;= "&amp;N52)-COUNTIF(Vertices[Eigenvector Centrality],"&gt;="&amp;N53)</f>
        <v>0</v>
      </c>
      <c r="P52" s="39">
        <f t="shared" si="16"/>
        <v>1.578928018181818</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4.963636363636363</v>
      </c>
      <c r="I53" s="42">
        <f>COUNTIF(Vertices[Out-Degree],"&gt;= "&amp;H53)-COUNTIF(Vertices[Out-Degree],"&gt;="&amp;H54)</f>
        <v>1</v>
      </c>
      <c r="J53" s="41">
        <f t="shared" si="13"/>
        <v>177.27272727272717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0.0832635818181818</v>
      </c>
      <c r="O53" s="42">
        <f>COUNTIF(Vertices[Eigenvector Centrality],"&gt;= "&amp;N53)-COUNTIF(Vertices[Eigenvector Centrality],"&gt;="&amp;N54)</f>
        <v>0</v>
      </c>
      <c r="P53" s="41">
        <f t="shared" si="16"/>
        <v>1.6074487818181815</v>
      </c>
      <c r="Q53" s="42">
        <f>COUNTIF(Vertices[PageRank],"&gt;= "&amp;P53)-COUNTIF(Vertices[PageRank],"&gt;="&amp;P54)</f>
        <v>1</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5.09090909090909</v>
      </c>
      <c r="I54" s="40">
        <f>COUNTIF(Vertices[Out-Degree],"&gt;= "&amp;H54)-COUNTIF(Vertices[Out-Degree],"&gt;="&amp;H55)</f>
        <v>0</v>
      </c>
      <c r="J54" s="39">
        <f t="shared" si="13"/>
        <v>181.8181818181817</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0.08539854545454544</v>
      </c>
      <c r="O54" s="40">
        <f>COUNTIF(Vertices[Eigenvector Centrality],"&gt;= "&amp;N54)-COUNTIF(Vertices[Eigenvector Centrality],"&gt;="&amp;N55)</f>
        <v>0</v>
      </c>
      <c r="P54" s="39">
        <f t="shared" si="16"/>
        <v>1.635969545454545</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5.218181818181817</v>
      </c>
      <c r="I55" s="42">
        <f>COUNTIF(Vertices[Out-Degree],"&gt;= "&amp;H55)-COUNTIF(Vertices[Out-Degree],"&gt;="&amp;H56)</f>
        <v>0</v>
      </c>
      <c r="J55" s="41">
        <f t="shared" si="13"/>
        <v>186.36363636363623</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0.08753350909090907</v>
      </c>
      <c r="O55" s="42">
        <f>COUNTIF(Vertices[Eigenvector Centrality],"&gt;= "&amp;N55)-COUNTIF(Vertices[Eigenvector Centrality],"&gt;="&amp;N56)</f>
        <v>0</v>
      </c>
      <c r="P55" s="41">
        <f t="shared" si="16"/>
        <v>1.6644903090909087</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5.345454545454544</v>
      </c>
      <c r="I56" s="40">
        <f>COUNTIF(Vertices[Out-Degree],"&gt;= "&amp;H56)-COUNTIF(Vertices[Out-Degree],"&gt;="&amp;H57)</f>
        <v>1</v>
      </c>
      <c r="J56" s="39">
        <f t="shared" si="13"/>
        <v>190.90909090909076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0.0896684727272727</v>
      </c>
      <c r="O56" s="40">
        <f>COUNTIF(Vertices[Eigenvector Centrality],"&gt;= "&amp;N56)-COUNTIF(Vertices[Eigenvector Centrality],"&gt;="&amp;N57)</f>
        <v>1</v>
      </c>
      <c r="P56" s="39">
        <f t="shared" si="16"/>
        <v>1.6930110727272722</v>
      </c>
      <c r="Q56" s="40">
        <f>COUNTIF(Vertices[PageRank],"&gt;= "&amp;P56)-COUNTIF(Vertices[PageRank],"&gt;="&amp;P57)</f>
        <v>3</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7</v>
      </c>
      <c r="I57" s="44">
        <f>COUNTIF(Vertices[Out-Degree],"&gt;= "&amp;H57)-COUNTIF(Vertices[Out-Degree],"&gt;="&amp;H58)</f>
        <v>1</v>
      </c>
      <c r="J57" s="43">
        <f>MAX(Vertices[Betweenness Centrality])</f>
        <v>250</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0.117423</v>
      </c>
      <c r="O57" s="44">
        <f>COUNTIF(Vertices[Eigenvector Centrality],"&gt;= "&amp;N57)-COUNTIF(Vertices[Eigenvector Centrality],"&gt;="&amp;N58)</f>
        <v>2</v>
      </c>
      <c r="P57" s="43">
        <f>MAX(Vertices[PageRank])</f>
        <v>2.063781</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1.2619047619047619</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1.2619047619047619</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250</v>
      </c>
    </row>
    <row r="99" spans="1:2" ht="15">
      <c r="A99" s="35" t="s">
        <v>102</v>
      </c>
      <c r="B99" s="49">
        <f>_xlfn.IFERROR(AVERAGE(Vertices[Betweenness Centrality]),NoMetricMessage)</f>
        <v>15.047619047619047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0.20253864285714288</v>
      </c>
    </row>
    <row r="114" spans="1:2" ht="15">
      <c r="A114" s="35" t="s">
        <v>109</v>
      </c>
      <c r="B114" s="49">
        <f>_xlfn.IFERROR(MEDIAN(Vertices[Closeness Centrality]),NoMetricMessage)</f>
        <v>0.021508</v>
      </c>
    </row>
    <row r="125" spans="1:2" ht="15">
      <c r="A125" s="35" t="s">
        <v>112</v>
      </c>
      <c r="B125" s="49">
        <f>IF(COUNT(Vertices[Eigenvector Centrality])&gt;0,N2,NoMetricMessage)</f>
        <v>0</v>
      </c>
    </row>
    <row r="126" spans="1:2" ht="15">
      <c r="A126" s="35" t="s">
        <v>113</v>
      </c>
      <c r="B126" s="49">
        <f>IF(COUNT(Vertices[Eigenvector Centrality])&gt;0,N57,NoMetricMessage)</f>
        <v>0.117423</v>
      </c>
    </row>
    <row r="127" spans="1:2" ht="15">
      <c r="A127" s="35" t="s">
        <v>114</v>
      </c>
      <c r="B127" s="49">
        <f>_xlfn.IFERROR(AVERAGE(Vertices[Eigenvector Centrality]),NoMetricMessage)</f>
        <v>0.023809499999999997</v>
      </c>
    </row>
    <row r="128" spans="1:2" ht="15">
      <c r="A128" s="35" t="s">
        <v>115</v>
      </c>
      <c r="B128" s="49">
        <f>_xlfn.IFERROR(MEDIAN(Vertices[Eigenvector Centrality]),NoMetricMessage)</f>
        <v>0</v>
      </c>
    </row>
    <row r="139" spans="1:2" ht="15">
      <c r="A139" s="35" t="s">
        <v>140</v>
      </c>
      <c r="B139" s="49">
        <f>IF(COUNT(Vertices[PageRank])&gt;0,P2,NoMetricMessage)</f>
        <v>0.495139</v>
      </c>
    </row>
    <row r="140" spans="1:2" ht="15">
      <c r="A140" s="35" t="s">
        <v>141</v>
      </c>
      <c r="B140" s="49">
        <f>IF(COUNT(Vertices[PageRank])&gt;0,P57,NoMetricMessage)</f>
        <v>2.063781</v>
      </c>
    </row>
    <row r="141" spans="1:2" ht="15">
      <c r="A141" s="35" t="s">
        <v>142</v>
      </c>
      <c r="B141" s="49">
        <f>_xlfn.IFERROR(AVERAGE(Vertices[PageRank]),NoMetricMessage)</f>
        <v>0.9999868095238094</v>
      </c>
    </row>
    <row r="142" spans="1:2" ht="15">
      <c r="A142" s="35" t="s">
        <v>143</v>
      </c>
      <c r="B142" s="49">
        <f>_xlfn.IFERROR(MEDIAN(Vertices[PageRank]),NoMetricMessage)</f>
        <v>0.9881015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0.20833333333333334</v>
      </c>
    </row>
    <row r="156" spans="1:2" ht="15">
      <c r="A156" s="35" t="s">
        <v>121</v>
      </c>
      <c r="B156" s="49">
        <f>_xlfn.IFERROR(MEDIAN(Vertices[Clustering Coefficient]),NoMetricMessage)</f>
        <v>0.10714285714285714</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740</v>
      </c>
      <c r="K7" s="13" t="s">
        <v>741</v>
      </c>
    </row>
    <row r="8" spans="1:11" ht="409.5">
      <c r="A8"/>
      <c r="B8">
        <v>2</v>
      </c>
      <c r="C8">
        <v>2</v>
      </c>
      <c r="D8" t="s">
        <v>61</v>
      </c>
      <c r="E8" t="s">
        <v>61</v>
      </c>
      <c r="H8" t="s">
        <v>73</v>
      </c>
      <c r="J8" t="s">
        <v>742</v>
      </c>
      <c r="K8" s="13" t="s">
        <v>743</v>
      </c>
    </row>
    <row r="9" spans="1:11" ht="409.5">
      <c r="A9"/>
      <c r="B9">
        <v>3</v>
      </c>
      <c r="C9">
        <v>4</v>
      </c>
      <c r="D9" t="s">
        <v>62</v>
      </c>
      <c r="E9" t="s">
        <v>62</v>
      </c>
      <c r="H9" t="s">
        <v>74</v>
      </c>
      <c r="J9" t="s">
        <v>744</v>
      </c>
      <c r="K9" s="118" t="s">
        <v>745</v>
      </c>
    </row>
    <row r="10" spans="1:11" ht="409.5">
      <c r="A10"/>
      <c r="B10">
        <v>4</v>
      </c>
      <c r="D10" t="s">
        <v>63</v>
      </c>
      <c r="E10" t="s">
        <v>63</v>
      </c>
      <c r="H10" t="s">
        <v>75</v>
      </c>
      <c r="J10" t="s">
        <v>746</v>
      </c>
      <c r="K10" s="13" t="s">
        <v>747</v>
      </c>
    </row>
    <row r="11" spans="1:11" ht="15">
      <c r="A11"/>
      <c r="B11">
        <v>5</v>
      </c>
      <c r="D11" t="s">
        <v>46</v>
      </c>
      <c r="E11">
        <v>1</v>
      </c>
      <c r="H11" t="s">
        <v>76</v>
      </c>
      <c r="J11" t="s">
        <v>748</v>
      </c>
      <c r="K11" t="s">
        <v>749</v>
      </c>
    </row>
    <row r="12" spans="1:11" ht="15">
      <c r="A12"/>
      <c r="B12"/>
      <c r="D12" t="s">
        <v>64</v>
      </c>
      <c r="E12">
        <v>2</v>
      </c>
      <c r="H12">
        <v>0</v>
      </c>
      <c r="J12" t="s">
        <v>750</v>
      </c>
      <c r="K12" t="s">
        <v>751</v>
      </c>
    </row>
    <row r="13" spans="1:11" ht="15">
      <c r="A13"/>
      <c r="B13"/>
      <c r="D13">
        <v>1</v>
      </c>
      <c r="E13">
        <v>3</v>
      </c>
      <c r="H13">
        <v>1</v>
      </c>
      <c r="J13" t="s">
        <v>752</v>
      </c>
      <c r="K13" t="s">
        <v>753</v>
      </c>
    </row>
    <row r="14" spans="4:11" ht="15">
      <c r="D14">
        <v>2</v>
      </c>
      <c r="E14">
        <v>4</v>
      </c>
      <c r="H14">
        <v>2</v>
      </c>
      <c r="J14" t="s">
        <v>754</v>
      </c>
      <c r="K14" t="s">
        <v>755</v>
      </c>
    </row>
    <row r="15" spans="4:11" ht="15">
      <c r="D15">
        <v>3</v>
      </c>
      <c r="E15">
        <v>5</v>
      </c>
      <c r="H15">
        <v>3</v>
      </c>
      <c r="J15" t="s">
        <v>756</v>
      </c>
      <c r="K15" t="s">
        <v>757</v>
      </c>
    </row>
    <row r="16" spans="4:11" ht="15">
      <c r="D16">
        <v>4</v>
      </c>
      <c r="E16">
        <v>6</v>
      </c>
      <c r="H16">
        <v>4</v>
      </c>
      <c r="J16" t="s">
        <v>758</v>
      </c>
      <c r="K16" t="s">
        <v>759</v>
      </c>
    </row>
    <row r="17" spans="4:11" ht="15">
      <c r="D17">
        <v>5</v>
      </c>
      <c r="E17">
        <v>7</v>
      </c>
      <c r="H17">
        <v>5</v>
      </c>
      <c r="J17" t="s">
        <v>760</v>
      </c>
      <c r="K17" t="s">
        <v>761</v>
      </c>
    </row>
    <row r="18" spans="4:11" ht="15">
      <c r="D18">
        <v>6</v>
      </c>
      <c r="E18">
        <v>8</v>
      </c>
      <c r="H18">
        <v>6</v>
      </c>
      <c r="J18" t="s">
        <v>762</v>
      </c>
      <c r="K18" t="s">
        <v>763</v>
      </c>
    </row>
    <row r="19" spans="4:11" ht="15">
      <c r="D19">
        <v>7</v>
      </c>
      <c r="E19">
        <v>9</v>
      </c>
      <c r="H19">
        <v>7</v>
      </c>
      <c r="J19" t="s">
        <v>764</v>
      </c>
      <c r="K19" t="s">
        <v>765</v>
      </c>
    </row>
    <row r="20" spans="4:11" ht="15">
      <c r="D20">
        <v>8</v>
      </c>
      <c r="H20">
        <v>8</v>
      </c>
      <c r="J20" t="s">
        <v>766</v>
      </c>
      <c r="K20" t="s">
        <v>767</v>
      </c>
    </row>
    <row r="21" spans="4:11" ht="409.5">
      <c r="D21">
        <v>9</v>
      </c>
      <c r="H21">
        <v>9</v>
      </c>
      <c r="J21" t="s">
        <v>768</v>
      </c>
      <c r="K21" s="13" t="s">
        <v>769</v>
      </c>
    </row>
    <row r="22" spans="4:11" ht="409.5">
      <c r="D22">
        <v>10</v>
      </c>
      <c r="J22" t="s">
        <v>770</v>
      </c>
      <c r="K22" s="13" t="s">
        <v>771</v>
      </c>
    </row>
    <row r="23" spans="4:11" ht="409.5">
      <c r="D23">
        <v>11</v>
      </c>
      <c r="J23" t="s">
        <v>772</v>
      </c>
      <c r="K23" s="13" t="s">
        <v>773</v>
      </c>
    </row>
    <row r="24" spans="10:11" ht="409.5">
      <c r="J24" t="s">
        <v>774</v>
      </c>
      <c r="K24" s="13" t="s">
        <v>1214</v>
      </c>
    </row>
    <row r="25" spans="10:11" ht="15">
      <c r="J25" t="s">
        <v>775</v>
      </c>
      <c r="K25" t="b">
        <v>0</v>
      </c>
    </row>
    <row r="26" spans="10:11" ht="15">
      <c r="J26" t="s">
        <v>1211</v>
      </c>
      <c r="K26" t="s">
        <v>1212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s>
  <sheetData>
    <row r="1" spans="1:20" ht="15" customHeight="1">
      <c r="A1" s="13" t="s">
        <v>799</v>
      </c>
      <c r="B1" s="13" t="s">
        <v>800</v>
      </c>
      <c r="C1" s="13" t="s">
        <v>801</v>
      </c>
      <c r="D1" s="13" t="s">
        <v>803</v>
      </c>
      <c r="E1" s="13" t="s">
        <v>802</v>
      </c>
      <c r="F1" s="13" t="s">
        <v>805</v>
      </c>
      <c r="G1" s="85" t="s">
        <v>804</v>
      </c>
      <c r="H1" s="85" t="s">
        <v>807</v>
      </c>
      <c r="I1" s="13" t="s">
        <v>806</v>
      </c>
      <c r="J1" s="13" t="s">
        <v>809</v>
      </c>
      <c r="K1" s="13" t="s">
        <v>808</v>
      </c>
      <c r="L1" s="13" t="s">
        <v>811</v>
      </c>
      <c r="M1" s="85" t="s">
        <v>810</v>
      </c>
      <c r="N1" s="85" t="s">
        <v>813</v>
      </c>
      <c r="O1" s="85" t="s">
        <v>812</v>
      </c>
      <c r="P1" s="85" t="s">
        <v>815</v>
      </c>
      <c r="Q1" s="13" t="s">
        <v>814</v>
      </c>
      <c r="R1" s="13" t="s">
        <v>817</v>
      </c>
      <c r="S1" s="85" t="s">
        <v>816</v>
      </c>
      <c r="T1" s="85" t="s">
        <v>818</v>
      </c>
    </row>
    <row r="2" spans="1:20" ht="15">
      <c r="A2" s="90" t="s">
        <v>281</v>
      </c>
      <c r="B2" s="85">
        <v>3</v>
      </c>
      <c r="C2" s="90" t="s">
        <v>281</v>
      </c>
      <c r="D2" s="85">
        <v>3</v>
      </c>
      <c r="E2" s="90" t="s">
        <v>284</v>
      </c>
      <c r="F2" s="85">
        <v>1</v>
      </c>
      <c r="G2" s="85"/>
      <c r="H2" s="85"/>
      <c r="I2" s="90" t="s">
        <v>285</v>
      </c>
      <c r="J2" s="85">
        <v>1</v>
      </c>
      <c r="K2" s="90" t="s">
        <v>280</v>
      </c>
      <c r="L2" s="85">
        <v>3</v>
      </c>
      <c r="M2" s="85"/>
      <c r="N2" s="85"/>
      <c r="O2" s="85"/>
      <c r="P2" s="85"/>
      <c r="Q2" s="90" t="s">
        <v>283</v>
      </c>
      <c r="R2" s="85">
        <v>1</v>
      </c>
      <c r="S2" s="85"/>
      <c r="T2" s="85"/>
    </row>
    <row r="3" spans="1:20" ht="15">
      <c r="A3" s="90" t="s">
        <v>280</v>
      </c>
      <c r="B3" s="85">
        <v>3</v>
      </c>
      <c r="C3" s="90" t="s">
        <v>282</v>
      </c>
      <c r="D3" s="85">
        <v>1</v>
      </c>
      <c r="E3" s="85"/>
      <c r="F3" s="85"/>
      <c r="G3" s="85"/>
      <c r="H3" s="85"/>
      <c r="I3" s="85"/>
      <c r="J3" s="85"/>
      <c r="K3" s="90" t="s">
        <v>279</v>
      </c>
      <c r="L3" s="85">
        <v>1</v>
      </c>
      <c r="M3" s="85"/>
      <c r="N3" s="85"/>
      <c r="O3" s="85"/>
      <c r="P3" s="85"/>
      <c r="Q3" s="85"/>
      <c r="R3" s="85"/>
      <c r="S3" s="85"/>
      <c r="T3" s="85"/>
    </row>
    <row r="4" spans="1:20" ht="15">
      <c r="A4" s="90" t="s">
        <v>288</v>
      </c>
      <c r="B4" s="85">
        <v>1</v>
      </c>
      <c r="C4" s="90" t="s">
        <v>286</v>
      </c>
      <c r="D4" s="85">
        <v>1</v>
      </c>
      <c r="E4" s="85"/>
      <c r="F4" s="85"/>
      <c r="G4" s="85"/>
      <c r="H4" s="85"/>
      <c r="I4" s="85"/>
      <c r="J4" s="85"/>
      <c r="K4" s="85"/>
      <c r="L4" s="85"/>
      <c r="M4" s="85"/>
      <c r="N4" s="85"/>
      <c r="O4" s="85"/>
      <c r="P4" s="85"/>
      <c r="Q4" s="85"/>
      <c r="R4" s="85"/>
      <c r="S4" s="85"/>
      <c r="T4" s="85"/>
    </row>
    <row r="5" spans="1:20" ht="15">
      <c r="A5" s="90" t="s">
        <v>287</v>
      </c>
      <c r="B5" s="85">
        <v>1</v>
      </c>
      <c r="C5" s="90" t="s">
        <v>288</v>
      </c>
      <c r="D5" s="85">
        <v>1</v>
      </c>
      <c r="E5" s="85"/>
      <c r="F5" s="85"/>
      <c r="G5" s="85"/>
      <c r="H5" s="85"/>
      <c r="I5" s="85"/>
      <c r="J5" s="85"/>
      <c r="K5" s="85"/>
      <c r="L5" s="85"/>
      <c r="M5" s="85"/>
      <c r="N5" s="85"/>
      <c r="O5" s="85"/>
      <c r="P5" s="85"/>
      <c r="Q5" s="85"/>
      <c r="R5" s="85"/>
      <c r="S5" s="85"/>
      <c r="T5" s="85"/>
    </row>
    <row r="6" spans="1:20" ht="15">
      <c r="A6" s="90" t="s">
        <v>286</v>
      </c>
      <c r="B6" s="85">
        <v>1</v>
      </c>
      <c r="C6" s="90" t="s">
        <v>287</v>
      </c>
      <c r="D6" s="85">
        <v>1</v>
      </c>
      <c r="E6" s="85"/>
      <c r="F6" s="85"/>
      <c r="G6" s="85"/>
      <c r="H6" s="85"/>
      <c r="I6" s="85"/>
      <c r="J6" s="85"/>
      <c r="K6" s="85"/>
      <c r="L6" s="85"/>
      <c r="M6" s="85"/>
      <c r="N6" s="85"/>
      <c r="O6" s="85"/>
      <c r="P6" s="85"/>
      <c r="Q6" s="85"/>
      <c r="R6" s="85"/>
      <c r="S6" s="85"/>
      <c r="T6" s="85"/>
    </row>
    <row r="7" spans="1:20" ht="15">
      <c r="A7" s="90" t="s">
        <v>285</v>
      </c>
      <c r="B7" s="85">
        <v>1</v>
      </c>
      <c r="C7" s="85"/>
      <c r="D7" s="85"/>
      <c r="E7" s="85"/>
      <c r="F7" s="85"/>
      <c r="G7" s="85"/>
      <c r="H7" s="85"/>
      <c r="I7" s="85"/>
      <c r="J7" s="85"/>
      <c r="K7" s="85"/>
      <c r="L7" s="85"/>
      <c r="M7" s="85"/>
      <c r="N7" s="85"/>
      <c r="O7" s="85"/>
      <c r="P7" s="85"/>
      <c r="Q7" s="85"/>
      <c r="R7" s="85"/>
      <c r="S7" s="85"/>
      <c r="T7" s="85"/>
    </row>
    <row r="8" spans="1:20" ht="15">
      <c r="A8" s="90" t="s">
        <v>284</v>
      </c>
      <c r="B8" s="85">
        <v>1</v>
      </c>
      <c r="C8" s="85"/>
      <c r="D8" s="85"/>
      <c r="E8" s="85"/>
      <c r="F8" s="85"/>
      <c r="G8" s="85"/>
      <c r="H8" s="85"/>
      <c r="I8" s="85"/>
      <c r="J8" s="85"/>
      <c r="K8" s="85"/>
      <c r="L8" s="85"/>
      <c r="M8" s="85"/>
      <c r="N8" s="85"/>
      <c r="O8" s="85"/>
      <c r="P8" s="85"/>
      <c r="Q8" s="85"/>
      <c r="R8" s="85"/>
      <c r="S8" s="85"/>
      <c r="T8" s="85"/>
    </row>
    <row r="9" spans="1:20" ht="15">
      <c r="A9" s="90" t="s">
        <v>283</v>
      </c>
      <c r="B9" s="85">
        <v>1</v>
      </c>
      <c r="C9" s="85"/>
      <c r="D9" s="85"/>
      <c r="E9" s="85"/>
      <c r="F9" s="85"/>
      <c r="G9" s="85"/>
      <c r="H9" s="85"/>
      <c r="I9" s="85"/>
      <c r="J9" s="85"/>
      <c r="K9" s="85"/>
      <c r="L9" s="85"/>
      <c r="M9" s="85"/>
      <c r="N9" s="85"/>
      <c r="O9" s="85"/>
      <c r="P9" s="85"/>
      <c r="Q9" s="85"/>
      <c r="R9" s="85"/>
      <c r="S9" s="85"/>
      <c r="T9" s="85"/>
    </row>
    <row r="10" spans="1:20" ht="15">
      <c r="A10" s="90" t="s">
        <v>282</v>
      </c>
      <c r="B10" s="85">
        <v>1</v>
      </c>
      <c r="C10" s="85"/>
      <c r="D10" s="85"/>
      <c r="E10" s="85"/>
      <c r="F10" s="85"/>
      <c r="G10" s="85"/>
      <c r="H10" s="85"/>
      <c r="I10" s="85"/>
      <c r="J10" s="85"/>
      <c r="K10" s="85"/>
      <c r="L10" s="85"/>
      <c r="M10" s="85"/>
      <c r="N10" s="85"/>
      <c r="O10" s="85"/>
      <c r="P10" s="85"/>
      <c r="Q10" s="85"/>
      <c r="R10" s="85"/>
      <c r="S10" s="85"/>
      <c r="T10" s="85"/>
    </row>
    <row r="11" spans="1:20" ht="15">
      <c r="A11" s="90" t="s">
        <v>279</v>
      </c>
      <c r="B11" s="85">
        <v>1</v>
      </c>
      <c r="C11" s="85"/>
      <c r="D11" s="85"/>
      <c r="E11" s="85"/>
      <c r="F11" s="85"/>
      <c r="G11" s="85"/>
      <c r="H11" s="85"/>
      <c r="I11" s="85"/>
      <c r="J11" s="85"/>
      <c r="K11" s="85"/>
      <c r="L11" s="85"/>
      <c r="M11" s="85"/>
      <c r="N11" s="85"/>
      <c r="O11" s="85"/>
      <c r="P11" s="85"/>
      <c r="Q11" s="85"/>
      <c r="R11" s="85"/>
      <c r="S11" s="85"/>
      <c r="T11" s="85"/>
    </row>
    <row r="14" spans="1:20" ht="15" customHeight="1">
      <c r="A14" s="13" t="s">
        <v>822</v>
      </c>
      <c r="B14" s="13" t="s">
        <v>800</v>
      </c>
      <c r="C14" s="13" t="s">
        <v>823</v>
      </c>
      <c r="D14" s="13" t="s">
        <v>803</v>
      </c>
      <c r="E14" s="13" t="s">
        <v>824</v>
      </c>
      <c r="F14" s="13" t="s">
        <v>805</v>
      </c>
      <c r="G14" s="85" t="s">
        <v>825</v>
      </c>
      <c r="H14" s="85" t="s">
        <v>807</v>
      </c>
      <c r="I14" s="13" t="s">
        <v>826</v>
      </c>
      <c r="J14" s="13" t="s">
        <v>809</v>
      </c>
      <c r="K14" s="13" t="s">
        <v>827</v>
      </c>
      <c r="L14" s="13" t="s">
        <v>811</v>
      </c>
      <c r="M14" s="85" t="s">
        <v>828</v>
      </c>
      <c r="N14" s="85" t="s">
        <v>813</v>
      </c>
      <c r="O14" s="85" t="s">
        <v>829</v>
      </c>
      <c r="P14" s="85" t="s">
        <v>815</v>
      </c>
      <c r="Q14" s="13" t="s">
        <v>830</v>
      </c>
      <c r="R14" s="13" t="s">
        <v>817</v>
      </c>
      <c r="S14" s="85" t="s">
        <v>831</v>
      </c>
      <c r="T14" s="85" t="s">
        <v>818</v>
      </c>
    </row>
    <row r="15" spans="1:20" ht="15">
      <c r="A15" s="85" t="s">
        <v>290</v>
      </c>
      <c r="B15" s="85">
        <v>6</v>
      </c>
      <c r="C15" s="85" t="s">
        <v>290</v>
      </c>
      <c r="D15" s="85">
        <v>3</v>
      </c>
      <c r="E15" s="85" t="s">
        <v>292</v>
      </c>
      <c r="F15" s="85">
        <v>1</v>
      </c>
      <c r="G15" s="85"/>
      <c r="H15" s="85"/>
      <c r="I15" s="85" t="s">
        <v>291</v>
      </c>
      <c r="J15" s="85">
        <v>1</v>
      </c>
      <c r="K15" s="85" t="s">
        <v>290</v>
      </c>
      <c r="L15" s="85">
        <v>3</v>
      </c>
      <c r="M15" s="85"/>
      <c r="N15" s="85"/>
      <c r="O15" s="85"/>
      <c r="P15" s="85"/>
      <c r="Q15" s="85" t="s">
        <v>291</v>
      </c>
      <c r="R15" s="85">
        <v>1</v>
      </c>
      <c r="S15" s="85"/>
      <c r="T15" s="85"/>
    </row>
    <row r="16" spans="1:20" ht="15">
      <c r="A16" s="85" t="s">
        <v>291</v>
      </c>
      <c r="B16" s="85">
        <v>4</v>
      </c>
      <c r="C16" s="85" t="s">
        <v>291</v>
      </c>
      <c r="D16" s="85">
        <v>2</v>
      </c>
      <c r="E16" s="85"/>
      <c r="F16" s="85"/>
      <c r="G16" s="85"/>
      <c r="H16" s="85"/>
      <c r="I16" s="85"/>
      <c r="J16" s="85"/>
      <c r="K16" s="85" t="s">
        <v>289</v>
      </c>
      <c r="L16" s="85">
        <v>1</v>
      </c>
      <c r="M16" s="85"/>
      <c r="N16" s="85"/>
      <c r="O16" s="85"/>
      <c r="P16" s="85"/>
      <c r="Q16" s="85"/>
      <c r="R16" s="85"/>
      <c r="S16" s="85"/>
      <c r="T16" s="85"/>
    </row>
    <row r="17" spans="1:20" ht="15">
      <c r="A17" s="85" t="s">
        <v>294</v>
      </c>
      <c r="B17" s="85">
        <v>1</v>
      </c>
      <c r="C17" s="85" t="s">
        <v>294</v>
      </c>
      <c r="D17" s="85">
        <v>1</v>
      </c>
      <c r="E17" s="85"/>
      <c r="F17" s="85"/>
      <c r="G17" s="85"/>
      <c r="H17" s="85"/>
      <c r="I17" s="85"/>
      <c r="J17" s="85"/>
      <c r="K17" s="85"/>
      <c r="L17" s="85"/>
      <c r="M17" s="85"/>
      <c r="N17" s="85"/>
      <c r="O17" s="85"/>
      <c r="P17" s="85"/>
      <c r="Q17" s="85"/>
      <c r="R17" s="85"/>
      <c r="S17" s="85"/>
      <c r="T17" s="85"/>
    </row>
    <row r="18" spans="1:20" ht="15">
      <c r="A18" s="85" t="s">
        <v>293</v>
      </c>
      <c r="B18" s="85">
        <v>1</v>
      </c>
      <c r="C18" s="85" t="s">
        <v>293</v>
      </c>
      <c r="D18" s="85">
        <v>1</v>
      </c>
      <c r="E18" s="85"/>
      <c r="F18" s="85"/>
      <c r="G18" s="85"/>
      <c r="H18" s="85"/>
      <c r="I18" s="85"/>
      <c r="J18" s="85"/>
      <c r="K18" s="85"/>
      <c r="L18" s="85"/>
      <c r="M18" s="85"/>
      <c r="N18" s="85"/>
      <c r="O18" s="85"/>
      <c r="P18" s="85"/>
      <c r="Q18" s="85"/>
      <c r="R18" s="85"/>
      <c r="S18" s="85"/>
      <c r="T18" s="85"/>
    </row>
    <row r="19" spans="1:20" ht="15">
      <c r="A19" s="85" t="s">
        <v>292</v>
      </c>
      <c r="B19" s="85">
        <v>1</v>
      </c>
      <c r="C19" s="85"/>
      <c r="D19" s="85"/>
      <c r="E19" s="85"/>
      <c r="F19" s="85"/>
      <c r="G19" s="85"/>
      <c r="H19" s="85"/>
      <c r="I19" s="85"/>
      <c r="J19" s="85"/>
      <c r="K19" s="85"/>
      <c r="L19" s="85"/>
      <c r="M19" s="85"/>
      <c r="N19" s="85"/>
      <c r="O19" s="85"/>
      <c r="P19" s="85"/>
      <c r="Q19" s="85"/>
      <c r="R19" s="85"/>
      <c r="S19" s="85"/>
      <c r="T19" s="85"/>
    </row>
    <row r="20" spans="1:20" ht="15">
      <c r="A20" s="85" t="s">
        <v>289</v>
      </c>
      <c r="B20" s="85">
        <v>1</v>
      </c>
      <c r="C20" s="85"/>
      <c r="D20" s="85"/>
      <c r="E20" s="85"/>
      <c r="F20" s="85"/>
      <c r="G20" s="85"/>
      <c r="H20" s="85"/>
      <c r="I20" s="85"/>
      <c r="J20" s="85"/>
      <c r="K20" s="85"/>
      <c r="L20" s="85"/>
      <c r="M20" s="85"/>
      <c r="N20" s="85"/>
      <c r="O20" s="85"/>
      <c r="P20" s="85"/>
      <c r="Q20" s="85"/>
      <c r="R20" s="85"/>
      <c r="S20" s="85"/>
      <c r="T20" s="85"/>
    </row>
    <row r="23" spans="1:20" ht="15" customHeight="1">
      <c r="A23" s="13" t="s">
        <v>835</v>
      </c>
      <c r="B23" s="13" t="s">
        <v>800</v>
      </c>
      <c r="C23" s="13" t="s">
        <v>845</v>
      </c>
      <c r="D23" s="13" t="s">
        <v>803</v>
      </c>
      <c r="E23" s="13" t="s">
        <v>852</v>
      </c>
      <c r="F23" s="13" t="s">
        <v>805</v>
      </c>
      <c r="G23" s="13" t="s">
        <v>855</v>
      </c>
      <c r="H23" s="13" t="s">
        <v>807</v>
      </c>
      <c r="I23" s="13" t="s">
        <v>856</v>
      </c>
      <c r="J23" s="13" t="s">
        <v>809</v>
      </c>
      <c r="K23" s="13" t="s">
        <v>858</v>
      </c>
      <c r="L23" s="13" t="s">
        <v>811</v>
      </c>
      <c r="M23" s="13" t="s">
        <v>860</v>
      </c>
      <c r="N23" s="13" t="s">
        <v>813</v>
      </c>
      <c r="O23" s="13" t="s">
        <v>861</v>
      </c>
      <c r="P23" s="13" t="s">
        <v>815</v>
      </c>
      <c r="Q23" s="13" t="s">
        <v>868</v>
      </c>
      <c r="R23" s="13" t="s">
        <v>817</v>
      </c>
      <c r="S23" s="13" t="s">
        <v>869</v>
      </c>
      <c r="T23" s="13" t="s">
        <v>818</v>
      </c>
    </row>
    <row r="24" spans="1:20" ht="15">
      <c r="A24" s="85" t="s">
        <v>296</v>
      </c>
      <c r="B24" s="85">
        <v>24</v>
      </c>
      <c r="C24" s="85" t="s">
        <v>296</v>
      </c>
      <c r="D24" s="85">
        <v>9</v>
      </c>
      <c r="E24" s="85" t="s">
        <v>839</v>
      </c>
      <c r="F24" s="85">
        <v>2</v>
      </c>
      <c r="G24" s="85" t="s">
        <v>296</v>
      </c>
      <c r="H24" s="85">
        <v>4</v>
      </c>
      <c r="I24" s="85" t="s">
        <v>296</v>
      </c>
      <c r="J24" s="85">
        <v>2</v>
      </c>
      <c r="K24" s="85" t="s">
        <v>836</v>
      </c>
      <c r="L24" s="85">
        <v>4</v>
      </c>
      <c r="M24" s="85" t="s">
        <v>296</v>
      </c>
      <c r="N24" s="85">
        <v>1</v>
      </c>
      <c r="O24" s="85" t="s">
        <v>296</v>
      </c>
      <c r="P24" s="85">
        <v>1</v>
      </c>
      <c r="Q24" s="85" t="s">
        <v>296</v>
      </c>
      <c r="R24" s="85">
        <v>1</v>
      </c>
      <c r="S24" s="85" t="s">
        <v>296</v>
      </c>
      <c r="T24" s="85">
        <v>1</v>
      </c>
    </row>
    <row r="25" spans="1:20" ht="15">
      <c r="A25" s="85" t="s">
        <v>836</v>
      </c>
      <c r="B25" s="85">
        <v>8</v>
      </c>
      <c r="C25" s="85" t="s">
        <v>837</v>
      </c>
      <c r="D25" s="85">
        <v>3</v>
      </c>
      <c r="E25" s="85" t="s">
        <v>840</v>
      </c>
      <c r="F25" s="85">
        <v>2</v>
      </c>
      <c r="G25" s="85" t="s">
        <v>842</v>
      </c>
      <c r="H25" s="85">
        <v>2</v>
      </c>
      <c r="I25" s="85" t="s">
        <v>857</v>
      </c>
      <c r="J25" s="85">
        <v>1</v>
      </c>
      <c r="K25" s="85" t="s">
        <v>296</v>
      </c>
      <c r="L25" s="85">
        <v>4</v>
      </c>
      <c r="M25" s="85"/>
      <c r="N25" s="85"/>
      <c r="O25" s="85" t="s">
        <v>862</v>
      </c>
      <c r="P25" s="85">
        <v>1</v>
      </c>
      <c r="Q25" s="85"/>
      <c r="R25" s="85"/>
      <c r="S25" s="85"/>
      <c r="T25" s="85"/>
    </row>
    <row r="26" spans="1:20" ht="15">
      <c r="A26" s="85" t="s">
        <v>837</v>
      </c>
      <c r="B26" s="85">
        <v>3</v>
      </c>
      <c r="C26" s="85" t="s">
        <v>836</v>
      </c>
      <c r="D26" s="85">
        <v>2</v>
      </c>
      <c r="E26" s="85" t="s">
        <v>841</v>
      </c>
      <c r="F26" s="85">
        <v>2</v>
      </c>
      <c r="G26" s="85" t="s">
        <v>843</v>
      </c>
      <c r="H26" s="85">
        <v>2</v>
      </c>
      <c r="I26" s="85" t="s">
        <v>836</v>
      </c>
      <c r="J26" s="85">
        <v>1</v>
      </c>
      <c r="K26" s="85" t="s">
        <v>859</v>
      </c>
      <c r="L26" s="85">
        <v>1</v>
      </c>
      <c r="M26" s="85"/>
      <c r="N26" s="85"/>
      <c r="O26" s="85" t="s">
        <v>253</v>
      </c>
      <c r="P26" s="85">
        <v>1</v>
      </c>
      <c r="Q26" s="85"/>
      <c r="R26" s="85"/>
      <c r="S26" s="85"/>
      <c r="T26" s="85"/>
    </row>
    <row r="27" spans="1:20" ht="15">
      <c r="A27" s="85" t="s">
        <v>838</v>
      </c>
      <c r="B27" s="85">
        <v>2</v>
      </c>
      <c r="C27" s="85" t="s">
        <v>838</v>
      </c>
      <c r="D27" s="85">
        <v>2</v>
      </c>
      <c r="E27" s="85" t="s">
        <v>296</v>
      </c>
      <c r="F27" s="85">
        <v>1</v>
      </c>
      <c r="G27" s="85" t="s">
        <v>844</v>
      </c>
      <c r="H27" s="85">
        <v>2</v>
      </c>
      <c r="I27" s="85"/>
      <c r="J27" s="85"/>
      <c r="K27" s="85"/>
      <c r="L27" s="85"/>
      <c r="M27" s="85"/>
      <c r="N27" s="85"/>
      <c r="O27" s="85" t="s">
        <v>863</v>
      </c>
      <c r="P27" s="85">
        <v>1</v>
      </c>
      <c r="Q27" s="85"/>
      <c r="R27" s="85"/>
      <c r="S27" s="85"/>
      <c r="T27" s="85"/>
    </row>
    <row r="28" spans="1:20" ht="15">
      <c r="A28" s="85" t="s">
        <v>839</v>
      </c>
      <c r="B28" s="85">
        <v>2</v>
      </c>
      <c r="C28" s="85" t="s">
        <v>846</v>
      </c>
      <c r="D28" s="85">
        <v>1</v>
      </c>
      <c r="E28" s="85" t="s">
        <v>836</v>
      </c>
      <c r="F28" s="85">
        <v>1</v>
      </c>
      <c r="G28" s="85"/>
      <c r="H28" s="85"/>
      <c r="I28" s="85"/>
      <c r="J28" s="85"/>
      <c r="K28" s="85"/>
      <c r="L28" s="85"/>
      <c r="M28" s="85"/>
      <c r="N28" s="85"/>
      <c r="O28" s="85" t="s">
        <v>864</v>
      </c>
      <c r="P28" s="85">
        <v>1</v>
      </c>
      <c r="Q28" s="85"/>
      <c r="R28" s="85"/>
      <c r="S28" s="85"/>
      <c r="T28" s="85"/>
    </row>
    <row r="29" spans="1:20" ht="15">
      <c r="A29" s="85" t="s">
        <v>840</v>
      </c>
      <c r="B29" s="85">
        <v>2</v>
      </c>
      <c r="C29" s="85" t="s">
        <v>847</v>
      </c>
      <c r="D29" s="85">
        <v>1</v>
      </c>
      <c r="E29" s="85" t="s">
        <v>853</v>
      </c>
      <c r="F29" s="85">
        <v>1</v>
      </c>
      <c r="G29" s="85"/>
      <c r="H29" s="85"/>
      <c r="I29" s="85"/>
      <c r="J29" s="85"/>
      <c r="K29" s="85"/>
      <c r="L29" s="85"/>
      <c r="M29" s="85"/>
      <c r="N29" s="85"/>
      <c r="O29" s="85" t="s">
        <v>865</v>
      </c>
      <c r="P29" s="85">
        <v>1</v>
      </c>
      <c r="Q29" s="85"/>
      <c r="R29" s="85"/>
      <c r="S29" s="85"/>
      <c r="T29" s="85"/>
    </row>
    <row r="30" spans="1:20" ht="15">
      <c r="A30" s="85" t="s">
        <v>841</v>
      </c>
      <c r="B30" s="85">
        <v>2</v>
      </c>
      <c r="C30" s="85" t="s">
        <v>848</v>
      </c>
      <c r="D30" s="85">
        <v>1</v>
      </c>
      <c r="E30" s="85" t="s">
        <v>854</v>
      </c>
      <c r="F30" s="85">
        <v>1</v>
      </c>
      <c r="G30" s="85"/>
      <c r="H30" s="85"/>
      <c r="I30" s="85"/>
      <c r="J30" s="85"/>
      <c r="K30" s="85"/>
      <c r="L30" s="85"/>
      <c r="M30" s="85"/>
      <c r="N30" s="85"/>
      <c r="O30" s="85" t="s">
        <v>866</v>
      </c>
      <c r="P30" s="85">
        <v>1</v>
      </c>
      <c r="Q30" s="85"/>
      <c r="R30" s="85"/>
      <c r="S30" s="85"/>
      <c r="T30" s="85"/>
    </row>
    <row r="31" spans="1:20" ht="15">
      <c r="A31" s="85" t="s">
        <v>842</v>
      </c>
      <c r="B31" s="85">
        <v>2</v>
      </c>
      <c r="C31" s="85" t="s">
        <v>849</v>
      </c>
      <c r="D31" s="85">
        <v>1</v>
      </c>
      <c r="E31" s="85"/>
      <c r="F31" s="85"/>
      <c r="G31" s="85"/>
      <c r="H31" s="85"/>
      <c r="I31" s="85"/>
      <c r="J31" s="85"/>
      <c r="K31" s="85"/>
      <c r="L31" s="85"/>
      <c r="M31" s="85"/>
      <c r="N31" s="85"/>
      <c r="O31" s="85" t="s">
        <v>867</v>
      </c>
      <c r="P31" s="85">
        <v>1</v>
      </c>
      <c r="Q31" s="85"/>
      <c r="R31" s="85"/>
      <c r="S31" s="85"/>
      <c r="T31" s="85"/>
    </row>
    <row r="32" spans="1:20" ht="15">
      <c r="A32" s="85" t="s">
        <v>843</v>
      </c>
      <c r="B32" s="85">
        <v>2</v>
      </c>
      <c r="C32" s="85" t="s">
        <v>850</v>
      </c>
      <c r="D32" s="85">
        <v>1</v>
      </c>
      <c r="E32" s="85"/>
      <c r="F32" s="85"/>
      <c r="G32" s="85"/>
      <c r="H32" s="85"/>
      <c r="I32" s="85"/>
      <c r="J32" s="85"/>
      <c r="K32" s="85"/>
      <c r="L32" s="85"/>
      <c r="M32" s="85"/>
      <c r="N32" s="85"/>
      <c r="O32" s="85"/>
      <c r="P32" s="85"/>
      <c r="Q32" s="85"/>
      <c r="R32" s="85"/>
      <c r="S32" s="85"/>
      <c r="T32" s="85"/>
    </row>
    <row r="33" spans="1:20" ht="15">
      <c r="A33" s="85" t="s">
        <v>844</v>
      </c>
      <c r="B33" s="85">
        <v>2</v>
      </c>
      <c r="C33" s="85" t="s">
        <v>851</v>
      </c>
      <c r="D33" s="85">
        <v>1</v>
      </c>
      <c r="E33" s="85"/>
      <c r="F33" s="85"/>
      <c r="G33" s="85"/>
      <c r="H33" s="85"/>
      <c r="I33" s="85"/>
      <c r="J33" s="85"/>
      <c r="K33" s="85"/>
      <c r="L33" s="85"/>
      <c r="M33" s="85"/>
      <c r="N33" s="85"/>
      <c r="O33" s="85"/>
      <c r="P33" s="85"/>
      <c r="Q33" s="85"/>
      <c r="R33" s="85"/>
      <c r="S33" s="85"/>
      <c r="T33" s="85"/>
    </row>
    <row r="36" spans="1:20" ht="15" customHeight="1">
      <c r="A36" s="13" t="s">
        <v>873</v>
      </c>
      <c r="B36" s="13" t="s">
        <v>800</v>
      </c>
      <c r="C36" s="13" t="s">
        <v>883</v>
      </c>
      <c r="D36" s="13" t="s">
        <v>803</v>
      </c>
      <c r="E36" s="13" t="s">
        <v>891</v>
      </c>
      <c r="F36" s="13" t="s">
        <v>805</v>
      </c>
      <c r="G36" s="13" t="s">
        <v>901</v>
      </c>
      <c r="H36" s="13" t="s">
        <v>807</v>
      </c>
      <c r="I36" s="13" t="s">
        <v>911</v>
      </c>
      <c r="J36" s="13" t="s">
        <v>809</v>
      </c>
      <c r="K36" s="13" t="s">
        <v>917</v>
      </c>
      <c r="L36" s="13" t="s">
        <v>811</v>
      </c>
      <c r="M36" s="85" t="s">
        <v>924</v>
      </c>
      <c r="N36" s="85" t="s">
        <v>813</v>
      </c>
      <c r="O36" s="13" t="s">
        <v>925</v>
      </c>
      <c r="P36" s="13" t="s">
        <v>815</v>
      </c>
      <c r="Q36" s="13" t="s">
        <v>927</v>
      </c>
      <c r="R36" s="13" t="s">
        <v>817</v>
      </c>
      <c r="S36" s="13" t="s">
        <v>938</v>
      </c>
      <c r="T36" s="13" t="s">
        <v>818</v>
      </c>
    </row>
    <row r="37" spans="1:20" ht="15">
      <c r="A37" s="93" t="s">
        <v>874</v>
      </c>
      <c r="B37" s="93">
        <v>16</v>
      </c>
      <c r="C37" s="93" t="s">
        <v>879</v>
      </c>
      <c r="D37" s="93">
        <v>9</v>
      </c>
      <c r="E37" s="93" t="s">
        <v>892</v>
      </c>
      <c r="F37" s="93">
        <v>2</v>
      </c>
      <c r="G37" s="93" t="s">
        <v>902</v>
      </c>
      <c r="H37" s="93">
        <v>4</v>
      </c>
      <c r="I37" s="93" t="s">
        <v>239</v>
      </c>
      <c r="J37" s="93">
        <v>3</v>
      </c>
      <c r="K37" s="93" t="s">
        <v>918</v>
      </c>
      <c r="L37" s="93">
        <v>4</v>
      </c>
      <c r="M37" s="93"/>
      <c r="N37" s="93"/>
      <c r="O37" s="93" t="s">
        <v>926</v>
      </c>
      <c r="P37" s="93">
        <v>2</v>
      </c>
      <c r="Q37" s="93" t="s">
        <v>928</v>
      </c>
      <c r="R37" s="93">
        <v>2</v>
      </c>
      <c r="S37" s="93" t="s">
        <v>939</v>
      </c>
      <c r="T37" s="93">
        <v>2</v>
      </c>
    </row>
    <row r="38" spans="1:20" ht="15">
      <c r="A38" s="93" t="s">
        <v>875</v>
      </c>
      <c r="B38" s="93">
        <v>36</v>
      </c>
      <c r="C38" s="93" t="s">
        <v>884</v>
      </c>
      <c r="D38" s="93">
        <v>4</v>
      </c>
      <c r="E38" s="93" t="s">
        <v>893</v>
      </c>
      <c r="F38" s="93">
        <v>2</v>
      </c>
      <c r="G38" s="93" t="s">
        <v>879</v>
      </c>
      <c r="H38" s="93">
        <v>4</v>
      </c>
      <c r="I38" s="93" t="s">
        <v>908</v>
      </c>
      <c r="J38" s="93">
        <v>3</v>
      </c>
      <c r="K38" s="93" t="s">
        <v>919</v>
      </c>
      <c r="L38" s="93">
        <v>4</v>
      </c>
      <c r="M38" s="93"/>
      <c r="N38" s="93"/>
      <c r="O38" s="93"/>
      <c r="P38" s="93"/>
      <c r="Q38" s="93" t="s">
        <v>929</v>
      </c>
      <c r="R38" s="93">
        <v>2</v>
      </c>
      <c r="S38" s="93"/>
      <c r="T38" s="93"/>
    </row>
    <row r="39" spans="1:20" ht="15">
      <c r="A39" s="93" t="s">
        <v>876</v>
      </c>
      <c r="B39" s="93">
        <v>0</v>
      </c>
      <c r="C39" s="93" t="s">
        <v>882</v>
      </c>
      <c r="D39" s="93">
        <v>3</v>
      </c>
      <c r="E39" s="93" t="s">
        <v>894</v>
      </c>
      <c r="F39" s="93">
        <v>2</v>
      </c>
      <c r="G39" s="93" t="s">
        <v>903</v>
      </c>
      <c r="H39" s="93">
        <v>4</v>
      </c>
      <c r="I39" s="93" t="s">
        <v>906</v>
      </c>
      <c r="J39" s="93">
        <v>3</v>
      </c>
      <c r="K39" s="93" t="s">
        <v>881</v>
      </c>
      <c r="L39" s="93">
        <v>4</v>
      </c>
      <c r="M39" s="93"/>
      <c r="N39" s="93"/>
      <c r="O39" s="93"/>
      <c r="P39" s="93"/>
      <c r="Q39" s="93" t="s">
        <v>930</v>
      </c>
      <c r="R39" s="93">
        <v>2</v>
      </c>
      <c r="S39" s="93"/>
      <c r="T39" s="93"/>
    </row>
    <row r="40" spans="1:20" ht="15">
      <c r="A40" s="93" t="s">
        <v>877</v>
      </c>
      <c r="B40" s="93">
        <v>548</v>
      </c>
      <c r="C40" s="93" t="s">
        <v>885</v>
      </c>
      <c r="D40" s="93">
        <v>3</v>
      </c>
      <c r="E40" s="93" t="s">
        <v>895</v>
      </c>
      <c r="F40" s="93">
        <v>2</v>
      </c>
      <c r="G40" s="93" t="s">
        <v>904</v>
      </c>
      <c r="H40" s="93">
        <v>4</v>
      </c>
      <c r="I40" s="93" t="s">
        <v>879</v>
      </c>
      <c r="J40" s="93">
        <v>3</v>
      </c>
      <c r="K40" s="93" t="s">
        <v>242</v>
      </c>
      <c r="L40" s="93">
        <v>4</v>
      </c>
      <c r="M40" s="93"/>
      <c r="N40" s="93"/>
      <c r="O40" s="93"/>
      <c r="P40" s="93"/>
      <c r="Q40" s="93" t="s">
        <v>931</v>
      </c>
      <c r="R40" s="93">
        <v>2</v>
      </c>
      <c r="S40" s="93"/>
      <c r="T40" s="93"/>
    </row>
    <row r="41" spans="1:20" ht="15">
      <c r="A41" s="93" t="s">
        <v>878</v>
      </c>
      <c r="B41" s="93">
        <v>600</v>
      </c>
      <c r="C41" s="93" t="s">
        <v>886</v>
      </c>
      <c r="D41" s="93">
        <v>3</v>
      </c>
      <c r="E41" s="93" t="s">
        <v>896</v>
      </c>
      <c r="F41" s="93">
        <v>2</v>
      </c>
      <c r="G41" s="93" t="s">
        <v>905</v>
      </c>
      <c r="H41" s="93">
        <v>2</v>
      </c>
      <c r="I41" s="93" t="s">
        <v>912</v>
      </c>
      <c r="J41" s="93">
        <v>2</v>
      </c>
      <c r="K41" s="93" t="s">
        <v>880</v>
      </c>
      <c r="L41" s="93">
        <v>4</v>
      </c>
      <c r="M41" s="93"/>
      <c r="N41" s="93"/>
      <c r="O41" s="93"/>
      <c r="P41" s="93"/>
      <c r="Q41" s="93" t="s">
        <v>932</v>
      </c>
      <c r="R41" s="93">
        <v>2</v>
      </c>
      <c r="S41" s="93"/>
      <c r="T41" s="93"/>
    </row>
    <row r="42" spans="1:20" ht="15">
      <c r="A42" s="93" t="s">
        <v>879</v>
      </c>
      <c r="B42" s="93">
        <v>27</v>
      </c>
      <c r="C42" s="93" t="s">
        <v>887</v>
      </c>
      <c r="D42" s="93">
        <v>3</v>
      </c>
      <c r="E42" s="93" t="s">
        <v>897</v>
      </c>
      <c r="F42" s="93">
        <v>2</v>
      </c>
      <c r="G42" s="93" t="s">
        <v>906</v>
      </c>
      <c r="H42" s="93">
        <v>2</v>
      </c>
      <c r="I42" s="93" t="s">
        <v>882</v>
      </c>
      <c r="J42" s="93">
        <v>2</v>
      </c>
      <c r="K42" s="93" t="s">
        <v>879</v>
      </c>
      <c r="L42" s="93">
        <v>4</v>
      </c>
      <c r="M42" s="93"/>
      <c r="N42" s="93"/>
      <c r="O42" s="93"/>
      <c r="P42" s="93"/>
      <c r="Q42" s="93" t="s">
        <v>933</v>
      </c>
      <c r="R42" s="93">
        <v>2</v>
      </c>
      <c r="S42" s="93"/>
      <c r="T42" s="93"/>
    </row>
    <row r="43" spans="1:20" ht="15">
      <c r="A43" s="93" t="s">
        <v>880</v>
      </c>
      <c r="B43" s="93">
        <v>10</v>
      </c>
      <c r="C43" s="93" t="s">
        <v>888</v>
      </c>
      <c r="D43" s="93">
        <v>3</v>
      </c>
      <c r="E43" s="93" t="s">
        <v>898</v>
      </c>
      <c r="F43" s="93">
        <v>2</v>
      </c>
      <c r="G43" s="93" t="s">
        <v>907</v>
      </c>
      <c r="H43" s="93">
        <v>2</v>
      </c>
      <c r="I43" s="93" t="s">
        <v>913</v>
      </c>
      <c r="J43" s="93">
        <v>2</v>
      </c>
      <c r="K43" s="93" t="s">
        <v>920</v>
      </c>
      <c r="L43" s="93">
        <v>3</v>
      </c>
      <c r="M43" s="93"/>
      <c r="N43" s="93"/>
      <c r="O43" s="93"/>
      <c r="P43" s="93"/>
      <c r="Q43" s="93" t="s">
        <v>934</v>
      </c>
      <c r="R43" s="93">
        <v>2</v>
      </c>
      <c r="S43" s="93"/>
      <c r="T43" s="93"/>
    </row>
    <row r="44" spans="1:20" ht="15">
      <c r="A44" s="93" t="s">
        <v>881</v>
      </c>
      <c r="B44" s="93">
        <v>7</v>
      </c>
      <c r="C44" s="93" t="s">
        <v>889</v>
      </c>
      <c r="D44" s="93">
        <v>3</v>
      </c>
      <c r="E44" s="93" t="s">
        <v>899</v>
      </c>
      <c r="F44" s="93">
        <v>2</v>
      </c>
      <c r="G44" s="93" t="s">
        <v>908</v>
      </c>
      <c r="H44" s="93">
        <v>2</v>
      </c>
      <c r="I44" s="93" t="s">
        <v>914</v>
      </c>
      <c r="J44" s="93">
        <v>2</v>
      </c>
      <c r="K44" s="93" t="s">
        <v>921</v>
      </c>
      <c r="L44" s="93">
        <v>3</v>
      </c>
      <c r="M44" s="93"/>
      <c r="N44" s="93"/>
      <c r="O44" s="93"/>
      <c r="P44" s="93"/>
      <c r="Q44" s="93" t="s">
        <v>935</v>
      </c>
      <c r="R44" s="93">
        <v>2</v>
      </c>
      <c r="S44" s="93"/>
      <c r="T44" s="93"/>
    </row>
    <row r="45" spans="1:20" ht="15">
      <c r="A45" s="93" t="s">
        <v>239</v>
      </c>
      <c r="B45" s="93">
        <v>7</v>
      </c>
      <c r="C45" s="93" t="s">
        <v>890</v>
      </c>
      <c r="D45" s="93">
        <v>3</v>
      </c>
      <c r="E45" s="93" t="s">
        <v>839</v>
      </c>
      <c r="F45" s="93">
        <v>2</v>
      </c>
      <c r="G45" s="93" t="s">
        <v>909</v>
      </c>
      <c r="H45" s="93">
        <v>2</v>
      </c>
      <c r="I45" s="93" t="s">
        <v>915</v>
      </c>
      <c r="J45" s="93">
        <v>2</v>
      </c>
      <c r="K45" s="93" t="s">
        <v>922</v>
      </c>
      <c r="L45" s="93">
        <v>3</v>
      </c>
      <c r="M45" s="93"/>
      <c r="N45" s="93"/>
      <c r="O45" s="93"/>
      <c r="P45" s="93"/>
      <c r="Q45" s="93" t="s">
        <v>936</v>
      </c>
      <c r="R45" s="93">
        <v>2</v>
      </c>
      <c r="S45" s="93"/>
      <c r="T45" s="93"/>
    </row>
    <row r="46" spans="1:20" ht="15">
      <c r="A46" s="93" t="s">
        <v>882</v>
      </c>
      <c r="B46" s="93">
        <v>5</v>
      </c>
      <c r="C46" s="93" t="s">
        <v>837</v>
      </c>
      <c r="D46" s="93">
        <v>3</v>
      </c>
      <c r="E46" s="93" t="s">
        <v>900</v>
      </c>
      <c r="F46" s="93">
        <v>2</v>
      </c>
      <c r="G46" s="93" t="s">
        <v>910</v>
      </c>
      <c r="H46" s="93">
        <v>2</v>
      </c>
      <c r="I46" s="93" t="s">
        <v>916</v>
      </c>
      <c r="J46" s="93">
        <v>2</v>
      </c>
      <c r="K46" s="93" t="s">
        <v>923</v>
      </c>
      <c r="L46" s="93">
        <v>3</v>
      </c>
      <c r="M46" s="93"/>
      <c r="N46" s="93"/>
      <c r="O46" s="93"/>
      <c r="P46" s="93"/>
      <c r="Q46" s="93" t="s">
        <v>937</v>
      </c>
      <c r="R46" s="93">
        <v>2</v>
      </c>
      <c r="S46" s="93"/>
      <c r="T46" s="93"/>
    </row>
    <row r="49" spans="1:20" ht="15" customHeight="1">
      <c r="A49" s="13" t="s">
        <v>947</v>
      </c>
      <c r="B49" s="13" t="s">
        <v>800</v>
      </c>
      <c r="C49" s="13" t="s">
        <v>958</v>
      </c>
      <c r="D49" s="13" t="s">
        <v>803</v>
      </c>
      <c r="E49" s="13" t="s">
        <v>969</v>
      </c>
      <c r="F49" s="13" t="s">
        <v>805</v>
      </c>
      <c r="G49" s="13" t="s">
        <v>980</v>
      </c>
      <c r="H49" s="13" t="s">
        <v>807</v>
      </c>
      <c r="I49" s="13" t="s">
        <v>983</v>
      </c>
      <c r="J49" s="13" t="s">
        <v>809</v>
      </c>
      <c r="K49" s="13" t="s">
        <v>994</v>
      </c>
      <c r="L49" s="13" t="s">
        <v>811</v>
      </c>
      <c r="M49" s="85" t="s">
        <v>1002</v>
      </c>
      <c r="N49" s="85" t="s">
        <v>813</v>
      </c>
      <c r="O49" s="85" t="s">
        <v>1003</v>
      </c>
      <c r="P49" s="85" t="s">
        <v>815</v>
      </c>
      <c r="Q49" s="13" t="s">
        <v>1004</v>
      </c>
      <c r="R49" s="13" t="s">
        <v>817</v>
      </c>
      <c r="S49" s="85" t="s">
        <v>1015</v>
      </c>
      <c r="T49" s="85" t="s">
        <v>818</v>
      </c>
    </row>
    <row r="50" spans="1:20" ht="15">
      <c r="A50" s="93" t="s">
        <v>948</v>
      </c>
      <c r="B50" s="93">
        <v>6</v>
      </c>
      <c r="C50" s="93" t="s">
        <v>959</v>
      </c>
      <c r="D50" s="93">
        <v>3</v>
      </c>
      <c r="E50" s="93" t="s">
        <v>970</v>
      </c>
      <c r="F50" s="93">
        <v>2</v>
      </c>
      <c r="G50" s="93" t="s">
        <v>950</v>
      </c>
      <c r="H50" s="93">
        <v>2</v>
      </c>
      <c r="I50" s="93" t="s">
        <v>984</v>
      </c>
      <c r="J50" s="93">
        <v>2</v>
      </c>
      <c r="K50" s="93" t="s">
        <v>948</v>
      </c>
      <c r="L50" s="93">
        <v>4</v>
      </c>
      <c r="M50" s="93"/>
      <c r="N50" s="93"/>
      <c r="O50" s="93"/>
      <c r="P50" s="93"/>
      <c r="Q50" s="93" t="s">
        <v>1005</v>
      </c>
      <c r="R50" s="93">
        <v>2</v>
      </c>
      <c r="S50" s="93"/>
      <c r="T50" s="93"/>
    </row>
    <row r="51" spans="1:20" ht="15">
      <c r="A51" s="93" t="s">
        <v>949</v>
      </c>
      <c r="B51" s="93">
        <v>4</v>
      </c>
      <c r="C51" s="93" t="s">
        <v>960</v>
      </c>
      <c r="D51" s="93">
        <v>3</v>
      </c>
      <c r="E51" s="93" t="s">
        <v>971</v>
      </c>
      <c r="F51" s="93">
        <v>2</v>
      </c>
      <c r="G51" s="93" t="s">
        <v>951</v>
      </c>
      <c r="H51" s="93">
        <v>2</v>
      </c>
      <c r="I51" s="93" t="s">
        <v>985</v>
      </c>
      <c r="J51" s="93">
        <v>2</v>
      </c>
      <c r="K51" s="93" t="s">
        <v>995</v>
      </c>
      <c r="L51" s="93">
        <v>3</v>
      </c>
      <c r="M51" s="93"/>
      <c r="N51" s="93"/>
      <c r="O51" s="93"/>
      <c r="P51" s="93"/>
      <c r="Q51" s="93" t="s">
        <v>1006</v>
      </c>
      <c r="R51" s="93">
        <v>2</v>
      </c>
      <c r="S51" s="93"/>
      <c r="T51" s="93"/>
    </row>
    <row r="52" spans="1:20" ht="15">
      <c r="A52" s="93" t="s">
        <v>950</v>
      </c>
      <c r="B52" s="93">
        <v>3</v>
      </c>
      <c r="C52" s="93" t="s">
        <v>961</v>
      </c>
      <c r="D52" s="93">
        <v>3</v>
      </c>
      <c r="E52" s="93" t="s">
        <v>972</v>
      </c>
      <c r="F52" s="93">
        <v>2</v>
      </c>
      <c r="G52" s="93" t="s">
        <v>952</v>
      </c>
      <c r="H52" s="93">
        <v>2</v>
      </c>
      <c r="I52" s="93" t="s">
        <v>986</v>
      </c>
      <c r="J52" s="93">
        <v>2</v>
      </c>
      <c r="K52" s="93" t="s">
        <v>996</v>
      </c>
      <c r="L52" s="93">
        <v>3</v>
      </c>
      <c r="M52" s="93"/>
      <c r="N52" s="93"/>
      <c r="O52" s="93"/>
      <c r="P52" s="93"/>
      <c r="Q52" s="93" t="s">
        <v>1007</v>
      </c>
      <c r="R52" s="93">
        <v>2</v>
      </c>
      <c r="S52" s="93"/>
      <c r="T52" s="93"/>
    </row>
    <row r="53" spans="1:20" ht="15">
      <c r="A53" s="93" t="s">
        <v>951</v>
      </c>
      <c r="B53" s="93">
        <v>3</v>
      </c>
      <c r="C53" s="93" t="s">
        <v>962</v>
      </c>
      <c r="D53" s="93">
        <v>3</v>
      </c>
      <c r="E53" s="93" t="s">
        <v>973</v>
      </c>
      <c r="F53" s="93">
        <v>2</v>
      </c>
      <c r="G53" s="93" t="s">
        <v>953</v>
      </c>
      <c r="H53" s="93">
        <v>2</v>
      </c>
      <c r="I53" s="93" t="s">
        <v>987</v>
      </c>
      <c r="J53" s="93">
        <v>2</v>
      </c>
      <c r="K53" s="93" t="s">
        <v>997</v>
      </c>
      <c r="L53" s="93">
        <v>3</v>
      </c>
      <c r="M53" s="93"/>
      <c r="N53" s="93"/>
      <c r="O53" s="93"/>
      <c r="P53" s="93"/>
      <c r="Q53" s="93" t="s">
        <v>1008</v>
      </c>
      <c r="R53" s="93">
        <v>2</v>
      </c>
      <c r="S53" s="93"/>
      <c r="T53" s="93"/>
    </row>
    <row r="54" spans="1:20" ht="15">
      <c r="A54" s="93" t="s">
        <v>952</v>
      </c>
      <c r="B54" s="93">
        <v>3</v>
      </c>
      <c r="C54" s="93" t="s">
        <v>963</v>
      </c>
      <c r="D54" s="93">
        <v>3</v>
      </c>
      <c r="E54" s="93" t="s">
        <v>974</v>
      </c>
      <c r="F54" s="93">
        <v>2</v>
      </c>
      <c r="G54" s="93" t="s">
        <v>954</v>
      </c>
      <c r="H54" s="93">
        <v>2</v>
      </c>
      <c r="I54" s="93" t="s">
        <v>988</v>
      </c>
      <c r="J54" s="93">
        <v>2</v>
      </c>
      <c r="K54" s="93" t="s">
        <v>998</v>
      </c>
      <c r="L54" s="93">
        <v>3</v>
      </c>
      <c r="M54" s="93"/>
      <c r="N54" s="93"/>
      <c r="O54" s="93"/>
      <c r="P54" s="93"/>
      <c r="Q54" s="93" t="s">
        <v>1009</v>
      </c>
      <c r="R54" s="93">
        <v>2</v>
      </c>
      <c r="S54" s="93"/>
      <c r="T54" s="93"/>
    </row>
    <row r="55" spans="1:20" ht="15">
      <c r="A55" s="93" t="s">
        <v>953</v>
      </c>
      <c r="B55" s="93">
        <v>3</v>
      </c>
      <c r="C55" s="93" t="s">
        <v>964</v>
      </c>
      <c r="D55" s="93">
        <v>3</v>
      </c>
      <c r="E55" s="93" t="s">
        <v>975</v>
      </c>
      <c r="F55" s="93">
        <v>2</v>
      </c>
      <c r="G55" s="93" t="s">
        <v>955</v>
      </c>
      <c r="H55" s="93">
        <v>2</v>
      </c>
      <c r="I55" s="93" t="s">
        <v>989</v>
      </c>
      <c r="J55" s="93">
        <v>2</v>
      </c>
      <c r="K55" s="93" t="s">
        <v>999</v>
      </c>
      <c r="L55" s="93">
        <v>3</v>
      </c>
      <c r="M55" s="93"/>
      <c r="N55" s="93"/>
      <c r="O55" s="93"/>
      <c r="P55" s="93"/>
      <c r="Q55" s="93" t="s">
        <v>1010</v>
      </c>
      <c r="R55" s="93">
        <v>2</v>
      </c>
      <c r="S55" s="93"/>
      <c r="T55" s="93"/>
    </row>
    <row r="56" spans="1:20" ht="15">
      <c r="A56" s="93" t="s">
        <v>954</v>
      </c>
      <c r="B56" s="93">
        <v>3</v>
      </c>
      <c r="C56" s="93" t="s">
        <v>965</v>
      </c>
      <c r="D56" s="93">
        <v>3</v>
      </c>
      <c r="E56" s="93" t="s">
        <v>976</v>
      </c>
      <c r="F56" s="93">
        <v>2</v>
      </c>
      <c r="G56" s="93" t="s">
        <v>956</v>
      </c>
      <c r="H56" s="93">
        <v>2</v>
      </c>
      <c r="I56" s="93" t="s">
        <v>990</v>
      </c>
      <c r="J56" s="93">
        <v>2</v>
      </c>
      <c r="K56" s="93" t="s">
        <v>949</v>
      </c>
      <c r="L56" s="93">
        <v>3</v>
      </c>
      <c r="M56" s="93"/>
      <c r="N56" s="93"/>
      <c r="O56" s="93"/>
      <c r="P56" s="93"/>
      <c r="Q56" s="93" t="s">
        <v>1011</v>
      </c>
      <c r="R56" s="93">
        <v>2</v>
      </c>
      <c r="S56" s="93"/>
      <c r="T56" s="93"/>
    </row>
    <row r="57" spans="1:20" ht="15">
      <c r="A57" s="93" t="s">
        <v>955</v>
      </c>
      <c r="B57" s="93">
        <v>3</v>
      </c>
      <c r="C57" s="93" t="s">
        <v>966</v>
      </c>
      <c r="D57" s="93">
        <v>3</v>
      </c>
      <c r="E57" s="93" t="s">
        <v>977</v>
      </c>
      <c r="F57" s="93">
        <v>2</v>
      </c>
      <c r="G57" s="93" t="s">
        <v>957</v>
      </c>
      <c r="H57" s="93">
        <v>2</v>
      </c>
      <c r="I57" s="93" t="s">
        <v>991</v>
      </c>
      <c r="J57" s="93">
        <v>2</v>
      </c>
      <c r="K57" s="93" t="s">
        <v>1000</v>
      </c>
      <c r="L57" s="93">
        <v>3</v>
      </c>
      <c r="M57" s="93"/>
      <c r="N57" s="93"/>
      <c r="O57" s="93"/>
      <c r="P57" s="93"/>
      <c r="Q57" s="93" t="s">
        <v>1012</v>
      </c>
      <c r="R57" s="93">
        <v>2</v>
      </c>
      <c r="S57" s="93"/>
      <c r="T57" s="93"/>
    </row>
    <row r="58" spans="1:20" ht="15">
      <c r="A58" s="93" t="s">
        <v>956</v>
      </c>
      <c r="B58" s="93">
        <v>3</v>
      </c>
      <c r="C58" s="93" t="s">
        <v>967</v>
      </c>
      <c r="D58" s="93">
        <v>3</v>
      </c>
      <c r="E58" s="93" t="s">
        <v>978</v>
      </c>
      <c r="F58" s="93">
        <v>2</v>
      </c>
      <c r="G58" s="93" t="s">
        <v>981</v>
      </c>
      <c r="H58" s="93">
        <v>2</v>
      </c>
      <c r="I58" s="93" t="s">
        <v>992</v>
      </c>
      <c r="J58" s="93">
        <v>2</v>
      </c>
      <c r="K58" s="93" t="s">
        <v>1001</v>
      </c>
      <c r="L58" s="93">
        <v>3</v>
      </c>
      <c r="M58" s="93"/>
      <c r="N58" s="93"/>
      <c r="O58" s="93"/>
      <c r="P58" s="93"/>
      <c r="Q58" s="93" t="s">
        <v>1013</v>
      </c>
      <c r="R58" s="93">
        <v>2</v>
      </c>
      <c r="S58" s="93"/>
      <c r="T58" s="93"/>
    </row>
    <row r="59" spans="1:20" ht="15">
      <c r="A59" s="93" t="s">
        <v>957</v>
      </c>
      <c r="B59" s="93">
        <v>3</v>
      </c>
      <c r="C59" s="93" t="s">
        <v>968</v>
      </c>
      <c r="D59" s="93">
        <v>3</v>
      </c>
      <c r="E59" s="93" t="s">
        <v>979</v>
      </c>
      <c r="F59" s="93">
        <v>2</v>
      </c>
      <c r="G59" s="93" t="s">
        <v>982</v>
      </c>
      <c r="H59" s="93">
        <v>2</v>
      </c>
      <c r="I59" s="93" t="s">
        <v>993</v>
      </c>
      <c r="J59" s="93">
        <v>2</v>
      </c>
      <c r="K59" s="93"/>
      <c r="L59" s="93"/>
      <c r="M59" s="93"/>
      <c r="N59" s="93"/>
      <c r="O59" s="93"/>
      <c r="P59" s="93"/>
      <c r="Q59" s="93" t="s">
        <v>1014</v>
      </c>
      <c r="R59" s="93">
        <v>2</v>
      </c>
      <c r="S59" s="93"/>
      <c r="T59" s="93"/>
    </row>
    <row r="62" spans="1:20" ht="15" customHeight="1">
      <c r="A62" s="13" t="s">
        <v>1023</v>
      </c>
      <c r="B62" s="13" t="s">
        <v>800</v>
      </c>
      <c r="C62" s="85" t="s">
        <v>1025</v>
      </c>
      <c r="D62" s="85" t="s">
        <v>803</v>
      </c>
      <c r="E62" s="85" t="s">
        <v>1026</v>
      </c>
      <c r="F62" s="85" t="s">
        <v>805</v>
      </c>
      <c r="G62" s="85" t="s">
        <v>1029</v>
      </c>
      <c r="H62" s="85" t="s">
        <v>807</v>
      </c>
      <c r="I62" s="85" t="s">
        <v>1031</v>
      </c>
      <c r="J62" s="85" t="s">
        <v>809</v>
      </c>
      <c r="K62" s="85" t="s">
        <v>1033</v>
      </c>
      <c r="L62" s="85" t="s">
        <v>811</v>
      </c>
      <c r="M62" s="13" t="s">
        <v>1035</v>
      </c>
      <c r="N62" s="13" t="s">
        <v>813</v>
      </c>
      <c r="O62" s="13" t="s">
        <v>1037</v>
      </c>
      <c r="P62" s="13" t="s">
        <v>815</v>
      </c>
      <c r="Q62" s="85" t="s">
        <v>1039</v>
      </c>
      <c r="R62" s="85" t="s">
        <v>817</v>
      </c>
      <c r="S62" s="13" t="s">
        <v>1041</v>
      </c>
      <c r="T62" s="13" t="s">
        <v>818</v>
      </c>
    </row>
    <row r="63" spans="1:20" ht="15">
      <c r="A63" s="85" t="s">
        <v>255</v>
      </c>
      <c r="B63" s="85">
        <v>1</v>
      </c>
      <c r="C63" s="85"/>
      <c r="D63" s="85"/>
      <c r="E63" s="85"/>
      <c r="F63" s="85"/>
      <c r="G63" s="85"/>
      <c r="H63" s="85"/>
      <c r="I63" s="85"/>
      <c r="J63" s="85"/>
      <c r="K63" s="85"/>
      <c r="L63" s="85"/>
      <c r="M63" s="85" t="s">
        <v>255</v>
      </c>
      <c r="N63" s="85">
        <v>1</v>
      </c>
      <c r="O63" s="85" t="s">
        <v>253</v>
      </c>
      <c r="P63" s="85">
        <v>1</v>
      </c>
      <c r="Q63" s="85"/>
      <c r="R63" s="85"/>
      <c r="S63" s="85" t="s">
        <v>243</v>
      </c>
      <c r="T63" s="85">
        <v>1</v>
      </c>
    </row>
    <row r="64" spans="1:20" ht="15">
      <c r="A64" s="85" t="s">
        <v>253</v>
      </c>
      <c r="B64" s="85">
        <v>1</v>
      </c>
      <c r="C64" s="85"/>
      <c r="D64" s="85"/>
      <c r="E64" s="85"/>
      <c r="F64" s="85"/>
      <c r="G64" s="85"/>
      <c r="H64" s="85"/>
      <c r="I64" s="85"/>
      <c r="J64" s="85"/>
      <c r="K64" s="85"/>
      <c r="L64" s="85"/>
      <c r="M64" s="85"/>
      <c r="N64" s="85"/>
      <c r="O64" s="85"/>
      <c r="P64" s="85"/>
      <c r="Q64" s="85"/>
      <c r="R64" s="85"/>
      <c r="S64" s="85"/>
      <c r="T64" s="85"/>
    </row>
    <row r="65" spans="1:20" ht="15">
      <c r="A65" s="85" t="s">
        <v>243</v>
      </c>
      <c r="B65" s="85">
        <v>1</v>
      </c>
      <c r="C65" s="85"/>
      <c r="D65" s="85"/>
      <c r="E65" s="85"/>
      <c r="F65" s="85"/>
      <c r="G65" s="85"/>
      <c r="H65" s="85"/>
      <c r="I65" s="85"/>
      <c r="J65" s="85"/>
      <c r="K65" s="85"/>
      <c r="L65" s="85"/>
      <c r="M65" s="85"/>
      <c r="N65" s="85"/>
      <c r="O65" s="85"/>
      <c r="P65" s="85"/>
      <c r="Q65" s="85"/>
      <c r="R65" s="85"/>
      <c r="S65" s="85"/>
      <c r="T65" s="85"/>
    </row>
    <row r="68" spans="1:20" ht="15" customHeight="1">
      <c r="A68" s="13" t="s">
        <v>1024</v>
      </c>
      <c r="B68" s="13" t="s">
        <v>800</v>
      </c>
      <c r="C68" s="85" t="s">
        <v>1027</v>
      </c>
      <c r="D68" s="85" t="s">
        <v>803</v>
      </c>
      <c r="E68" s="13" t="s">
        <v>1028</v>
      </c>
      <c r="F68" s="13" t="s">
        <v>805</v>
      </c>
      <c r="G68" s="13" t="s">
        <v>1030</v>
      </c>
      <c r="H68" s="13" t="s">
        <v>807</v>
      </c>
      <c r="I68" s="13" t="s">
        <v>1032</v>
      </c>
      <c r="J68" s="13" t="s">
        <v>809</v>
      </c>
      <c r="K68" s="13" t="s">
        <v>1034</v>
      </c>
      <c r="L68" s="13" t="s">
        <v>811</v>
      </c>
      <c r="M68" s="13" t="s">
        <v>1036</v>
      </c>
      <c r="N68" s="13" t="s">
        <v>813</v>
      </c>
      <c r="O68" s="85" t="s">
        <v>1038</v>
      </c>
      <c r="P68" s="85" t="s">
        <v>815</v>
      </c>
      <c r="Q68" s="85" t="s">
        <v>1040</v>
      </c>
      <c r="R68" s="85" t="s">
        <v>817</v>
      </c>
      <c r="S68" s="85" t="s">
        <v>1042</v>
      </c>
      <c r="T68" s="85" t="s">
        <v>818</v>
      </c>
    </row>
    <row r="69" spans="1:20" ht="15">
      <c r="A69" s="85" t="s">
        <v>239</v>
      </c>
      <c r="B69" s="85">
        <v>7</v>
      </c>
      <c r="C69" s="85"/>
      <c r="D69" s="85"/>
      <c r="E69" s="85" t="s">
        <v>251</v>
      </c>
      <c r="F69" s="85">
        <v>2</v>
      </c>
      <c r="G69" s="85" t="s">
        <v>246</v>
      </c>
      <c r="H69" s="85">
        <v>2</v>
      </c>
      <c r="I69" s="85" t="s">
        <v>239</v>
      </c>
      <c r="J69" s="85">
        <v>3</v>
      </c>
      <c r="K69" s="85" t="s">
        <v>242</v>
      </c>
      <c r="L69" s="85">
        <v>4</v>
      </c>
      <c r="M69" s="85" t="s">
        <v>254</v>
      </c>
      <c r="N69" s="85">
        <v>1</v>
      </c>
      <c r="O69" s="85"/>
      <c r="P69" s="85"/>
      <c r="Q69" s="85"/>
      <c r="R69" s="85"/>
      <c r="S69" s="85"/>
      <c r="T69" s="85"/>
    </row>
    <row r="70" spans="1:20" ht="15">
      <c r="A70" s="85" t="s">
        <v>242</v>
      </c>
      <c r="B70" s="85">
        <v>4</v>
      </c>
      <c r="C70" s="85"/>
      <c r="D70" s="85"/>
      <c r="E70" s="85" t="s">
        <v>250</v>
      </c>
      <c r="F70" s="85">
        <v>2</v>
      </c>
      <c r="G70" s="85" t="s">
        <v>245</v>
      </c>
      <c r="H70" s="85">
        <v>2</v>
      </c>
      <c r="I70" s="85" t="s">
        <v>252</v>
      </c>
      <c r="J70" s="85">
        <v>2</v>
      </c>
      <c r="K70" s="85"/>
      <c r="L70" s="85"/>
      <c r="M70" s="85"/>
      <c r="N70" s="85"/>
      <c r="O70" s="85"/>
      <c r="P70" s="85"/>
      <c r="Q70" s="85"/>
      <c r="R70" s="85"/>
      <c r="S70" s="85"/>
      <c r="T70" s="85"/>
    </row>
    <row r="71" spans="1:20" ht="15">
      <c r="A71" s="85" t="s">
        <v>252</v>
      </c>
      <c r="B71" s="85">
        <v>2</v>
      </c>
      <c r="C71" s="85"/>
      <c r="D71" s="85"/>
      <c r="E71" s="85" t="s">
        <v>239</v>
      </c>
      <c r="F71" s="85">
        <v>2</v>
      </c>
      <c r="G71" s="85" t="s">
        <v>241</v>
      </c>
      <c r="H71" s="85">
        <v>2</v>
      </c>
      <c r="I71" s="85" t="s">
        <v>233</v>
      </c>
      <c r="J71" s="85">
        <v>2</v>
      </c>
      <c r="K71" s="85"/>
      <c r="L71" s="85"/>
      <c r="M71" s="85"/>
      <c r="N71" s="85"/>
      <c r="O71" s="85"/>
      <c r="P71" s="85"/>
      <c r="Q71" s="85"/>
      <c r="R71" s="85"/>
      <c r="S71" s="85"/>
      <c r="T71" s="85"/>
    </row>
    <row r="72" spans="1:20" ht="15">
      <c r="A72" s="85" t="s">
        <v>233</v>
      </c>
      <c r="B72" s="85">
        <v>2</v>
      </c>
      <c r="C72" s="85"/>
      <c r="D72" s="85"/>
      <c r="E72" s="85" t="s">
        <v>249</v>
      </c>
      <c r="F72" s="85">
        <v>2</v>
      </c>
      <c r="G72" s="85" t="s">
        <v>240</v>
      </c>
      <c r="H72" s="85">
        <v>2</v>
      </c>
      <c r="I72" s="85" t="s">
        <v>244</v>
      </c>
      <c r="J72" s="85">
        <v>1</v>
      </c>
      <c r="K72" s="85"/>
      <c r="L72" s="85"/>
      <c r="M72" s="85"/>
      <c r="N72" s="85"/>
      <c r="O72" s="85"/>
      <c r="P72" s="85"/>
      <c r="Q72" s="85"/>
      <c r="R72" s="85"/>
      <c r="S72" s="85"/>
      <c r="T72" s="85"/>
    </row>
    <row r="73" spans="1:20" ht="15">
      <c r="A73" s="85" t="s">
        <v>251</v>
      </c>
      <c r="B73" s="85">
        <v>2</v>
      </c>
      <c r="C73" s="85"/>
      <c r="D73" s="85"/>
      <c r="E73" s="85" t="s">
        <v>248</v>
      </c>
      <c r="F73" s="85">
        <v>2</v>
      </c>
      <c r="G73" s="85" t="s">
        <v>239</v>
      </c>
      <c r="H73" s="85">
        <v>2</v>
      </c>
      <c r="I73" s="85"/>
      <c r="J73" s="85"/>
      <c r="K73" s="85"/>
      <c r="L73" s="85"/>
      <c r="M73" s="85"/>
      <c r="N73" s="85"/>
      <c r="O73" s="85"/>
      <c r="P73" s="85"/>
      <c r="Q73" s="85"/>
      <c r="R73" s="85"/>
      <c r="S73" s="85"/>
      <c r="T73" s="85"/>
    </row>
    <row r="74" spans="1:20" ht="15">
      <c r="A74" s="85" t="s">
        <v>250</v>
      </c>
      <c r="B74" s="85">
        <v>2</v>
      </c>
      <c r="C74" s="85"/>
      <c r="D74" s="85"/>
      <c r="E74" s="85" t="s">
        <v>247</v>
      </c>
      <c r="F74" s="85">
        <v>2</v>
      </c>
      <c r="G74" s="85"/>
      <c r="H74" s="85"/>
      <c r="I74" s="85"/>
      <c r="J74" s="85"/>
      <c r="K74" s="85"/>
      <c r="L74" s="85"/>
      <c r="M74" s="85"/>
      <c r="N74" s="85"/>
      <c r="O74" s="85"/>
      <c r="P74" s="85"/>
      <c r="Q74" s="85"/>
      <c r="R74" s="85"/>
      <c r="S74" s="85"/>
      <c r="T74" s="85"/>
    </row>
    <row r="75" spans="1:20" ht="15">
      <c r="A75" s="85" t="s">
        <v>249</v>
      </c>
      <c r="B75" s="85">
        <v>2</v>
      </c>
      <c r="C75" s="85"/>
      <c r="D75" s="85"/>
      <c r="E75" s="85"/>
      <c r="F75" s="85"/>
      <c r="G75" s="85"/>
      <c r="H75" s="85"/>
      <c r="I75" s="85"/>
      <c r="J75" s="85"/>
      <c r="K75" s="85"/>
      <c r="L75" s="85"/>
      <c r="M75" s="85"/>
      <c r="N75" s="85"/>
      <c r="O75" s="85"/>
      <c r="P75" s="85"/>
      <c r="Q75" s="85"/>
      <c r="R75" s="85"/>
      <c r="S75" s="85"/>
      <c r="T75" s="85"/>
    </row>
    <row r="76" spans="1:20" ht="15">
      <c r="A76" s="85" t="s">
        <v>248</v>
      </c>
      <c r="B76" s="85">
        <v>2</v>
      </c>
      <c r="C76" s="85"/>
      <c r="D76" s="85"/>
      <c r="E76" s="85"/>
      <c r="F76" s="85"/>
      <c r="G76" s="85"/>
      <c r="H76" s="85"/>
      <c r="I76" s="85"/>
      <c r="J76" s="85"/>
      <c r="K76" s="85"/>
      <c r="L76" s="85"/>
      <c r="M76" s="85"/>
      <c r="N76" s="85"/>
      <c r="O76" s="85"/>
      <c r="P76" s="85"/>
      <c r="Q76" s="85"/>
      <c r="R76" s="85"/>
      <c r="S76" s="85"/>
      <c r="T76" s="85"/>
    </row>
    <row r="77" spans="1:20" ht="15">
      <c r="A77" s="85" t="s">
        <v>247</v>
      </c>
      <c r="B77" s="85">
        <v>2</v>
      </c>
      <c r="C77" s="85"/>
      <c r="D77" s="85"/>
      <c r="E77" s="85"/>
      <c r="F77" s="85"/>
      <c r="G77" s="85"/>
      <c r="H77" s="85"/>
      <c r="I77" s="85"/>
      <c r="J77" s="85"/>
      <c r="K77" s="85"/>
      <c r="L77" s="85"/>
      <c r="M77" s="85"/>
      <c r="N77" s="85"/>
      <c r="O77" s="85"/>
      <c r="P77" s="85"/>
      <c r="Q77" s="85"/>
      <c r="R77" s="85"/>
      <c r="S77" s="85"/>
      <c r="T77" s="85"/>
    </row>
    <row r="78" spans="1:20" ht="15">
      <c r="A78" s="85" t="s">
        <v>246</v>
      </c>
      <c r="B78" s="85">
        <v>2</v>
      </c>
      <c r="C78" s="85"/>
      <c r="D78" s="85"/>
      <c r="E78" s="85"/>
      <c r="F78" s="85"/>
      <c r="G78" s="85"/>
      <c r="H78" s="85"/>
      <c r="I78" s="85"/>
      <c r="J78" s="85"/>
      <c r="K78" s="85"/>
      <c r="L78" s="85"/>
      <c r="M78" s="85"/>
      <c r="N78" s="85"/>
      <c r="O78" s="85"/>
      <c r="P78" s="85"/>
      <c r="Q78" s="85"/>
      <c r="R78" s="85"/>
      <c r="S78" s="85"/>
      <c r="T78" s="85"/>
    </row>
    <row r="81" spans="1:20" ht="15" customHeight="1">
      <c r="A81" s="13" t="s">
        <v>1048</v>
      </c>
      <c r="B81" s="13" t="s">
        <v>800</v>
      </c>
      <c r="C81" s="13" t="s">
        <v>1049</v>
      </c>
      <c r="D81" s="13" t="s">
        <v>803</v>
      </c>
      <c r="E81" s="13" t="s">
        <v>1050</v>
      </c>
      <c r="F81" s="13" t="s">
        <v>805</v>
      </c>
      <c r="G81" s="13" t="s">
        <v>1051</v>
      </c>
      <c r="H81" s="13" t="s">
        <v>807</v>
      </c>
      <c r="I81" s="13" t="s">
        <v>1052</v>
      </c>
      <c r="J81" s="13" t="s">
        <v>809</v>
      </c>
      <c r="K81" s="13" t="s">
        <v>1053</v>
      </c>
      <c r="L81" s="13" t="s">
        <v>811</v>
      </c>
      <c r="M81" s="13" t="s">
        <v>1054</v>
      </c>
      <c r="N81" s="13" t="s">
        <v>813</v>
      </c>
      <c r="O81" s="13" t="s">
        <v>1055</v>
      </c>
      <c r="P81" s="13" t="s">
        <v>815</v>
      </c>
      <c r="Q81" s="13" t="s">
        <v>1056</v>
      </c>
      <c r="R81" s="13" t="s">
        <v>817</v>
      </c>
      <c r="S81" s="13" t="s">
        <v>1057</v>
      </c>
      <c r="T81" s="13" t="s">
        <v>818</v>
      </c>
    </row>
    <row r="82" spans="1:20" ht="15">
      <c r="A82" s="127" t="s">
        <v>228</v>
      </c>
      <c r="B82" s="85">
        <v>824561</v>
      </c>
      <c r="C82" s="127" t="s">
        <v>235</v>
      </c>
      <c r="D82" s="85">
        <v>19138</v>
      </c>
      <c r="E82" s="127" t="s">
        <v>248</v>
      </c>
      <c r="F82" s="85">
        <v>31035</v>
      </c>
      <c r="G82" s="127" t="s">
        <v>226</v>
      </c>
      <c r="H82" s="85">
        <v>42833</v>
      </c>
      <c r="I82" s="127" t="s">
        <v>239</v>
      </c>
      <c r="J82" s="85">
        <v>15931</v>
      </c>
      <c r="K82" s="127" t="s">
        <v>242</v>
      </c>
      <c r="L82" s="85">
        <v>197060</v>
      </c>
      <c r="M82" s="127" t="s">
        <v>255</v>
      </c>
      <c r="N82" s="85">
        <v>204260</v>
      </c>
      <c r="O82" s="127" t="s">
        <v>253</v>
      </c>
      <c r="P82" s="85">
        <v>801069</v>
      </c>
      <c r="Q82" s="127" t="s">
        <v>228</v>
      </c>
      <c r="R82" s="85">
        <v>824561</v>
      </c>
      <c r="S82" s="127" t="s">
        <v>223</v>
      </c>
      <c r="T82" s="85">
        <v>5600</v>
      </c>
    </row>
    <row r="83" spans="1:20" ht="15">
      <c r="A83" s="127" t="s">
        <v>253</v>
      </c>
      <c r="B83" s="85">
        <v>801069</v>
      </c>
      <c r="C83" s="127" t="s">
        <v>220</v>
      </c>
      <c r="D83" s="85">
        <v>12612</v>
      </c>
      <c r="E83" s="127" t="s">
        <v>251</v>
      </c>
      <c r="F83" s="85">
        <v>24397</v>
      </c>
      <c r="G83" s="127" t="s">
        <v>241</v>
      </c>
      <c r="H83" s="85">
        <v>12812</v>
      </c>
      <c r="I83" s="127" t="s">
        <v>252</v>
      </c>
      <c r="J83" s="85">
        <v>4737</v>
      </c>
      <c r="K83" s="127" t="s">
        <v>217</v>
      </c>
      <c r="L83" s="85">
        <v>58479</v>
      </c>
      <c r="M83" s="127" t="s">
        <v>254</v>
      </c>
      <c r="N83" s="85">
        <v>202678</v>
      </c>
      <c r="O83" s="127" t="s">
        <v>234</v>
      </c>
      <c r="P83" s="85">
        <v>158</v>
      </c>
      <c r="Q83" s="127" t="s">
        <v>229</v>
      </c>
      <c r="R83" s="85">
        <v>200934</v>
      </c>
      <c r="S83" s="127" t="s">
        <v>243</v>
      </c>
      <c r="T83" s="85">
        <v>458</v>
      </c>
    </row>
    <row r="84" spans="1:20" ht="15">
      <c r="A84" s="127" t="s">
        <v>255</v>
      </c>
      <c r="B84" s="85">
        <v>204260</v>
      </c>
      <c r="C84" s="127" t="s">
        <v>222</v>
      </c>
      <c r="D84" s="85">
        <v>6352</v>
      </c>
      <c r="E84" s="127" t="s">
        <v>249</v>
      </c>
      <c r="F84" s="85">
        <v>16604</v>
      </c>
      <c r="G84" s="127" t="s">
        <v>240</v>
      </c>
      <c r="H84" s="85">
        <v>748</v>
      </c>
      <c r="I84" s="127" t="s">
        <v>244</v>
      </c>
      <c r="J84" s="85">
        <v>2267</v>
      </c>
      <c r="K84" s="127" t="s">
        <v>218</v>
      </c>
      <c r="L84" s="85">
        <v>9902</v>
      </c>
      <c r="M84" s="127" t="s">
        <v>236</v>
      </c>
      <c r="N84" s="85">
        <v>18480</v>
      </c>
      <c r="O84" s="127"/>
      <c r="P84" s="85"/>
      <c r="Q84" s="127"/>
      <c r="R84" s="85"/>
      <c r="S84" s="127"/>
      <c r="T84" s="85"/>
    </row>
    <row r="85" spans="1:20" ht="15">
      <c r="A85" s="127" t="s">
        <v>254</v>
      </c>
      <c r="B85" s="85">
        <v>202678</v>
      </c>
      <c r="C85" s="127" t="s">
        <v>238</v>
      </c>
      <c r="D85" s="85">
        <v>1732</v>
      </c>
      <c r="E85" s="127" t="s">
        <v>247</v>
      </c>
      <c r="F85" s="85">
        <v>11601</v>
      </c>
      <c r="G85" s="127" t="s">
        <v>225</v>
      </c>
      <c r="H85" s="85">
        <v>277</v>
      </c>
      <c r="I85" s="127" t="s">
        <v>233</v>
      </c>
      <c r="J85" s="85">
        <v>1175</v>
      </c>
      <c r="K85" s="127" t="s">
        <v>219</v>
      </c>
      <c r="L85" s="85">
        <v>9652</v>
      </c>
      <c r="M85" s="127"/>
      <c r="N85" s="85"/>
      <c r="O85" s="127"/>
      <c r="P85" s="85"/>
      <c r="Q85" s="127"/>
      <c r="R85" s="85"/>
      <c r="S85" s="127"/>
      <c r="T85" s="85"/>
    </row>
    <row r="86" spans="1:20" ht="15">
      <c r="A86" s="127" t="s">
        <v>229</v>
      </c>
      <c r="B86" s="85">
        <v>200934</v>
      </c>
      <c r="C86" s="127" t="s">
        <v>221</v>
      </c>
      <c r="D86" s="85">
        <v>1027</v>
      </c>
      <c r="E86" s="127" t="s">
        <v>230</v>
      </c>
      <c r="F86" s="85">
        <v>2668</v>
      </c>
      <c r="G86" s="127" t="s">
        <v>214</v>
      </c>
      <c r="H86" s="85">
        <v>135</v>
      </c>
      <c r="I86" s="127" t="s">
        <v>232</v>
      </c>
      <c r="J86" s="85">
        <v>691</v>
      </c>
      <c r="K86" s="127" t="s">
        <v>216</v>
      </c>
      <c r="L86" s="85">
        <v>536</v>
      </c>
      <c r="M86" s="127"/>
      <c r="N86" s="85"/>
      <c r="O86" s="127"/>
      <c r="P86" s="85"/>
      <c r="Q86" s="127"/>
      <c r="R86" s="85"/>
      <c r="S86" s="127"/>
      <c r="T86" s="85"/>
    </row>
    <row r="87" spans="1:20" ht="15">
      <c r="A87" s="127" t="s">
        <v>242</v>
      </c>
      <c r="B87" s="85">
        <v>197060</v>
      </c>
      <c r="C87" s="127" t="s">
        <v>227</v>
      </c>
      <c r="D87" s="85">
        <v>574</v>
      </c>
      <c r="E87" s="127" t="s">
        <v>250</v>
      </c>
      <c r="F87" s="85">
        <v>519</v>
      </c>
      <c r="G87" s="127" t="s">
        <v>246</v>
      </c>
      <c r="H87" s="85">
        <v>1</v>
      </c>
      <c r="I87" s="127" t="s">
        <v>224</v>
      </c>
      <c r="J87" s="85">
        <v>666</v>
      </c>
      <c r="K87" s="127"/>
      <c r="L87" s="85"/>
      <c r="M87" s="127"/>
      <c r="N87" s="85"/>
      <c r="O87" s="127"/>
      <c r="P87" s="85"/>
      <c r="Q87" s="127"/>
      <c r="R87" s="85"/>
      <c r="S87" s="127"/>
      <c r="T87" s="85"/>
    </row>
    <row r="88" spans="1:20" ht="15">
      <c r="A88" s="127" t="s">
        <v>217</v>
      </c>
      <c r="B88" s="85">
        <v>58479</v>
      </c>
      <c r="C88" s="127" t="s">
        <v>215</v>
      </c>
      <c r="D88" s="85">
        <v>40</v>
      </c>
      <c r="E88" s="127" t="s">
        <v>231</v>
      </c>
      <c r="F88" s="85">
        <v>142</v>
      </c>
      <c r="G88" s="127" t="s">
        <v>245</v>
      </c>
      <c r="H88" s="85">
        <v>0</v>
      </c>
      <c r="I88" s="127"/>
      <c r="J88" s="85"/>
      <c r="K88" s="127"/>
      <c r="L88" s="85"/>
      <c r="M88" s="127"/>
      <c r="N88" s="85"/>
      <c r="O88" s="127"/>
      <c r="P88" s="85"/>
      <c r="Q88" s="127"/>
      <c r="R88" s="85"/>
      <c r="S88" s="127"/>
      <c r="T88" s="85"/>
    </row>
    <row r="89" spans="1:20" ht="15">
      <c r="A89" s="127" t="s">
        <v>226</v>
      </c>
      <c r="B89" s="85">
        <v>42833</v>
      </c>
      <c r="C89" s="127" t="s">
        <v>237</v>
      </c>
      <c r="D89" s="85">
        <v>32</v>
      </c>
      <c r="E89" s="127"/>
      <c r="F89" s="85"/>
      <c r="G89" s="127"/>
      <c r="H89" s="85"/>
      <c r="I89" s="127"/>
      <c r="J89" s="85"/>
      <c r="K89" s="127"/>
      <c r="L89" s="85"/>
      <c r="M89" s="127"/>
      <c r="N89" s="85"/>
      <c r="O89" s="127"/>
      <c r="P89" s="85"/>
      <c r="Q89" s="127"/>
      <c r="R89" s="85"/>
      <c r="S89" s="127"/>
      <c r="T89" s="85"/>
    </row>
    <row r="90" spans="1:20" ht="15">
      <c r="A90" s="127" t="s">
        <v>248</v>
      </c>
      <c r="B90" s="85">
        <v>31035</v>
      </c>
      <c r="C90" s="127"/>
      <c r="D90" s="85"/>
      <c r="E90" s="127"/>
      <c r="F90" s="85"/>
      <c r="G90" s="127"/>
      <c r="H90" s="85"/>
      <c r="I90" s="127"/>
      <c r="J90" s="85"/>
      <c r="K90" s="127"/>
      <c r="L90" s="85"/>
      <c r="M90" s="127"/>
      <c r="N90" s="85"/>
      <c r="O90" s="127"/>
      <c r="P90" s="85"/>
      <c r="Q90" s="127"/>
      <c r="R90" s="85"/>
      <c r="S90" s="127"/>
      <c r="T90" s="85"/>
    </row>
    <row r="91" spans="1:20" ht="15">
      <c r="A91" s="127" t="s">
        <v>251</v>
      </c>
      <c r="B91" s="85">
        <v>24397</v>
      </c>
      <c r="C91" s="127"/>
      <c r="D91" s="85"/>
      <c r="E91" s="127"/>
      <c r="F91" s="85"/>
      <c r="G91" s="127"/>
      <c r="H91" s="85"/>
      <c r="I91" s="127"/>
      <c r="J91" s="85"/>
      <c r="K91" s="127"/>
      <c r="L91" s="85"/>
      <c r="M91" s="127"/>
      <c r="N91" s="85"/>
      <c r="O91" s="127"/>
      <c r="P91" s="85"/>
      <c r="Q91" s="127"/>
      <c r="R91" s="85"/>
      <c r="S91" s="127"/>
      <c r="T91" s="85"/>
    </row>
  </sheetData>
  <hyperlinks>
    <hyperlink ref="A2" r:id="rId1" display="https://www.foodmanufacture.co.uk/Article/2019/08/12/Arrest-made-in-illegal-sheep-butchery-investigation"/>
    <hyperlink ref="A3" r:id="rId2" display="https://www.thetimes.co.uk/article/organised-crime-gangs-drive-rise-in-food-fraud-tqrpb5h8j"/>
    <hyperlink ref="A4" r:id="rId3" display="https://www.newfoodmagazine.com/news/80277/us-food-safety/"/>
    <hyperlink ref="A5" r:id="rId4" display="https://www.foodnavigator.com/Article/2019/03/07/Nofima-develops-food-fraud-standardization"/>
    <hyperlink ref="A6" r:id="rId5" display="https://twitter.com/berthacoombs/status/1162084396972806145"/>
    <hyperlink ref="A7" r:id="rId6" display="https://twitter.com/SelvaraniElahi/status/1161691764526407681"/>
    <hyperlink ref="A8" r:id="rId7" display="https://www.westsussex.gov.uk/news/fake-saffron-discovery-in-west-sussex-sparks-international-investigation/"/>
    <hyperlink ref="A9" r:id="rId8" display="https://twitter.com/InCastamere/status/1161267598853435393"/>
    <hyperlink ref="A10" r:id="rId9" display="https://twitter.com/KarenGussow/status/1161624385373032448"/>
    <hyperlink ref="A11" r:id="rId10" display="https://www.linkedin.com/slink?code=e7rpcGX"/>
    <hyperlink ref="C2" r:id="rId11" display="https://www.foodmanufacture.co.uk/Article/2019/08/12/Arrest-made-in-illegal-sheep-butchery-investigation"/>
    <hyperlink ref="C3" r:id="rId12" display="https://twitter.com/KarenGussow/status/1161624385373032448"/>
    <hyperlink ref="C4" r:id="rId13" display="https://twitter.com/berthacoombs/status/1162084396972806145"/>
    <hyperlink ref="C5" r:id="rId14" display="https://www.newfoodmagazine.com/news/80277/us-food-safety/"/>
    <hyperlink ref="C6" r:id="rId15" display="https://www.foodnavigator.com/Article/2019/03/07/Nofima-develops-food-fraud-standardization"/>
    <hyperlink ref="E2" r:id="rId16" display="https://www.westsussex.gov.uk/news/fake-saffron-discovery-in-west-sussex-sparks-international-investigation/"/>
    <hyperlink ref="I2" r:id="rId17" display="https://twitter.com/SelvaraniElahi/status/1161691764526407681"/>
    <hyperlink ref="K2" r:id="rId18" display="https://www.thetimes.co.uk/article/organised-crime-gangs-drive-rise-in-food-fraud-tqrpb5h8j"/>
    <hyperlink ref="K3" r:id="rId19" display="https://www.linkedin.com/slink?code=e7rpcGX"/>
    <hyperlink ref="Q2" r:id="rId20" display="https://twitter.com/InCastamere/status/1161267598853435393"/>
  </hyperlinks>
  <printOptions/>
  <pageMargins left="0.7" right="0.7" top="0.75" bottom="0.75" header="0.3" footer="0.3"/>
  <pageSetup orientation="portrait" paperSize="9"/>
  <tableParts>
    <tablePart r:id="rId28"/>
    <tablePart r:id="rId24"/>
    <tablePart r:id="rId27"/>
    <tablePart r:id="rId25"/>
    <tablePart r:id="rId23"/>
    <tablePart r:id="rId21"/>
    <tablePart r:id="rId26"/>
    <tablePart r:id="rId2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1111</v>
      </c>
      <c r="B1" s="13" t="s">
        <v>1155</v>
      </c>
      <c r="C1" s="13" t="s">
        <v>1156</v>
      </c>
      <c r="D1" s="13" t="s">
        <v>144</v>
      </c>
      <c r="E1" s="13" t="s">
        <v>1158</v>
      </c>
      <c r="F1" s="13" t="s">
        <v>1159</v>
      </c>
      <c r="G1" s="13" t="s">
        <v>1160</v>
      </c>
    </row>
    <row r="2" spans="1:7" ht="15">
      <c r="A2" s="85" t="s">
        <v>874</v>
      </c>
      <c r="B2" s="85">
        <v>16</v>
      </c>
      <c r="C2" s="132">
        <v>0.026666666666666665</v>
      </c>
      <c r="D2" s="85" t="s">
        <v>1157</v>
      </c>
      <c r="E2" s="85"/>
      <c r="F2" s="85"/>
      <c r="G2" s="85"/>
    </row>
    <row r="3" spans="1:7" ht="15">
      <c r="A3" s="85" t="s">
        <v>875</v>
      </c>
      <c r="B3" s="85">
        <v>36</v>
      </c>
      <c r="C3" s="132">
        <v>0.06</v>
      </c>
      <c r="D3" s="85" t="s">
        <v>1157</v>
      </c>
      <c r="E3" s="85"/>
      <c r="F3" s="85"/>
      <c r="G3" s="85"/>
    </row>
    <row r="4" spans="1:7" ht="15">
      <c r="A4" s="85" t="s">
        <v>876</v>
      </c>
      <c r="B4" s="85">
        <v>0</v>
      </c>
      <c r="C4" s="132">
        <v>0</v>
      </c>
      <c r="D4" s="85" t="s">
        <v>1157</v>
      </c>
      <c r="E4" s="85"/>
      <c r="F4" s="85"/>
      <c r="G4" s="85"/>
    </row>
    <row r="5" spans="1:7" ht="15">
      <c r="A5" s="85" t="s">
        <v>877</v>
      </c>
      <c r="B5" s="85">
        <v>548</v>
      </c>
      <c r="C5" s="132">
        <v>0.9133333333333333</v>
      </c>
      <c r="D5" s="85" t="s">
        <v>1157</v>
      </c>
      <c r="E5" s="85"/>
      <c r="F5" s="85"/>
      <c r="G5" s="85"/>
    </row>
    <row r="6" spans="1:7" ht="15">
      <c r="A6" s="85" t="s">
        <v>878</v>
      </c>
      <c r="B6" s="85">
        <v>600</v>
      </c>
      <c r="C6" s="132">
        <v>1</v>
      </c>
      <c r="D6" s="85" t="s">
        <v>1157</v>
      </c>
      <c r="E6" s="85"/>
      <c r="F6" s="85"/>
      <c r="G6" s="85"/>
    </row>
    <row r="7" spans="1:7" ht="15">
      <c r="A7" s="93" t="s">
        <v>879</v>
      </c>
      <c r="B7" s="93">
        <v>27</v>
      </c>
      <c r="C7" s="133">
        <v>0</v>
      </c>
      <c r="D7" s="93" t="s">
        <v>1157</v>
      </c>
      <c r="E7" s="93" t="b">
        <v>0</v>
      </c>
      <c r="F7" s="93" t="b">
        <v>0</v>
      </c>
      <c r="G7" s="93" t="b">
        <v>0</v>
      </c>
    </row>
    <row r="8" spans="1:7" ht="15">
      <c r="A8" s="93" t="s">
        <v>880</v>
      </c>
      <c r="B8" s="93">
        <v>10</v>
      </c>
      <c r="C8" s="133">
        <v>0.010893024347449175</v>
      </c>
      <c r="D8" s="93" t="s">
        <v>1157</v>
      </c>
      <c r="E8" s="93" t="b">
        <v>0</v>
      </c>
      <c r="F8" s="93" t="b">
        <v>0</v>
      </c>
      <c r="G8" s="93" t="b">
        <v>0</v>
      </c>
    </row>
    <row r="9" spans="1:7" ht="15">
      <c r="A9" s="93" t="s">
        <v>881</v>
      </c>
      <c r="B9" s="93">
        <v>7</v>
      </c>
      <c r="C9" s="133">
        <v>0.011546685849564156</v>
      </c>
      <c r="D9" s="93" t="s">
        <v>1157</v>
      </c>
      <c r="E9" s="93" t="b">
        <v>0</v>
      </c>
      <c r="F9" s="93" t="b">
        <v>0</v>
      </c>
      <c r="G9" s="93" t="b">
        <v>0</v>
      </c>
    </row>
    <row r="10" spans="1:7" ht="15">
      <c r="A10" s="93" t="s">
        <v>239</v>
      </c>
      <c r="B10" s="93">
        <v>7</v>
      </c>
      <c r="C10" s="133">
        <v>0.010363283002558366</v>
      </c>
      <c r="D10" s="93" t="s">
        <v>1157</v>
      </c>
      <c r="E10" s="93" t="b">
        <v>0</v>
      </c>
      <c r="F10" s="93" t="b">
        <v>0</v>
      </c>
      <c r="G10" s="93" t="b">
        <v>0</v>
      </c>
    </row>
    <row r="11" spans="1:7" ht="15">
      <c r="A11" s="93" t="s">
        <v>882</v>
      </c>
      <c r="B11" s="93">
        <v>5</v>
      </c>
      <c r="C11" s="133">
        <v>0.009247395957360714</v>
      </c>
      <c r="D11" s="93" t="s">
        <v>1157</v>
      </c>
      <c r="E11" s="93" t="b">
        <v>0</v>
      </c>
      <c r="F11" s="93" t="b">
        <v>0</v>
      </c>
      <c r="G11" s="93" t="b">
        <v>0</v>
      </c>
    </row>
    <row r="12" spans="1:7" ht="15">
      <c r="A12" s="93" t="s">
        <v>908</v>
      </c>
      <c r="B12" s="93">
        <v>5</v>
      </c>
      <c r="C12" s="133">
        <v>0.009247395957360714</v>
      </c>
      <c r="D12" s="93" t="s">
        <v>1157</v>
      </c>
      <c r="E12" s="93" t="b">
        <v>0</v>
      </c>
      <c r="F12" s="93" t="b">
        <v>0</v>
      </c>
      <c r="G12" s="93" t="b">
        <v>0</v>
      </c>
    </row>
    <row r="13" spans="1:7" ht="15">
      <c r="A13" s="93" t="s">
        <v>906</v>
      </c>
      <c r="B13" s="93">
        <v>5</v>
      </c>
      <c r="C13" s="133">
        <v>0.009247395957360714</v>
      </c>
      <c r="D13" s="93" t="s">
        <v>1157</v>
      </c>
      <c r="E13" s="93" t="b">
        <v>1</v>
      </c>
      <c r="F13" s="93" t="b">
        <v>0</v>
      </c>
      <c r="G13" s="93" t="b">
        <v>0</v>
      </c>
    </row>
    <row r="14" spans="1:7" ht="15">
      <c r="A14" s="93" t="s">
        <v>902</v>
      </c>
      <c r="B14" s="93">
        <v>5</v>
      </c>
      <c r="C14" s="133">
        <v>0.012048516533324808</v>
      </c>
      <c r="D14" s="93" t="s">
        <v>1157</v>
      </c>
      <c r="E14" s="93" t="b">
        <v>0</v>
      </c>
      <c r="F14" s="93" t="b">
        <v>0</v>
      </c>
      <c r="G14" s="93" t="b">
        <v>0</v>
      </c>
    </row>
    <row r="15" spans="1:7" ht="15">
      <c r="A15" s="93" t="s">
        <v>903</v>
      </c>
      <c r="B15" s="93">
        <v>5</v>
      </c>
      <c r="C15" s="133">
        <v>0.012048516533324808</v>
      </c>
      <c r="D15" s="93" t="s">
        <v>1157</v>
      </c>
      <c r="E15" s="93" t="b">
        <v>0</v>
      </c>
      <c r="F15" s="93" t="b">
        <v>0</v>
      </c>
      <c r="G15" s="93" t="b">
        <v>0</v>
      </c>
    </row>
    <row r="16" spans="1:7" ht="15">
      <c r="A16" s="93" t="s">
        <v>923</v>
      </c>
      <c r="B16" s="93">
        <v>4</v>
      </c>
      <c r="C16" s="133">
        <v>0.00837680578617197</v>
      </c>
      <c r="D16" s="93" t="s">
        <v>1157</v>
      </c>
      <c r="E16" s="93" t="b">
        <v>0</v>
      </c>
      <c r="F16" s="93" t="b">
        <v>1</v>
      </c>
      <c r="G16" s="93" t="b">
        <v>0</v>
      </c>
    </row>
    <row r="17" spans="1:7" ht="15">
      <c r="A17" s="93" t="s">
        <v>1112</v>
      </c>
      <c r="B17" s="93">
        <v>4</v>
      </c>
      <c r="C17" s="133">
        <v>0.00837680578617197</v>
      </c>
      <c r="D17" s="93" t="s">
        <v>1157</v>
      </c>
      <c r="E17" s="93" t="b">
        <v>0</v>
      </c>
      <c r="F17" s="93" t="b">
        <v>0</v>
      </c>
      <c r="G17" s="93" t="b">
        <v>0</v>
      </c>
    </row>
    <row r="18" spans="1:7" ht="15">
      <c r="A18" s="93" t="s">
        <v>884</v>
      </c>
      <c r="B18" s="93">
        <v>4</v>
      </c>
      <c r="C18" s="133">
        <v>0.00837680578617197</v>
      </c>
      <c r="D18" s="93" t="s">
        <v>1157</v>
      </c>
      <c r="E18" s="93" t="b">
        <v>0</v>
      </c>
      <c r="F18" s="93" t="b">
        <v>0</v>
      </c>
      <c r="G18" s="93" t="b">
        <v>0</v>
      </c>
    </row>
    <row r="19" spans="1:7" ht="15">
      <c r="A19" s="93" t="s">
        <v>1113</v>
      </c>
      <c r="B19" s="93">
        <v>4</v>
      </c>
      <c r="C19" s="133">
        <v>0.00837680578617197</v>
      </c>
      <c r="D19" s="93" t="s">
        <v>1157</v>
      </c>
      <c r="E19" s="93" t="b">
        <v>0</v>
      </c>
      <c r="F19" s="93" t="b">
        <v>0</v>
      </c>
      <c r="G19" s="93" t="b">
        <v>0</v>
      </c>
    </row>
    <row r="20" spans="1:7" ht="15">
      <c r="A20" s="93" t="s">
        <v>918</v>
      </c>
      <c r="B20" s="93">
        <v>4</v>
      </c>
      <c r="C20" s="133">
        <v>0.00837680578617197</v>
      </c>
      <c r="D20" s="93" t="s">
        <v>1157</v>
      </c>
      <c r="E20" s="93" t="b">
        <v>0</v>
      </c>
      <c r="F20" s="93" t="b">
        <v>0</v>
      </c>
      <c r="G20" s="93" t="b">
        <v>0</v>
      </c>
    </row>
    <row r="21" spans="1:7" ht="15">
      <c r="A21" s="93" t="s">
        <v>919</v>
      </c>
      <c r="B21" s="93">
        <v>4</v>
      </c>
      <c r="C21" s="133">
        <v>0.00837680578617197</v>
      </c>
      <c r="D21" s="93" t="s">
        <v>1157</v>
      </c>
      <c r="E21" s="93" t="b">
        <v>0</v>
      </c>
      <c r="F21" s="93" t="b">
        <v>0</v>
      </c>
      <c r="G21" s="93" t="b">
        <v>0</v>
      </c>
    </row>
    <row r="22" spans="1:7" ht="15">
      <c r="A22" s="93" t="s">
        <v>242</v>
      </c>
      <c r="B22" s="93">
        <v>4</v>
      </c>
      <c r="C22" s="133">
        <v>0.00837680578617197</v>
      </c>
      <c r="D22" s="93" t="s">
        <v>1157</v>
      </c>
      <c r="E22" s="93" t="b">
        <v>0</v>
      </c>
      <c r="F22" s="93" t="b">
        <v>0</v>
      </c>
      <c r="G22" s="93" t="b">
        <v>0</v>
      </c>
    </row>
    <row r="23" spans="1:7" ht="15">
      <c r="A23" s="93" t="s">
        <v>904</v>
      </c>
      <c r="B23" s="93">
        <v>4</v>
      </c>
      <c r="C23" s="133">
        <v>0.011417512813080871</v>
      </c>
      <c r="D23" s="93" t="s">
        <v>1157</v>
      </c>
      <c r="E23" s="93" t="b">
        <v>0</v>
      </c>
      <c r="F23" s="93" t="b">
        <v>0</v>
      </c>
      <c r="G23" s="93" t="b">
        <v>0</v>
      </c>
    </row>
    <row r="24" spans="1:7" ht="15">
      <c r="A24" s="93" t="s">
        <v>892</v>
      </c>
      <c r="B24" s="93">
        <v>3</v>
      </c>
      <c r="C24" s="133">
        <v>0.007229109919994886</v>
      </c>
      <c r="D24" s="93" t="s">
        <v>1157</v>
      </c>
      <c r="E24" s="93" t="b">
        <v>0</v>
      </c>
      <c r="F24" s="93" t="b">
        <v>1</v>
      </c>
      <c r="G24" s="93" t="b">
        <v>0</v>
      </c>
    </row>
    <row r="25" spans="1:7" ht="15">
      <c r="A25" s="93" t="s">
        <v>936</v>
      </c>
      <c r="B25" s="93">
        <v>3</v>
      </c>
      <c r="C25" s="133">
        <v>0.007229109919994886</v>
      </c>
      <c r="D25" s="93" t="s">
        <v>1157</v>
      </c>
      <c r="E25" s="93" t="b">
        <v>0</v>
      </c>
      <c r="F25" s="93" t="b">
        <v>1</v>
      </c>
      <c r="G25" s="93" t="b">
        <v>0</v>
      </c>
    </row>
    <row r="26" spans="1:7" ht="15">
      <c r="A26" s="93" t="s">
        <v>905</v>
      </c>
      <c r="B26" s="93">
        <v>3</v>
      </c>
      <c r="C26" s="133">
        <v>0.007229109919994886</v>
      </c>
      <c r="D26" s="93" t="s">
        <v>1157</v>
      </c>
      <c r="E26" s="93" t="b">
        <v>0</v>
      </c>
      <c r="F26" s="93" t="b">
        <v>0</v>
      </c>
      <c r="G26" s="93" t="b">
        <v>0</v>
      </c>
    </row>
    <row r="27" spans="1:7" ht="15">
      <c r="A27" s="93" t="s">
        <v>907</v>
      </c>
      <c r="B27" s="93">
        <v>3</v>
      </c>
      <c r="C27" s="133">
        <v>0.007229109919994886</v>
      </c>
      <c r="D27" s="93" t="s">
        <v>1157</v>
      </c>
      <c r="E27" s="93" t="b">
        <v>0</v>
      </c>
      <c r="F27" s="93" t="b">
        <v>0</v>
      </c>
      <c r="G27" s="93" t="b">
        <v>0</v>
      </c>
    </row>
    <row r="28" spans="1:7" ht="15">
      <c r="A28" s="93" t="s">
        <v>909</v>
      </c>
      <c r="B28" s="93">
        <v>3</v>
      </c>
      <c r="C28" s="133">
        <v>0.007229109919994886</v>
      </c>
      <c r="D28" s="93" t="s">
        <v>1157</v>
      </c>
      <c r="E28" s="93" t="b">
        <v>1</v>
      </c>
      <c r="F28" s="93" t="b">
        <v>0</v>
      </c>
      <c r="G28" s="93" t="b">
        <v>0</v>
      </c>
    </row>
    <row r="29" spans="1:7" ht="15">
      <c r="A29" s="93" t="s">
        <v>910</v>
      </c>
      <c r="B29" s="93">
        <v>3</v>
      </c>
      <c r="C29" s="133">
        <v>0.007229109919994886</v>
      </c>
      <c r="D29" s="93" t="s">
        <v>1157</v>
      </c>
      <c r="E29" s="93" t="b">
        <v>0</v>
      </c>
      <c r="F29" s="93" t="b">
        <v>0</v>
      </c>
      <c r="G29" s="93" t="b">
        <v>0</v>
      </c>
    </row>
    <row r="30" spans="1:7" ht="15">
      <c r="A30" s="93" t="s">
        <v>1114</v>
      </c>
      <c r="B30" s="93">
        <v>3</v>
      </c>
      <c r="C30" s="133">
        <v>0.007229109919994886</v>
      </c>
      <c r="D30" s="93" t="s">
        <v>1157</v>
      </c>
      <c r="E30" s="93" t="b">
        <v>0</v>
      </c>
      <c r="F30" s="93" t="b">
        <v>1</v>
      </c>
      <c r="G30" s="93" t="b">
        <v>0</v>
      </c>
    </row>
    <row r="31" spans="1:7" ht="15">
      <c r="A31" s="93" t="s">
        <v>1115</v>
      </c>
      <c r="B31" s="93">
        <v>3</v>
      </c>
      <c r="C31" s="133">
        <v>0.007229109919994886</v>
      </c>
      <c r="D31" s="93" t="s">
        <v>1157</v>
      </c>
      <c r="E31" s="93" t="b">
        <v>0</v>
      </c>
      <c r="F31" s="93" t="b">
        <v>0</v>
      </c>
      <c r="G31" s="93" t="b">
        <v>0</v>
      </c>
    </row>
    <row r="32" spans="1:7" ht="15">
      <c r="A32" s="93" t="s">
        <v>1116</v>
      </c>
      <c r="B32" s="93">
        <v>3</v>
      </c>
      <c r="C32" s="133">
        <v>0.007229109919994886</v>
      </c>
      <c r="D32" s="93" t="s">
        <v>1157</v>
      </c>
      <c r="E32" s="93" t="b">
        <v>0</v>
      </c>
      <c r="F32" s="93" t="b">
        <v>0</v>
      </c>
      <c r="G32" s="93" t="b">
        <v>0</v>
      </c>
    </row>
    <row r="33" spans="1:7" ht="15">
      <c r="A33" s="93" t="s">
        <v>1117</v>
      </c>
      <c r="B33" s="93">
        <v>3</v>
      </c>
      <c r="C33" s="133">
        <v>0.007229109919994886</v>
      </c>
      <c r="D33" s="93" t="s">
        <v>1157</v>
      </c>
      <c r="E33" s="93" t="b">
        <v>0</v>
      </c>
      <c r="F33" s="93" t="b">
        <v>0</v>
      </c>
      <c r="G33" s="93" t="b">
        <v>0</v>
      </c>
    </row>
    <row r="34" spans="1:7" ht="15">
      <c r="A34" s="93" t="s">
        <v>1118</v>
      </c>
      <c r="B34" s="93">
        <v>3</v>
      </c>
      <c r="C34" s="133">
        <v>0.007229109919994886</v>
      </c>
      <c r="D34" s="93" t="s">
        <v>1157</v>
      </c>
      <c r="E34" s="93" t="b">
        <v>0</v>
      </c>
      <c r="F34" s="93" t="b">
        <v>0</v>
      </c>
      <c r="G34" s="93" t="b">
        <v>0</v>
      </c>
    </row>
    <row r="35" spans="1:7" ht="15">
      <c r="A35" s="93" t="s">
        <v>1119</v>
      </c>
      <c r="B35" s="93">
        <v>3</v>
      </c>
      <c r="C35" s="133">
        <v>0.007229109919994886</v>
      </c>
      <c r="D35" s="93" t="s">
        <v>1157</v>
      </c>
      <c r="E35" s="93" t="b">
        <v>0</v>
      </c>
      <c r="F35" s="93" t="b">
        <v>0</v>
      </c>
      <c r="G35" s="93" t="b">
        <v>0</v>
      </c>
    </row>
    <row r="36" spans="1:7" ht="15">
      <c r="A36" s="93" t="s">
        <v>1120</v>
      </c>
      <c r="B36" s="93">
        <v>3</v>
      </c>
      <c r="C36" s="133">
        <v>0.007229109919994886</v>
      </c>
      <c r="D36" s="93" t="s">
        <v>1157</v>
      </c>
      <c r="E36" s="93" t="b">
        <v>0</v>
      </c>
      <c r="F36" s="93" t="b">
        <v>0</v>
      </c>
      <c r="G36" s="93" t="b">
        <v>0</v>
      </c>
    </row>
    <row r="37" spans="1:7" ht="15">
      <c r="A37" s="93" t="s">
        <v>1121</v>
      </c>
      <c r="B37" s="93">
        <v>3</v>
      </c>
      <c r="C37" s="133">
        <v>0.007229109919994886</v>
      </c>
      <c r="D37" s="93" t="s">
        <v>1157</v>
      </c>
      <c r="E37" s="93" t="b">
        <v>0</v>
      </c>
      <c r="F37" s="93" t="b">
        <v>0</v>
      </c>
      <c r="G37" s="93" t="b">
        <v>0</v>
      </c>
    </row>
    <row r="38" spans="1:7" ht="15">
      <c r="A38" s="93" t="s">
        <v>1122</v>
      </c>
      <c r="B38" s="93">
        <v>3</v>
      </c>
      <c r="C38" s="133">
        <v>0.007229109919994886</v>
      </c>
      <c r="D38" s="93" t="s">
        <v>1157</v>
      </c>
      <c r="E38" s="93" t="b">
        <v>0</v>
      </c>
      <c r="F38" s="93" t="b">
        <v>0</v>
      </c>
      <c r="G38" s="93" t="b">
        <v>0</v>
      </c>
    </row>
    <row r="39" spans="1:7" ht="15">
      <c r="A39" s="93" t="s">
        <v>1123</v>
      </c>
      <c r="B39" s="93">
        <v>3</v>
      </c>
      <c r="C39" s="133">
        <v>0.007229109919994886</v>
      </c>
      <c r="D39" s="93" t="s">
        <v>1157</v>
      </c>
      <c r="E39" s="93" t="b">
        <v>0</v>
      </c>
      <c r="F39" s="93" t="b">
        <v>0</v>
      </c>
      <c r="G39" s="93" t="b">
        <v>0</v>
      </c>
    </row>
    <row r="40" spans="1:7" ht="15">
      <c r="A40" s="93" t="s">
        <v>885</v>
      </c>
      <c r="B40" s="93">
        <v>3</v>
      </c>
      <c r="C40" s="133">
        <v>0.007229109919994886</v>
      </c>
      <c r="D40" s="93" t="s">
        <v>1157</v>
      </c>
      <c r="E40" s="93" t="b">
        <v>0</v>
      </c>
      <c r="F40" s="93" t="b">
        <v>0</v>
      </c>
      <c r="G40" s="93" t="b">
        <v>0</v>
      </c>
    </row>
    <row r="41" spans="1:7" ht="15">
      <c r="A41" s="93" t="s">
        <v>886</v>
      </c>
      <c r="B41" s="93">
        <v>3</v>
      </c>
      <c r="C41" s="133">
        <v>0.007229109919994886</v>
      </c>
      <c r="D41" s="93" t="s">
        <v>1157</v>
      </c>
      <c r="E41" s="93" t="b">
        <v>0</v>
      </c>
      <c r="F41" s="93" t="b">
        <v>0</v>
      </c>
      <c r="G41" s="93" t="b">
        <v>0</v>
      </c>
    </row>
    <row r="42" spans="1:7" ht="15">
      <c r="A42" s="93" t="s">
        <v>887</v>
      </c>
      <c r="B42" s="93">
        <v>3</v>
      </c>
      <c r="C42" s="133">
        <v>0.007229109919994886</v>
      </c>
      <c r="D42" s="93" t="s">
        <v>1157</v>
      </c>
      <c r="E42" s="93" t="b">
        <v>0</v>
      </c>
      <c r="F42" s="93" t="b">
        <v>1</v>
      </c>
      <c r="G42" s="93" t="b">
        <v>0</v>
      </c>
    </row>
    <row r="43" spans="1:7" ht="15">
      <c r="A43" s="93" t="s">
        <v>888</v>
      </c>
      <c r="B43" s="93">
        <v>3</v>
      </c>
      <c r="C43" s="133">
        <v>0.007229109919994886</v>
      </c>
      <c r="D43" s="93" t="s">
        <v>1157</v>
      </c>
      <c r="E43" s="93" t="b">
        <v>0</v>
      </c>
      <c r="F43" s="93" t="b">
        <v>0</v>
      </c>
      <c r="G43" s="93" t="b">
        <v>0</v>
      </c>
    </row>
    <row r="44" spans="1:7" ht="15">
      <c r="A44" s="93" t="s">
        <v>889</v>
      </c>
      <c r="B44" s="93">
        <v>3</v>
      </c>
      <c r="C44" s="133">
        <v>0.007229109919994886</v>
      </c>
      <c r="D44" s="93" t="s">
        <v>1157</v>
      </c>
      <c r="E44" s="93" t="b">
        <v>0</v>
      </c>
      <c r="F44" s="93" t="b">
        <v>1</v>
      </c>
      <c r="G44" s="93" t="b">
        <v>0</v>
      </c>
    </row>
    <row r="45" spans="1:7" ht="15">
      <c r="A45" s="93" t="s">
        <v>890</v>
      </c>
      <c r="B45" s="93">
        <v>3</v>
      </c>
      <c r="C45" s="133">
        <v>0.007229109919994886</v>
      </c>
      <c r="D45" s="93" t="s">
        <v>1157</v>
      </c>
      <c r="E45" s="93" t="b">
        <v>0</v>
      </c>
      <c r="F45" s="93" t="b">
        <v>1</v>
      </c>
      <c r="G45" s="93" t="b">
        <v>0</v>
      </c>
    </row>
    <row r="46" spans="1:7" ht="15">
      <c r="A46" s="93" t="s">
        <v>837</v>
      </c>
      <c r="B46" s="93">
        <v>3</v>
      </c>
      <c r="C46" s="133">
        <v>0.007229109919994886</v>
      </c>
      <c r="D46" s="93" t="s">
        <v>1157</v>
      </c>
      <c r="E46" s="93" t="b">
        <v>0</v>
      </c>
      <c r="F46" s="93" t="b">
        <v>1</v>
      </c>
      <c r="G46" s="93" t="b">
        <v>0</v>
      </c>
    </row>
    <row r="47" spans="1:7" ht="15">
      <c r="A47" s="93" t="s">
        <v>1124</v>
      </c>
      <c r="B47" s="93">
        <v>3</v>
      </c>
      <c r="C47" s="133">
        <v>0.007229109919994886</v>
      </c>
      <c r="D47" s="93" t="s">
        <v>1157</v>
      </c>
      <c r="E47" s="93" t="b">
        <v>0</v>
      </c>
      <c r="F47" s="93" t="b">
        <v>0</v>
      </c>
      <c r="G47" s="93" t="b">
        <v>0</v>
      </c>
    </row>
    <row r="48" spans="1:7" ht="15">
      <c r="A48" s="93" t="s">
        <v>1125</v>
      </c>
      <c r="B48" s="93">
        <v>3</v>
      </c>
      <c r="C48" s="133">
        <v>0.007229109919994886</v>
      </c>
      <c r="D48" s="93" t="s">
        <v>1157</v>
      </c>
      <c r="E48" s="93" t="b">
        <v>0</v>
      </c>
      <c r="F48" s="93" t="b">
        <v>0</v>
      </c>
      <c r="G48" s="93" t="b">
        <v>0</v>
      </c>
    </row>
    <row r="49" spans="1:7" ht="15">
      <c r="A49" s="93" t="s">
        <v>1126</v>
      </c>
      <c r="B49" s="93">
        <v>3</v>
      </c>
      <c r="C49" s="133">
        <v>0.007229109919994886</v>
      </c>
      <c r="D49" s="93" t="s">
        <v>1157</v>
      </c>
      <c r="E49" s="93" t="b">
        <v>0</v>
      </c>
      <c r="F49" s="93" t="b">
        <v>0</v>
      </c>
      <c r="G49" s="93" t="b">
        <v>0</v>
      </c>
    </row>
    <row r="50" spans="1:7" ht="15">
      <c r="A50" s="93" t="s">
        <v>1127</v>
      </c>
      <c r="B50" s="93">
        <v>3</v>
      </c>
      <c r="C50" s="133">
        <v>0.007229109919994886</v>
      </c>
      <c r="D50" s="93" t="s">
        <v>1157</v>
      </c>
      <c r="E50" s="93" t="b">
        <v>0</v>
      </c>
      <c r="F50" s="93" t="b">
        <v>0</v>
      </c>
      <c r="G50" s="93" t="b">
        <v>0</v>
      </c>
    </row>
    <row r="51" spans="1:7" ht="15">
      <c r="A51" s="93" t="s">
        <v>920</v>
      </c>
      <c r="B51" s="93">
        <v>3</v>
      </c>
      <c r="C51" s="133">
        <v>0.007229109919994886</v>
      </c>
      <c r="D51" s="93" t="s">
        <v>1157</v>
      </c>
      <c r="E51" s="93" t="b">
        <v>0</v>
      </c>
      <c r="F51" s="93" t="b">
        <v>1</v>
      </c>
      <c r="G51" s="93" t="b">
        <v>0</v>
      </c>
    </row>
    <row r="52" spans="1:7" ht="15">
      <c r="A52" s="93" t="s">
        <v>921</v>
      </c>
      <c r="B52" s="93">
        <v>3</v>
      </c>
      <c r="C52" s="133">
        <v>0.007229109919994886</v>
      </c>
      <c r="D52" s="93" t="s">
        <v>1157</v>
      </c>
      <c r="E52" s="93" t="b">
        <v>0</v>
      </c>
      <c r="F52" s="93" t="b">
        <v>0</v>
      </c>
      <c r="G52" s="93" t="b">
        <v>0</v>
      </c>
    </row>
    <row r="53" spans="1:7" ht="15">
      <c r="A53" s="93" t="s">
        <v>922</v>
      </c>
      <c r="B53" s="93">
        <v>3</v>
      </c>
      <c r="C53" s="133">
        <v>0.007229109919994886</v>
      </c>
      <c r="D53" s="93" t="s">
        <v>1157</v>
      </c>
      <c r="E53" s="93" t="b">
        <v>0</v>
      </c>
      <c r="F53" s="93" t="b">
        <v>0</v>
      </c>
      <c r="G53" s="93" t="b">
        <v>0</v>
      </c>
    </row>
    <row r="54" spans="1:7" ht="15">
      <c r="A54" s="93" t="s">
        <v>1128</v>
      </c>
      <c r="B54" s="93">
        <v>2</v>
      </c>
      <c r="C54" s="133">
        <v>0.005708756406540436</v>
      </c>
      <c r="D54" s="93" t="s">
        <v>1157</v>
      </c>
      <c r="E54" s="93" t="b">
        <v>0</v>
      </c>
      <c r="F54" s="93" t="b">
        <v>0</v>
      </c>
      <c r="G54" s="93" t="b">
        <v>0</v>
      </c>
    </row>
    <row r="55" spans="1:7" ht="15">
      <c r="A55" s="93" t="s">
        <v>926</v>
      </c>
      <c r="B55" s="93">
        <v>2</v>
      </c>
      <c r="C55" s="133">
        <v>0.007229109919994886</v>
      </c>
      <c r="D55" s="93" t="s">
        <v>1157</v>
      </c>
      <c r="E55" s="93" t="b">
        <v>0</v>
      </c>
      <c r="F55" s="93" t="b">
        <v>0</v>
      </c>
      <c r="G55" s="93" t="b">
        <v>0</v>
      </c>
    </row>
    <row r="56" spans="1:7" ht="15">
      <c r="A56" s="93" t="s">
        <v>912</v>
      </c>
      <c r="B56" s="93">
        <v>2</v>
      </c>
      <c r="C56" s="133">
        <v>0.005708756406540436</v>
      </c>
      <c r="D56" s="93" t="s">
        <v>1157</v>
      </c>
      <c r="E56" s="93" t="b">
        <v>1</v>
      </c>
      <c r="F56" s="93" t="b">
        <v>0</v>
      </c>
      <c r="G56" s="93" t="b">
        <v>0</v>
      </c>
    </row>
    <row r="57" spans="1:7" ht="15">
      <c r="A57" s="93" t="s">
        <v>913</v>
      </c>
      <c r="B57" s="93">
        <v>2</v>
      </c>
      <c r="C57" s="133">
        <v>0.005708756406540436</v>
      </c>
      <c r="D57" s="93" t="s">
        <v>1157</v>
      </c>
      <c r="E57" s="93" t="b">
        <v>0</v>
      </c>
      <c r="F57" s="93" t="b">
        <v>0</v>
      </c>
      <c r="G57" s="93" t="b">
        <v>0</v>
      </c>
    </row>
    <row r="58" spans="1:7" ht="15">
      <c r="A58" s="93" t="s">
        <v>914</v>
      </c>
      <c r="B58" s="93">
        <v>2</v>
      </c>
      <c r="C58" s="133">
        <v>0.005708756406540436</v>
      </c>
      <c r="D58" s="93" t="s">
        <v>1157</v>
      </c>
      <c r="E58" s="93" t="b">
        <v>0</v>
      </c>
      <c r="F58" s="93" t="b">
        <v>0</v>
      </c>
      <c r="G58" s="93" t="b">
        <v>0</v>
      </c>
    </row>
    <row r="59" spans="1:7" ht="15">
      <c r="A59" s="93" t="s">
        <v>915</v>
      </c>
      <c r="B59" s="93">
        <v>2</v>
      </c>
      <c r="C59" s="133">
        <v>0.005708756406540436</v>
      </c>
      <c r="D59" s="93" t="s">
        <v>1157</v>
      </c>
      <c r="E59" s="93" t="b">
        <v>0</v>
      </c>
      <c r="F59" s="93" t="b">
        <v>0</v>
      </c>
      <c r="G59" s="93" t="b">
        <v>0</v>
      </c>
    </row>
    <row r="60" spans="1:7" ht="15">
      <c r="A60" s="93" t="s">
        <v>916</v>
      </c>
      <c r="B60" s="93">
        <v>2</v>
      </c>
      <c r="C60" s="133">
        <v>0.005708756406540436</v>
      </c>
      <c r="D60" s="93" t="s">
        <v>1157</v>
      </c>
      <c r="E60" s="93" t="b">
        <v>0</v>
      </c>
      <c r="F60" s="93" t="b">
        <v>0</v>
      </c>
      <c r="G60" s="93" t="b">
        <v>0</v>
      </c>
    </row>
    <row r="61" spans="1:7" ht="15">
      <c r="A61" s="93" t="s">
        <v>1129</v>
      </c>
      <c r="B61" s="93">
        <v>2</v>
      </c>
      <c r="C61" s="133">
        <v>0.005708756406540436</v>
      </c>
      <c r="D61" s="93" t="s">
        <v>1157</v>
      </c>
      <c r="E61" s="93" t="b">
        <v>0</v>
      </c>
      <c r="F61" s="93" t="b">
        <v>0</v>
      </c>
      <c r="G61" s="93" t="b">
        <v>0</v>
      </c>
    </row>
    <row r="62" spans="1:7" ht="15">
      <c r="A62" s="93" t="s">
        <v>252</v>
      </c>
      <c r="B62" s="93">
        <v>2</v>
      </c>
      <c r="C62" s="133">
        <v>0.005708756406540436</v>
      </c>
      <c r="D62" s="93" t="s">
        <v>1157</v>
      </c>
      <c r="E62" s="93" t="b">
        <v>0</v>
      </c>
      <c r="F62" s="93" t="b">
        <v>0</v>
      </c>
      <c r="G62" s="93" t="b">
        <v>0</v>
      </c>
    </row>
    <row r="63" spans="1:7" ht="15">
      <c r="A63" s="93" t="s">
        <v>1130</v>
      </c>
      <c r="B63" s="93">
        <v>2</v>
      </c>
      <c r="C63" s="133">
        <v>0.005708756406540436</v>
      </c>
      <c r="D63" s="93" t="s">
        <v>1157</v>
      </c>
      <c r="E63" s="93" t="b">
        <v>0</v>
      </c>
      <c r="F63" s="93" t="b">
        <v>0</v>
      </c>
      <c r="G63" s="93" t="b">
        <v>0</v>
      </c>
    </row>
    <row r="64" spans="1:7" ht="15">
      <c r="A64" s="93" t="s">
        <v>1131</v>
      </c>
      <c r="B64" s="93">
        <v>2</v>
      </c>
      <c r="C64" s="133">
        <v>0.005708756406540436</v>
      </c>
      <c r="D64" s="93" t="s">
        <v>1157</v>
      </c>
      <c r="E64" s="93" t="b">
        <v>0</v>
      </c>
      <c r="F64" s="93" t="b">
        <v>0</v>
      </c>
      <c r="G64" s="93" t="b">
        <v>0</v>
      </c>
    </row>
    <row r="65" spans="1:7" ht="15">
      <c r="A65" s="93" t="s">
        <v>1132</v>
      </c>
      <c r="B65" s="93">
        <v>2</v>
      </c>
      <c r="C65" s="133">
        <v>0.005708756406540436</v>
      </c>
      <c r="D65" s="93" t="s">
        <v>1157</v>
      </c>
      <c r="E65" s="93" t="b">
        <v>0</v>
      </c>
      <c r="F65" s="93" t="b">
        <v>0</v>
      </c>
      <c r="G65" s="93" t="b">
        <v>0</v>
      </c>
    </row>
    <row r="66" spans="1:7" ht="15">
      <c r="A66" s="93" t="s">
        <v>1133</v>
      </c>
      <c r="B66" s="93">
        <v>2</v>
      </c>
      <c r="C66" s="133">
        <v>0.005708756406540436</v>
      </c>
      <c r="D66" s="93" t="s">
        <v>1157</v>
      </c>
      <c r="E66" s="93" t="b">
        <v>0</v>
      </c>
      <c r="F66" s="93" t="b">
        <v>0</v>
      </c>
      <c r="G66" s="93" t="b">
        <v>0</v>
      </c>
    </row>
    <row r="67" spans="1:7" ht="15">
      <c r="A67" s="93" t="s">
        <v>1134</v>
      </c>
      <c r="B67" s="93">
        <v>2</v>
      </c>
      <c r="C67" s="133">
        <v>0.005708756406540436</v>
      </c>
      <c r="D67" s="93" t="s">
        <v>1157</v>
      </c>
      <c r="E67" s="93" t="b">
        <v>0</v>
      </c>
      <c r="F67" s="93" t="b">
        <v>0</v>
      </c>
      <c r="G67" s="93" t="b">
        <v>0</v>
      </c>
    </row>
    <row r="68" spans="1:7" ht="15">
      <c r="A68" s="93" t="s">
        <v>1135</v>
      </c>
      <c r="B68" s="93">
        <v>2</v>
      </c>
      <c r="C68" s="133">
        <v>0.005708756406540436</v>
      </c>
      <c r="D68" s="93" t="s">
        <v>1157</v>
      </c>
      <c r="E68" s="93" t="b">
        <v>0</v>
      </c>
      <c r="F68" s="93" t="b">
        <v>0</v>
      </c>
      <c r="G68" s="93" t="b">
        <v>0</v>
      </c>
    </row>
    <row r="69" spans="1:7" ht="15">
      <c r="A69" s="93" t="s">
        <v>1136</v>
      </c>
      <c r="B69" s="93">
        <v>2</v>
      </c>
      <c r="C69" s="133">
        <v>0.005708756406540436</v>
      </c>
      <c r="D69" s="93" t="s">
        <v>1157</v>
      </c>
      <c r="E69" s="93" t="b">
        <v>0</v>
      </c>
      <c r="F69" s="93" t="b">
        <v>0</v>
      </c>
      <c r="G69" s="93" t="b">
        <v>0</v>
      </c>
    </row>
    <row r="70" spans="1:7" ht="15">
      <c r="A70" s="93" t="s">
        <v>1137</v>
      </c>
      <c r="B70" s="93">
        <v>2</v>
      </c>
      <c r="C70" s="133">
        <v>0.005708756406540436</v>
      </c>
      <c r="D70" s="93" t="s">
        <v>1157</v>
      </c>
      <c r="E70" s="93" t="b">
        <v>0</v>
      </c>
      <c r="F70" s="93" t="b">
        <v>0</v>
      </c>
      <c r="G70" s="93" t="b">
        <v>0</v>
      </c>
    </row>
    <row r="71" spans="1:7" ht="15">
      <c r="A71" s="93" t="s">
        <v>233</v>
      </c>
      <c r="B71" s="93">
        <v>2</v>
      </c>
      <c r="C71" s="133">
        <v>0.005708756406540436</v>
      </c>
      <c r="D71" s="93" t="s">
        <v>1157</v>
      </c>
      <c r="E71" s="93" t="b">
        <v>0</v>
      </c>
      <c r="F71" s="93" t="b">
        <v>0</v>
      </c>
      <c r="G71" s="93" t="b">
        <v>0</v>
      </c>
    </row>
    <row r="72" spans="1:7" ht="15">
      <c r="A72" s="93" t="s">
        <v>1138</v>
      </c>
      <c r="B72" s="93">
        <v>2</v>
      </c>
      <c r="C72" s="133">
        <v>0.005708756406540436</v>
      </c>
      <c r="D72" s="93" t="s">
        <v>1157</v>
      </c>
      <c r="E72" s="93" t="b">
        <v>0</v>
      </c>
      <c r="F72" s="93" t="b">
        <v>0</v>
      </c>
      <c r="G72" s="93" t="b">
        <v>0</v>
      </c>
    </row>
    <row r="73" spans="1:7" ht="15">
      <c r="A73" s="93" t="s">
        <v>893</v>
      </c>
      <c r="B73" s="93">
        <v>2</v>
      </c>
      <c r="C73" s="133">
        <v>0.005708756406540436</v>
      </c>
      <c r="D73" s="93" t="s">
        <v>1157</v>
      </c>
      <c r="E73" s="93" t="b">
        <v>0</v>
      </c>
      <c r="F73" s="93" t="b">
        <v>0</v>
      </c>
      <c r="G73" s="93" t="b">
        <v>0</v>
      </c>
    </row>
    <row r="74" spans="1:7" ht="15">
      <c r="A74" s="93" t="s">
        <v>894</v>
      </c>
      <c r="B74" s="93">
        <v>2</v>
      </c>
      <c r="C74" s="133">
        <v>0.005708756406540436</v>
      </c>
      <c r="D74" s="93" t="s">
        <v>1157</v>
      </c>
      <c r="E74" s="93" t="b">
        <v>0</v>
      </c>
      <c r="F74" s="93" t="b">
        <v>0</v>
      </c>
      <c r="G74" s="93" t="b">
        <v>0</v>
      </c>
    </row>
    <row r="75" spans="1:7" ht="15">
      <c r="A75" s="93" t="s">
        <v>895</v>
      </c>
      <c r="B75" s="93">
        <v>2</v>
      </c>
      <c r="C75" s="133">
        <v>0.005708756406540436</v>
      </c>
      <c r="D75" s="93" t="s">
        <v>1157</v>
      </c>
      <c r="E75" s="93" t="b">
        <v>0</v>
      </c>
      <c r="F75" s="93" t="b">
        <v>0</v>
      </c>
      <c r="G75" s="93" t="b">
        <v>0</v>
      </c>
    </row>
    <row r="76" spans="1:7" ht="15">
      <c r="A76" s="93" t="s">
        <v>896</v>
      </c>
      <c r="B76" s="93">
        <v>2</v>
      </c>
      <c r="C76" s="133">
        <v>0.005708756406540436</v>
      </c>
      <c r="D76" s="93" t="s">
        <v>1157</v>
      </c>
      <c r="E76" s="93" t="b">
        <v>1</v>
      </c>
      <c r="F76" s="93" t="b">
        <v>0</v>
      </c>
      <c r="G76" s="93" t="b">
        <v>0</v>
      </c>
    </row>
    <row r="77" spans="1:7" ht="15">
      <c r="A77" s="93" t="s">
        <v>897</v>
      </c>
      <c r="B77" s="93">
        <v>2</v>
      </c>
      <c r="C77" s="133">
        <v>0.005708756406540436</v>
      </c>
      <c r="D77" s="93" t="s">
        <v>1157</v>
      </c>
      <c r="E77" s="93" t="b">
        <v>0</v>
      </c>
      <c r="F77" s="93" t="b">
        <v>0</v>
      </c>
      <c r="G77" s="93" t="b">
        <v>0</v>
      </c>
    </row>
    <row r="78" spans="1:7" ht="15">
      <c r="A78" s="93" t="s">
        <v>898</v>
      </c>
      <c r="B78" s="93">
        <v>2</v>
      </c>
      <c r="C78" s="133">
        <v>0.005708756406540436</v>
      </c>
      <c r="D78" s="93" t="s">
        <v>1157</v>
      </c>
      <c r="E78" s="93" t="b">
        <v>0</v>
      </c>
      <c r="F78" s="93" t="b">
        <v>0</v>
      </c>
      <c r="G78" s="93" t="b">
        <v>0</v>
      </c>
    </row>
    <row r="79" spans="1:7" ht="15">
      <c r="A79" s="93" t="s">
        <v>899</v>
      </c>
      <c r="B79" s="93">
        <v>2</v>
      </c>
      <c r="C79" s="133">
        <v>0.005708756406540436</v>
      </c>
      <c r="D79" s="93" t="s">
        <v>1157</v>
      </c>
      <c r="E79" s="93" t="b">
        <v>0</v>
      </c>
      <c r="F79" s="93" t="b">
        <v>1</v>
      </c>
      <c r="G79" s="93" t="b">
        <v>0</v>
      </c>
    </row>
    <row r="80" spans="1:7" ht="15">
      <c r="A80" s="93" t="s">
        <v>839</v>
      </c>
      <c r="B80" s="93">
        <v>2</v>
      </c>
      <c r="C80" s="133">
        <v>0.005708756406540436</v>
      </c>
      <c r="D80" s="93" t="s">
        <v>1157</v>
      </c>
      <c r="E80" s="93" t="b">
        <v>0</v>
      </c>
      <c r="F80" s="93" t="b">
        <v>0</v>
      </c>
      <c r="G80" s="93" t="b">
        <v>0</v>
      </c>
    </row>
    <row r="81" spans="1:7" ht="15">
      <c r="A81" s="93" t="s">
        <v>900</v>
      </c>
      <c r="B81" s="93">
        <v>2</v>
      </c>
      <c r="C81" s="133">
        <v>0.005708756406540436</v>
      </c>
      <c r="D81" s="93" t="s">
        <v>1157</v>
      </c>
      <c r="E81" s="93" t="b">
        <v>0</v>
      </c>
      <c r="F81" s="93" t="b">
        <v>0</v>
      </c>
      <c r="G81" s="93" t="b">
        <v>0</v>
      </c>
    </row>
    <row r="82" spans="1:7" ht="15">
      <c r="A82" s="93" t="s">
        <v>1139</v>
      </c>
      <c r="B82" s="93">
        <v>2</v>
      </c>
      <c r="C82" s="133">
        <v>0.005708756406540436</v>
      </c>
      <c r="D82" s="93" t="s">
        <v>1157</v>
      </c>
      <c r="E82" s="93" t="b">
        <v>0</v>
      </c>
      <c r="F82" s="93" t="b">
        <v>0</v>
      </c>
      <c r="G82" s="93" t="b">
        <v>0</v>
      </c>
    </row>
    <row r="83" spans="1:7" ht="15">
      <c r="A83" s="93" t="s">
        <v>1140</v>
      </c>
      <c r="B83" s="93">
        <v>2</v>
      </c>
      <c r="C83" s="133">
        <v>0.005708756406540436</v>
      </c>
      <c r="D83" s="93" t="s">
        <v>1157</v>
      </c>
      <c r="E83" s="93" t="b">
        <v>0</v>
      </c>
      <c r="F83" s="93" t="b">
        <v>0</v>
      </c>
      <c r="G83" s="93" t="b">
        <v>0</v>
      </c>
    </row>
    <row r="84" spans="1:7" ht="15">
      <c r="A84" s="93" t="s">
        <v>1141</v>
      </c>
      <c r="B84" s="93">
        <v>2</v>
      </c>
      <c r="C84" s="133">
        <v>0.005708756406540436</v>
      </c>
      <c r="D84" s="93" t="s">
        <v>1157</v>
      </c>
      <c r="E84" s="93" t="b">
        <v>0</v>
      </c>
      <c r="F84" s="93" t="b">
        <v>0</v>
      </c>
      <c r="G84" s="93" t="b">
        <v>0</v>
      </c>
    </row>
    <row r="85" spans="1:7" ht="15">
      <c r="A85" s="93" t="s">
        <v>251</v>
      </c>
      <c r="B85" s="93">
        <v>2</v>
      </c>
      <c r="C85" s="133">
        <v>0.005708756406540436</v>
      </c>
      <c r="D85" s="93" t="s">
        <v>1157</v>
      </c>
      <c r="E85" s="93" t="b">
        <v>0</v>
      </c>
      <c r="F85" s="93" t="b">
        <v>0</v>
      </c>
      <c r="G85" s="93" t="b">
        <v>0</v>
      </c>
    </row>
    <row r="86" spans="1:7" ht="15">
      <c r="A86" s="93" t="s">
        <v>250</v>
      </c>
      <c r="B86" s="93">
        <v>2</v>
      </c>
      <c r="C86" s="133">
        <v>0.005708756406540436</v>
      </c>
      <c r="D86" s="93" t="s">
        <v>1157</v>
      </c>
      <c r="E86" s="93" t="b">
        <v>0</v>
      </c>
      <c r="F86" s="93" t="b">
        <v>0</v>
      </c>
      <c r="G86" s="93" t="b">
        <v>0</v>
      </c>
    </row>
    <row r="87" spans="1:7" ht="15">
      <c r="A87" s="93" t="s">
        <v>249</v>
      </c>
      <c r="B87" s="93">
        <v>2</v>
      </c>
      <c r="C87" s="133">
        <v>0.005708756406540436</v>
      </c>
      <c r="D87" s="93" t="s">
        <v>1157</v>
      </c>
      <c r="E87" s="93" t="b">
        <v>0</v>
      </c>
      <c r="F87" s="93" t="b">
        <v>0</v>
      </c>
      <c r="G87" s="93" t="b">
        <v>0</v>
      </c>
    </row>
    <row r="88" spans="1:7" ht="15">
      <c r="A88" s="93" t="s">
        <v>248</v>
      </c>
      <c r="B88" s="93">
        <v>2</v>
      </c>
      <c r="C88" s="133">
        <v>0.005708756406540436</v>
      </c>
      <c r="D88" s="93" t="s">
        <v>1157</v>
      </c>
      <c r="E88" s="93" t="b">
        <v>0</v>
      </c>
      <c r="F88" s="93" t="b">
        <v>0</v>
      </c>
      <c r="G88" s="93" t="b">
        <v>0</v>
      </c>
    </row>
    <row r="89" spans="1:7" ht="15">
      <c r="A89" s="93" t="s">
        <v>247</v>
      </c>
      <c r="B89" s="93">
        <v>2</v>
      </c>
      <c r="C89" s="133">
        <v>0.005708756406540436</v>
      </c>
      <c r="D89" s="93" t="s">
        <v>1157</v>
      </c>
      <c r="E89" s="93" t="b">
        <v>0</v>
      </c>
      <c r="F89" s="93" t="b">
        <v>0</v>
      </c>
      <c r="G89" s="93" t="b">
        <v>0</v>
      </c>
    </row>
    <row r="90" spans="1:7" ht="15">
      <c r="A90" s="93" t="s">
        <v>1142</v>
      </c>
      <c r="B90" s="93">
        <v>2</v>
      </c>
      <c r="C90" s="133">
        <v>0.005708756406540436</v>
      </c>
      <c r="D90" s="93" t="s">
        <v>1157</v>
      </c>
      <c r="E90" s="93" t="b">
        <v>0</v>
      </c>
      <c r="F90" s="93" t="b">
        <v>0</v>
      </c>
      <c r="G90" s="93" t="b">
        <v>0</v>
      </c>
    </row>
    <row r="91" spans="1:7" ht="15">
      <c r="A91" s="93" t="s">
        <v>1143</v>
      </c>
      <c r="B91" s="93">
        <v>2</v>
      </c>
      <c r="C91" s="133">
        <v>0.005708756406540436</v>
      </c>
      <c r="D91" s="93" t="s">
        <v>1157</v>
      </c>
      <c r="E91" s="93" t="b">
        <v>0</v>
      </c>
      <c r="F91" s="93" t="b">
        <v>0</v>
      </c>
      <c r="G91" s="93" t="b">
        <v>0</v>
      </c>
    </row>
    <row r="92" spans="1:7" ht="15">
      <c r="A92" s="93" t="s">
        <v>928</v>
      </c>
      <c r="B92" s="93">
        <v>2</v>
      </c>
      <c r="C92" s="133">
        <v>0.005708756406540436</v>
      </c>
      <c r="D92" s="93" t="s">
        <v>1157</v>
      </c>
      <c r="E92" s="93" t="b">
        <v>0</v>
      </c>
      <c r="F92" s="93" t="b">
        <v>0</v>
      </c>
      <c r="G92" s="93" t="b">
        <v>0</v>
      </c>
    </row>
    <row r="93" spans="1:7" ht="15">
      <c r="A93" s="93" t="s">
        <v>929</v>
      </c>
      <c r="B93" s="93">
        <v>2</v>
      </c>
      <c r="C93" s="133">
        <v>0.005708756406540436</v>
      </c>
      <c r="D93" s="93" t="s">
        <v>1157</v>
      </c>
      <c r="E93" s="93" t="b">
        <v>0</v>
      </c>
      <c r="F93" s="93" t="b">
        <v>0</v>
      </c>
      <c r="G93" s="93" t="b">
        <v>0</v>
      </c>
    </row>
    <row r="94" spans="1:7" ht="15">
      <c r="A94" s="93" t="s">
        <v>930</v>
      </c>
      <c r="B94" s="93">
        <v>2</v>
      </c>
      <c r="C94" s="133">
        <v>0.005708756406540436</v>
      </c>
      <c r="D94" s="93" t="s">
        <v>1157</v>
      </c>
      <c r="E94" s="93" t="b">
        <v>0</v>
      </c>
      <c r="F94" s="93" t="b">
        <v>0</v>
      </c>
      <c r="G94" s="93" t="b">
        <v>0</v>
      </c>
    </row>
    <row r="95" spans="1:7" ht="15">
      <c r="A95" s="93" t="s">
        <v>931</v>
      </c>
      <c r="B95" s="93">
        <v>2</v>
      </c>
      <c r="C95" s="133">
        <v>0.005708756406540436</v>
      </c>
      <c r="D95" s="93" t="s">
        <v>1157</v>
      </c>
      <c r="E95" s="93" t="b">
        <v>0</v>
      </c>
      <c r="F95" s="93" t="b">
        <v>1</v>
      </c>
      <c r="G95" s="93" t="b">
        <v>0</v>
      </c>
    </row>
    <row r="96" spans="1:7" ht="15">
      <c r="A96" s="93" t="s">
        <v>932</v>
      </c>
      <c r="B96" s="93">
        <v>2</v>
      </c>
      <c r="C96" s="133">
        <v>0.005708756406540436</v>
      </c>
      <c r="D96" s="93" t="s">
        <v>1157</v>
      </c>
      <c r="E96" s="93" t="b">
        <v>0</v>
      </c>
      <c r="F96" s="93" t="b">
        <v>0</v>
      </c>
      <c r="G96" s="93" t="b">
        <v>0</v>
      </c>
    </row>
    <row r="97" spans="1:7" ht="15">
      <c r="A97" s="93" t="s">
        <v>933</v>
      </c>
      <c r="B97" s="93">
        <v>2</v>
      </c>
      <c r="C97" s="133">
        <v>0.005708756406540436</v>
      </c>
      <c r="D97" s="93" t="s">
        <v>1157</v>
      </c>
      <c r="E97" s="93" t="b">
        <v>0</v>
      </c>
      <c r="F97" s="93" t="b">
        <v>0</v>
      </c>
      <c r="G97" s="93" t="b">
        <v>0</v>
      </c>
    </row>
    <row r="98" spans="1:7" ht="15">
      <c r="A98" s="93" t="s">
        <v>934</v>
      </c>
      <c r="B98" s="93">
        <v>2</v>
      </c>
      <c r="C98" s="133">
        <v>0.005708756406540436</v>
      </c>
      <c r="D98" s="93" t="s">
        <v>1157</v>
      </c>
      <c r="E98" s="93" t="b">
        <v>0</v>
      </c>
      <c r="F98" s="93" t="b">
        <v>0</v>
      </c>
      <c r="G98" s="93" t="b">
        <v>0</v>
      </c>
    </row>
    <row r="99" spans="1:7" ht="15">
      <c r="A99" s="93" t="s">
        <v>935</v>
      </c>
      <c r="B99" s="93">
        <v>2</v>
      </c>
      <c r="C99" s="133">
        <v>0.005708756406540436</v>
      </c>
      <c r="D99" s="93" t="s">
        <v>1157</v>
      </c>
      <c r="E99" s="93" t="b">
        <v>0</v>
      </c>
      <c r="F99" s="93" t="b">
        <v>0</v>
      </c>
      <c r="G99" s="93" t="b">
        <v>0</v>
      </c>
    </row>
    <row r="100" spans="1:7" ht="15">
      <c r="A100" s="93" t="s">
        <v>937</v>
      </c>
      <c r="B100" s="93">
        <v>2</v>
      </c>
      <c r="C100" s="133">
        <v>0.005708756406540436</v>
      </c>
      <c r="D100" s="93" t="s">
        <v>1157</v>
      </c>
      <c r="E100" s="93" t="b">
        <v>0</v>
      </c>
      <c r="F100" s="93" t="b">
        <v>0</v>
      </c>
      <c r="G100" s="93" t="b">
        <v>0</v>
      </c>
    </row>
    <row r="101" spans="1:7" ht="15">
      <c r="A101" s="93" t="s">
        <v>1144</v>
      </c>
      <c r="B101" s="93">
        <v>2</v>
      </c>
      <c r="C101" s="133">
        <v>0.005708756406540436</v>
      </c>
      <c r="D101" s="93" t="s">
        <v>1157</v>
      </c>
      <c r="E101" s="93" t="b">
        <v>0</v>
      </c>
      <c r="F101" s="93" t="b">
        <v>0</v>
      </c>
      <c r="G101" s="93" t="b">
        <v>0</v>
      </c>
    </row>
    <row r="102" spans="1:7" ht="15">
      <c r="A102" s="93" t="s">
        <v>1145</v>
      </c>
      <c r="B102" s="93">
        <v>2</v>
      </c>
      <c r="C102" s="133">
        <v>0.005708756406540436</v>
      </c>
      <c r="D102" s="93" t="s">
        <v>1157</v>
      </c>
      <c r="E102" s="93" t="b">
        <v>0</v>
      </c>
      <c r="F102" s="93" t="b">
        <v>0</v>
      </c>
      <c r="G102" s="93" t="b">
        <v>0</v>
      </c>
    </row>
    <row r="103" spans="1:7" ht="15">
      <c r="A103" s="93" t="s">
        <v>1146</v>
      </c>
      <c r="B103" s="93">
        <v>2</v>
      </c>
      <c r="C103" s="133">
        <v>0.005708756406540436</v>
      </c>
      <c r="D103" s="93" t="s">
        <v>1157</v>
      </c>
      <c r="E103" s="93" t="b">
        <v>1</v>
      </c>
      <c r="F103" s="93" t="b">
        <v>0</v>
      </c>
      <c r="G103" s="93" t="b">
        <v>0</v>
      </c>
    </row>
    <row r="104" spans="1:7" ht="15">
      <c r="A104" s="93" t="s">
        <v>1147</v>
      </c>
      <c r="B104" s="93">
        <v>2</v>
      </c>
      <c r="C104" s="133">
        <v>0.005708756406540436</v>
      </c>
      <c r="D104" s="93" t="s">
        <v>1157</v>
      </c>
      <c r="E104" s="93" t="b">
        <v>0</v>
      </c>
      <c r="F104" s="93" t="b">
        <v>0</v>
      </c>
      <c r="G104" s="93" t="b">
        <v>0</v>
      </c>
    </row>
    <row r="105" spans="1:7" ht="15">
      <c r="A105" s="93" t="s">
        <v>246</v>
      </c>
      <c r="B105" s="93">
        <v>2</v>
      </c>
      <c r="C105" s="133">
        <v>0.005708756406540436</v>
      </c>
      <c r="D105" s="93" t="s">
        <v>1157</v>
      </c>
      <c r="E105" s="93" t="b">
        <v>0</v>
      </c>
      <c r="F105" s="93" t="b">
        <v>0</v>
      </c>
      <c r="G105" s="93" t="b">
        <v>0</v>
      </c>
    </row>
    <row r="106" spans="1:7" ht="15">
      <c r="A106" s="93" t="s">
        <v>245</v>
      </c>
      <c r="B106" s="93">
        <v>2</v>
      </c>
      <c r="C106" s="133">
        <v>0.005708756406540436</v>
      </c>
      <c r="D106" s="93" t="s">
        <v>1157</v>
      </c>
      <c r="E106" s="93" t="b">
        <v>0</v>
      </c>
      <c r="F106" s="93" t="b">
        <v>0</v>
      </c>
      <c r="G106" s="93" t="b">
        <v>0</v>
      </c>
    </row>
    <row r="107" spans="1:7" ht="15">
      <c r="A107" s="93" t="s">
        <v>939</v>
      </c>
      <c r="B107" s="93">
        <v>2</v>
      </c>
      <c r="C107" s="133">
        <v>0.007229109919994886</v>
      </c>
      <c r="D107" s="93" t="s">
        <v>1157</v>
      </c>
      <c r="E107" s="93" t="b">
        <v>0</v>
      </c>
      <c r="F107" s="93" t="b">
        <v>0</v>
      </c>
      <c r="G107" s="93" t="b">
        <v>0</v>
      </c>
    </row>
    <row r="108" spans="1:7" ht="15">
      <c r="A108" s="93" t="s">
        <v>1148</v>
      </c>
      <c r="B108" s="93">
        <v>2</v>
      </c>
      <c r="C108" s="133">
        <v>0.005708756406540436</v>
      </c>
      <c r="D108" s="93" t="s">
        <v>1157</v>
      </c>
      <c r="E108" s="93" t="b">
        <v>0</v>
      </c>
      <c r="F108" s="93" t="b">
        <v>0</v>
      </c>
      <c r="G108" s="93" t="b">
        <v>0</v>
      </c>
    </row>
    <row r="109" spans="1:7" ht="15">
      <c r="A109" s="93" t="s">
        <v>1149</v>
      </c>
      <c r="B109" s="93">
        <v>2</v>
      </c>
      <c r="C109" s="133">
        <v>0.005708756406540436</v>
      </c>
      <c r="D109" s="93" t="s">
        <v>1157</v>
      </c>
      <c r="E109" s="93" t="b">
        <v>0</v>
      </c>
      <c r="F109" s="93" t="b">
        <v>0</v>
      </c>
      <c r="G109" s="93" t="b">
        <v>0</v>
      </c>
    </row>
    <row r="110" spans="1:7" ht="15">
      <c r="A110" s="93" t="s">
        <v>1150</v>
      </c>
      <c r="B110" s="93">
        <v>2</v>
      </c>
      <c r="C110" s="133">
        <v>0.005708756406540436</v>
      </c>
      <c r="D110" s="93" t="s">
        <v>1157</v>
      </c>
      <c r="E110" s="93" t="b">
        <v>0</v>
      </c>
      <c r="F110" s="93" t="b">
        <v>0</v>
      </c>
      <c r="G110" s="93" t="b">
        <v>0</v>
      </c>
    </row>
    <row r="111" spans="1:7" ht="15">
      <c r="A111" s="93" t="s">
        <v>1151</v>
      </c>
      <c r="B111" s="93">
        <v>2</v>
      </c>
      <c r="C111" s="133">
        <v>0.005708756406540436</v>
      </c>
      <c r="D111" s="93" t="s">
        <v>1157</v>
      </c>
      <c r="E111" s="93" t="b">
        <v>0</v>
      </c>
      <c r="F111" s="93" t="b">
        <v>0</v>
      </c>
      <c r="G111" s="93" t="b">
        <v>0</v>
      </c>
    </row>
    <row r="112" spans="1:7" ht="15">
      <c r="A112" s="93" t="s">
        <v>1152</v>
      </c>
      <c r="B112" s="93">
        <v>2</v>
      </c>
      <c r="C112" s="133">
        <v>0.005708756406540436</v>
      </c>
      <c r="D112" s="93" t="s">
        <v>1157</v>
      </c>
      <c r="E112" s="93" t="b">
        <v>0</v>
      </c>
      <c r="F112" s="93" t="b">
        <v>0</v>
      </c>
      <c r="G112" s="93" t="b">
        <v>0</v>
      </c>
    </row>
    <row r="113" spans="1:7" ht="15">
      <c r="A113" s="93" t="s">
        <v>1153</v>
      </c>
      <c r="B113" s="93">
        <v>2</v>
      </c>
      <c r="C113" s="133">
        <v>0.005708756406540436</v>
      </c>
      <c r="D113" s="93" t="s">
        <v>1157</v>
      </c>
      <c r="E113" s="93" t="b">
        <v>0</v>
      </c>
      <c r="F113" s="93" t="b">
        <v>0</v>
      </c>
      <c r="G113" s="93" t="b">
        <v>0</v>
      </c>
    </row>
    <row r="114" spans="1:7" ht="15">
      <c r="A114" s="93" t="s">
        <v>241</v>
      </c>
      <c r="B114" s="93">
        <v>2</v>
      </c>
      <c r="C114" s="133">
        <v>0.005708756406540436</v>
      </c>
      <c r="D114" s="93" t="s">
        <v>1157</v>
      </c>
      <c r="E114" s="93" t="b">
        <v>0</v>
      </c>
      <c r="F114" s="93" t="b">
        <v>0</v>
      </c>
      <c r="G114" s="93" t="b">
        <v>0</v>
      </c>
    </row>
    <row r="115" spans="1:7" ht="15">
      <c r="A115" s="93" t="s">
        <v>240</v>
      </c>
      <c r="B115" s="93">
        <v>2</v>
      </c>
      <c r="C115" s="133">
        <v>0.005708756406540436</v>
      </c>
      <c r="D115" s="93" t="s">
        <v>1157</v>
      </c>
      <c r="E115" s="93" t="b">
        <v>0</v>
      </c>
      <c r="F115" s="93" t="b">
        <v>0</v>
      </c>
      <c r="G115" s="93" t="b">
        <v>0</v>
      </c>
    </row>
    <row r="116" spans="1:7" ht="15">
      <c r="A116" s="93" t="s">
        <v>1154</v>
      </c>
      <c r="B116" s="93">
        <v>2</v>
      </c>
      <c r="C116" s="133">
        <v>0.005708756406540436</v>
      </c>
      <c r="D116" s="93" t="s">
        <v>1157</v>
      </c>
      <c r="E116" s="93" t="b">
        <v>0</v>
      </c>
      <c r="F116" s="93" t="b">
        <v>0</v>
      </c>
      <c r="G116" s="93" t="b">
        <v>0</v>
      </c>
    </row>
    <row r="117" spans="1:7" ht="15">
      <c r="A117" s="93" t="s">
        <v>879</v>
      </c>
      <c r="B117" s="93">
        <v>9</v>
      </c>
      <c r="C117" s="133">
        <v>0</v>
      </c>
      <c r="D117" s="93" t="s">
        <v>777</v>
      </c>
      <c r="E117" s="93" t="b">
        <v>0</v>
      </c>
      <c r="F117" s="93" t="b">
        <v>0</v>
      </c>
      <c r="G117" s="93" t="b">
        <v>0</v>
      </c>
    </row>
    <row r="118" spans="1:7" ht="15">
      <c r="A118" s="93" t="s">
        <v>884</v>
      </c>
      <c r="B118" s="93">
        <v>4</v>
      </c>
      <c r="C118" s="133">
        <v>0.013811079141622058</v>
      </c>
      <c r="D118" s="93" t="s">
        <v>777</v>
      </c>
      <c r="E118" s="93" t="b">
        <v>0</v>
      </c>
      <c r="F118" s="93" t="b">
        <v>0</v>
      </c>
      <c r="G118" s="93" t="b">
        <v>0</v>
      </c>
    </row>
    <row r="119" spans="1:7" ht="15">
      <c r="A119" s="93" t="s">
        <v>882</v>
      </c>
      <c r="B119" s="93">
        <v>3</v>
      </c>
      <c r="C119" s="133">
        <v>0.014032978079990072</v>
      </c>
      <c r="D119" s="93" t="s">
        <v>777</v>
      </c>
      <c r="E119" s="93" t="b">
        <v>0</v>
      </c>
      <c r="F119" s="93" t="b">
        <v>0</v>
      </c>
      <c r="G119" s="93" t="b">
        <v>0</v>
      </c>
    </row>
    <row r="120" spans="1:7" ht="15">
      <c r="A120" s="93" t="s">
        <v>885</v>
      </c>
      <c r="B120" s="93">
        <v>3</v>
      </c>
      <c r="C120" s="133">
        <v>0.014032978079990072</v>
      </c>
      <c r="D120" s="93" t="s">
        <v>777</v>
      </c>
      <c r="E120" s="93" t="b">
        <v>0</v>
      </c>
      <c r="F120" s="93" t="b">
        <v>0</v>
      </c>
      <c r="G120" s="93" t="b">
        <v>0</v>
      </c>
    </row>
    <row r="121" spans="1:7" ht="15">
      <c r="A121" s="93" t="s">
        <v>886</v>
      </c>
      <c r="B121" s="93">
        <v>3</v>
      </c>
      <c r="C121" s="133">
        <v>0.014032978079990072</v>
      </c>
      <c r="D121" s="93" t="s">
        <v>777</v>
      </c>
      <c r="E121" s="93" t="b">
        <v>0</v>
      </c>
      <c r="F121" s="93" t="b">
        <v>0</v>
      </c>
      <c r="G121" s="93" t="b">
        <v>0</v>
      </c>
    </row>
    <row r="122" spans="1:7" ht="15">
      <c r="A122" s="93" t="s">
        <v>887</v>
      </c>
      <c r="B122" s="93">
        <v>3</v>
      </c>
      <c r="C122" s="133">
        <v>0.014032978079990072</v>
      </c>
      <c r="D122" s="93" t="s">
        <v>777</v>
      </c>
      <c r="E122" s="93" t="b">
        <v>0</v>
      </c>
      <c r="F122" s="93" t="b">
        <v>1</v>
      </c>
      <c r="G122" s="93" t="b">
        <v>0</v>
      </c>
    </row>
    <row r="123" spans="1:7" ht="15">
      <c r="A123" s="93" t="s">
        <v>888</v>
      </c>
      <c r="B123" s="93">
        <v>3</v>
      </c>
      <c r="C123" s="133">
        <v>0.014032978079990072</v>
      </c>
      <c r="D123" s="93" t="s">
        <v>777</v>
      </c>
      <c r="E123" s="93" t="b">
        <v>0</v>
      </c>
      <c r="F123" s="93" t="b">
        <v>0</v>
      </c>
      <c r="G123" s="93" t="b">
        <v>0</v>
      </c>
    </row>
    <row r="124" spans="1:7" ht="15">
      <c r="A124" s="93" t="s">
        <v>889</v>
      </c>
      <c r="B124" s="93">
        <v>3</v>
      </c>
      <c r="C124" s="133">
        <v>0.014032978079990072</v>
      </c>
      <c r="D124" s="93" t="s">
        <v>777</v>
      </c>
      <c r="E124" s="93" t="b">
        <v>0</v>
      </c>
      <c r="F124" s="93" t="b">
        <v>1</v>
      </c>
      <c r="G124" s="93" t="b">
        <v>0</v>
      </c>
    </row>
    <row r="125" spans="1:7" ht="15">
      <c r="A125" s="93" t="s">
        <v>890</v>
      </c>
      <c r="B125" s="93">
        <v>3</v>
      </c>
      <c r="C125" s="133">
        <v>0.014032978079990072</v>
      </c>
      <c r="D125" s="93" t="s">
        <v>777</v>
      </c>
      <c r="E125" s="93" t="b">
        <v>0</v>
      </c>
      <c r="F125" s="93" t="b">
        <v>1</v>
      </c>
      <c r="G125" s="93" t="b">
        <v>0</v>
      </c>
    </row>
    <row r="126" spans="1:7" ht="15">
      <c r="A126" s="93" t="s">
        <v>837</v>
      </c>
      <c r="B126" s="93">
        <v>3</v>
      </c>
      <c r="C126" s="133">
        <v>0.014032978079990072</v>
      </c>
      <c r="D126" s="93" t="s">
        <v>777</v>
      </c>
      <c r="E126" s="93" t="b">
        <v>0</v>
      </c>
      <c r="F126" s="93" t="b">
        <v>1</v>
      </c>
      <c r="G126" s="93" t="b">
        <v>0</v>
      </c>
    </row>
    <row r="127" spans="1:7" ht="15">
      <c r="A127" s="93" t="s">
        <v>1124</v>
      </c>
      <c r="B127" s="93">
        <v>3</v>
      </c>
      <c r="C127" s="133">
        <v>0.014032978079990072</v>
      </c>
      <c r="D127" s="93" t="s">
        <v>777</v>
      </c>
      <c r="E127" s="93" t="b">
        <v>0</v>
      </c>
      <c r="F127" s="93" t="b">
        <v>0</v>
      </c>
      <c r="G127" s="93" t="b">
        <v>0</v>
      </c>
    </row>
    <row r="128" spans="1:7" ht="15">
      <c r="A128" s="93" t="s">
        <v>1125</v>
      </c>
      <c r="B128" s="93">
        <v>3</v>
      </c>
      <c r="C128" s="133">
        <v>0.014032978079990072</v>
      </c>
      <c r="D128" s="93" t="s">
        <v>777</v>
      </c>
      <c r="E128" s="93" t="b">
        <v>0</v>
      </c>
      <c r="F128" s="93" t="b">
        <v>0</v>
      </c>
      <c r="G128" s="93" t="b">
        <v>0</v>
      </c>
    </row>
    <row r="129" spans="1:7" ht="15">
      <c r="A129" s="93" t="s">
        <v>1126</v>
      </c>
      <c r="B129" s="93">
        <v>3</v>
      </c>
      <c r="C129" s="133">
        <v>0.014032978079990072</v>
      </c>
      <c r="D129" s="93" t="s">
        <v>777</v>
      </c>
      <c r="E129" s="93" t="b">
        <v>0</v>
      </c>
      <c r="F129" s="93" t="b">
        <v>0</v>
      </c>
      <c r="G129" s="93" t="b">
        <v>0</v>
      </c>
    </row>
    <row r="130" spans="1:7" ht="15">
      <c r="A130" s="93" t="s">
        <v>1127</v>
      </c>
      <c r="B130" s="93">
        <v>3</v>
      </c>
      <c r="C130" s="133">
        <v>0.014032978079990072</v>
      </c>
      <c r="D130" s="93" t="s">
        <v>777</v>
      </c>
      <c r="E130" s="93" t="b">
        <v>0</v>
      </c>
      <c r="F130" s="93" t="b">
        <v>0</v>
      </c>
      <c r="G130" s="93" t="b">
        <v>0</v>
      </c>
    </row>
    <row r="131" spans="1:7" ht="15">
      <c r="A131" s="93" t="s">
        <v>881</v>
      </c>
      <c r="B131" s="93">
        <v>3</v>
      </c>
      <c r="C131" s="133">
        <v>0.019212132758098344</v>
      </c>
      <c r="D131" s="93" t="s">
        <v>777</v>
      </c>
      <c r="E131" s="93" t="b">
        <v>0</v>
      </c>
      <c r="F131" s="93" t="b">
        <v>0</v>
      </c>
      <c r="G131" s="93" t="b">
        <v>0</v>
      </c>
    </row>
    <row r="132" spans="1:7" ht="15">
      <c r="A132" s="93" t="s">
        <v>880</v>
      </c>
      <c r="B132" s="93">
        <v>2</v>
      </c>
      <c r="C132" s="133">
        <v>0.012808088505398897</v>
      </c>
      <c r="D132" s="93" t="s">
        <v>777</v>
      </c>
      <c r="E132" s="93" t="b">
        <v>0</v>
      </c>
      <c r="F132" s="93" t="b">
        <v>0</v>
      </c>
      <c r="G132" s="93" t="b">
        <v>0</v>
      </c>
    </row>
    <row r="133" spans="1:7" ht="15">
      <c r="A133" s="93" t="s">
        <v>1128</v>
      </c>
      <c r="B133" s="93">
        <v>2</v>
      </c>
      <c r="C133" s="133">
        <v>0.012808088505398897</v>
      </c>
      <c r="D133" s="93" t="s">
        <v>777</v>
      </c>
      <c r="E133" s="93" t="b">
        <v>0</v>
      </c>
      <c r="F133" s="93" t="b">
        <v>0</v>
      </c>
      <c r="G133" s="93" t="b">
        <v>0</v>
      </c>
    </row>
    <row r="134" spans="1:7" ht="15">
      <c r="A134" s="93" t="s">
        <v>892</v>
      </c>
      <c r="B134" s="93">
        <v>2</v>
      </c>
      <c r="C134" s="133">
        <v>0</v>
      </c>
      <c r="D134" s="93" t="s">
        <v>778</v>
      </c>
      <c r="E134" s="93" t="b">
        <v>0</v>
      </c>
      <c r="F134" s="93" t="b">
        <v>1</v>
      </c>
      <c r="G134" s="93" t="b">
        <v>0</v>
      </c>
    </row>
    <row r="135" spans="1:7" ht="15">
      <c r="A135" s="93" t="s">
        <v>893</v>
      </c>
      <c r="B135" s="93">
        <v>2</v>
      </c>
      <c r="C135" s="133">
        <v>0</v>
      </c>
      <c r="D135" s="93" t="s">
        <v>778</v>
      </c>
      <c r="E135" s="93" t="b">
        <v>0</v>
      </c>
      <c r="F135" s="93" t="b">
        <v>0</v>
      </c>
      <c r="G135" s="93" t="b">
        <v>0</v>
      </c>
    </row>
    <row r="136" spans="1:7" ht="15">
      <c r="A136" s="93" t="s">
        <v>894</v>
      </c>
      <c r="B136" s="93">
        <v>2</v>
      </c>
      <c r="C136" s="133">
        <v>0</v>
      </c>
      <c r="D136" s="93" t="s">
        <v>778</v>
      </c>
      <c r="E136" s="93" t="b">
        <v>0</v>
      </c>
      <c r="F136" s="93" t="b">
        <v>0</v>
      </c>
      <c r="G136" s="93" t="b">
        <v>0</v>
      </c>
    </row>
    <row r="137" spans="1:7" ht="15">
      <c r="A137" s="93" t="s">
        <v>895</v>
      </c>
      <c r="B137" s="93">
        <v>2</v>
      </c>
      <c r="C137" s="133">
        <v>0</v>
      </c>
      <c r="D137" s="93" t="s">
        <v>778</v>
      </c>
      <c r="E137" s="93" t="b">
        <v>0</v>
      </c>
      <c r="F137" s="93" t="b">
        <v>0</v>
      </c>
      <c r="G137" s="93" t="b">
        <v>0</v>
      </c>
    </row>
    <row r="138" spans="1:7" ht="15">
      <c r="A138" s="93" t="s">
        <v>896</v>
      </c>
      <c r="B138" s="93">
        <v>2</v>
      </c>
      <c r="C138" s="133">
        <v>0</v>
      </c>
      <c r="D138" s="93" t="s">
        <v>778</v>
      </c>
      <c r="E138" s="93" t="b">
        <v>1</v>
      </c>
      <c r="F138" s="93" t="b">
        <v>0</v>
      </c>
      <c r="G138" s="93" t="b">
        <v>0</v>
      </c>
    </row>
    <row r="139" spans="1:7" ht="15">
      <c r="A139" s="93" t="s">
        <v>897</v>
      </c>
      <c r="B139" s="93">
        <v>2</v>
      </c>
      <c r="C139" s="133">
        <v>0</v>
      </c>
      <c r="D139" s="93" t="s">
        <v>778</v>
      </c>
      <c r="E139" s="93" t="b">
        <v>0</v>
      </c>
      <c r="F139" s="93" t="b">
        <v>0</v>
      </c>
      <c r="G139" s="93" t="b">
        <v>0</v>
      </c>
    </row>
    <row r="140" spans="1:7" ht="15">
      <c r="A140" s="93" t="s">
        <v>898</v>
      </c>
      <c r="B140" s="93">
        <v>2</v>
      </c>
      <c r="C140" s="133">
        <v>0</v>
      </c>
      <c r="D140" s="93" t="s">
        <v>778</v>
      </c>
      <c r="E140" s="93" t="b">
        <v>0</v>
      </c>
      <c r="F140" s="93" t="b">
        <v>0</v>
      </c>
      <c r="G140" s="93" t="b">
        <v>0</v>
      </c>
    </row>
    <row r="141" spans="1:7" ht="15">
      <c r="A141" s="93" t="s">
        <v>899</v>
      </c>
      <c r="B141" s="93">
        <v>2</v>
      </c>
      <c r="C141" s="133">
        <v>0</v>
      </c>
      <c r="D141" s="93" t="s">
        <v>778</v>
      </c>
      <c r="E141" s="93" t="b">
        <v>0</v>
      </c>
      <c r="F141" s="93" t="b">
        <v>1</v>
      </c>
      <c r="G141" s="93" t="b">
        <v>0</v>
      </c>
    </row>
    <row r="142" spans="1:7" ht="15">
      <c r="A142" s="93" t="s">
        <v>839</v>
      </c>
      <c r="B142" s="93">
        <v>2</v>
      </c>
      <c r="C142" s="133">
        <v>0</v>
      </c>
      <c r="D142" s="93" t="s">
        <v>778</v>
      </c>
      <c r="E142" s="93" t="b">
        <v>0</v>
      </c>
      <c r="F142" s="93" t="b">
        <v>0</v>
      </c>
      <c r="G142" s="93" t="b">
        <v>0</v>
      </c>
    </row>
    <row r="143" spans="1:7" ht="15">
      <c r="A143" s="93" t="s">
        <v>900</v>
      </c>
      <c r="B143" s="93">
        <v>2</v>
      </c>
      <c r="C143" s="133">
        <v>0</v>
      </c>
      <c r="D143" s="93" t="s">
        <v>778</v>
      </c>
      <c r="E143" s="93" t="b">
        <v>0</v>
      </c>
      <c r="F143" s="93" t="b">
        <v>0</v>
      </c>
      <c r="G143" s="93" t="b">
        <v>0</v>
      </c>
    </row>
    <row r="144" spans="1:7" ht="15">
      <c r="A144" s="93" t="s">
        <v>1139</v>
      </c>
      <c r="B144" s="93">
        <v>2</v>
      </c>
      <c r="C144" s="133">
        <v>0</v>
      </c>
      <c r="D144" s="93" t="s">
        <v>778</v>
      </c>
      <c r="E144" s="93" t="b">
        <v>0</v>
      </c>
      <c r="F144" s="93" t="b">
        <v>0</v>
      </c>
      <c r="G144" s="93" t="b">
        <v>0</v>
      </c>
    </row>
    <row r="145" spans="1:7" ht="15">
      <c r="A145" s="93" t="s">
        <v>1140</v>
      </c>
      <c r="B145" s="93">
        <v>2</v>
      </c>
      <c r="C145" s="133">
        <v>0</v>
      </c>
      <c r="D145" s="93" t="s">
        <v>778</v>
      </c>
      <c r="E145" s="93" t="b">
        <v>0</v>
      </c>
      <c r="F145" s="93" t="b">
        <v>0</v>
      </c>
      <c r="G145" s="93" t="b">
        <v>0</v>
      </c>
    </row>
    <row r="146" spans="1:7" ht="15">
      <c r="A146" s="93" t="s">
        <v>1141</v>
      </c>
      <c r="B146" s="93">
        <v>2</v>
      </c>
      <c r="C146" s="133">
        <v>0</v>
      </c>
      <c r="D146" s="93" t="s">
        <v>778</v>
      </c>
      <c r="E146" s="93" t="b">
        <v>0</v>
      </c>
      <c r="F146" s="93" t="b">
        <v>0</v>
      </c>
      <c r="G146" s="93" t="b">
        <v>0</v>
      </c>
    </row>
    <row r="147" spans="1:7" ht="15">
      <c r="A147" s="93" t="s">
        <v>1112</v>
      </c>
      <c r="B147" s="93">
        <v>2</v>
      </c>
      <c r="C147" s="133">
        <v>0</v>
      </c>
      <c r="D147" s="93" t="s">
        <v>778</v>
      </c>
      <c r="E147" s="93" t="b">
        <v>0</v>
      </c>
      <c r="F147" s="93" t="b">
        <v>0</v>
      </c>
      <c r="G147" s="93" t="b">
        <v>0</v>
      </c>
    </row>
    <row r="148" spans="1:7" ht="15">
      <c r="A148" s="93" t="s">
        <v>251</v>
      </c>
      <c r="B148" s="93">
        <v>2</v>
      </c>
      <c r="C148" s="133">
        <v>0</v>
      </c>
      <c r="D148" s="93" t="s">
        <v>778</v>
      </c>
      <c r="E148" s="93" t="b">
        <v>0</v>
      </c>
      <c r="F148" s="93" t="b">
        <v>0</v>
      </c>
      <c r="G148" s="93" t="b">
        <v>0</v>
      </c>
    </row>
    <row r="149" spans="1:7" ht="15">
      <c r="A149" s="93" t="s">
        <v>250</v>
      </c>
      <c r="B149" s="93">
        <v>2</v>
      </c>
      <c r="C149" s="133">
        <v>0</v>
      </c>
      <c r="D149" s="93" t="s">
        <v>778</v>
      </c>
      <c r="E149" s="93" t="b">
        <v>0</v>
      </c>
      <c r="F149" s="93" t="b">
        <v>0</v>
      </c>
      <c r="G149" s="93" t="b">
        <v>0</v>
      </c>
    </row>
    <row r="150" spans="1:7" ht="15">
      <c r="A150" s="93" t="s">
        <v>239</v>
      </c>
      <c r="B150" s="93">
        <v>2</v>
      </c>
      <c r="C150" s="133">
        <v>0</v>
      </c>
      <c r="D150" s="93" t="s">
        <v>778</v>
      </c>
      <c r="E150" s="93" t="b">
        <v>0</v>
      </c>
      <c r="F150" s="93" t="b">
        <v>0</v>
      </c>
      <c r="G150" s="93" t="b">
        <v>0</v>
      </c>
    </row>
    <row r="151" spans="1:7" ht="15">
      <c r="A151" s="93" t="s">
        <v>249</v>
      </c>
      <c r="B151" s="93">
        <v>2</v>
      </c>
      <c r="C151" s="133">
        <v>0</v>
      </c>
      <c r="D151" s="93" t="s">
        <v>778</v>
      </c>
      <c r="E151" s="93" t="b">
        <v>0</v>
      </c>
      <c r="F151" s="93" t="b">
        <v>0</v>
      </c>
      <c r="G151" s="93" t="b">
        <v>0</v>
      </c>
    </row>
    <row r="152" spans="1:7" ht="15">
      <c r="A152" s="93" t="s">
        <v>248</v>
      </c>
      <c r="B152" s="93">
        <v>2</v>
      </c>
      <c r="C152" s="133">
        <v>0</v>
      </c>
      <c r="D152" s="93" t="s">
        <v>778</v>
      </c>
      <c r="E152" s="93" t="b">
        <v>0</v>
      </c>
      <c r="F152" s="93" t="b">
        <v>0</v>
      </c>
      <c r="G152" s="93" t="b">
        <v>0</v>
      </c>
    </row>
    <row r="153" spans="1:7" ht="15">
      <c r="A153" s="93" t="s">
        <v>247</v>
      </c>
      <c r="B153" s="93">
        <v>2</v>
      </c>
      <c r="C153" s="133">
        <v>0</v>
      </c>
      <c r="D153" s="93" t="s">
        <v>778</v>
      </c>
      <c r="E153" s="93" t="b">
        <v>0</v>
      </c>
      <c r="F153" s="93" t="b">
        <v>0</v>
      </c>
      <c r="G153" s="93" t="b">
        <v>0</v>
      </c>
    </row>
    <row r="154" spans="1:7" ht="15">
      <c r="A154" s="93" t="s">
        <v>879</v>
      </c>
      <c r="B154" s="93">
        <v>2</v>
      </c>
      <c r="C154" s="133">
        <v>0</v>
      </c>
      <c r="D154" s="93" t="s">
        <v>778</v>
      </c>
      <c r="E154" s="93" t="b">
        <v>0</v>
      </c>
      <c r="F154" s="93" t="b">
        <v>0</v>
      </c>
      <c r="G154" s="93" t="b">
        <v>0</v>
      </c>
    </row>
    <row r="155" spans="1:7" ht="15">
      <c r="A155" s="93" t="s">
        <v>880</v>
      </c>
      <c r="B155" s="93">
        <v>2</v>
      </c>
      <c r="C155" s="133">
        <v>0</v>
      </c>
      <c r="D155" s="93" t="s">
        <v>778</v>
      </c>
      <c r="E155" s="93" t="b">
        <v>0</v>
      </c>
      <c r="F155" s="93" t="b">
        <v>0</v>
      </c>
      <c r="G155" s="93" t="b">
        <v>0</v>
      </c>
    </row>
    <row r="156" spans="1:7" ht="15">
      <c r="A156" s="93" t="s">
        <v>1142</v>
      </c>
      <c r="B156" s="93">
        <v>2</v>
      </c>
      <c r="C156" s="133">
        <v>0</v>
      </c>
      <c r="D156" s="93" t="s">
        <v>778</v>
      </c>
      <c r="E156" s="93" t="b">
        <v>0</v>
      </c>
      <c r="F156" s="93" t="b">
        <v>0</v>
      </c>
      <c r="G156" s="93" t="b">
        <v>0</v>
      </c>
    </row>
    <row r="157" spans="1:7" ht="15">
      <c r="A157" s="93" t="s">
        <v>1143</v>
      </c>
      <c r="B157" s="93">
        <v>2</v>
      </c>
      <c r="C157" s="133">
        <v>0</v>
      </c>
      <c r="D157" s="93" t="s">
        <v>778</v>
      </c>
      <c r="E157" s="93" t="b">
        <v>0</v>
      </c>
      <c r="F157" s="93" t="b">
        <v>0</v>
      </c>
      <c r="G157" s="93" t="b">
        <v>0</v>
      </c>
    </row>
    <row r="158" spans="1:7" ht="15">
      <c r="A158" s="93" t="s">
        <v>902</v>
      </c>
      <c r="B158" s="93">
        <v>4</v>
      </c>
      <c r="C158" s="133">
        <v>0.0158436839823148</v>
      </c>
      <c r="D158" s="93" t="s">
        <v>779</v>
      </c>
      <c r="E158" s="93" t="b">
        <v>0</v>
      </c>
      <c r="F158" s="93" t="b">
        <v>0</v>
      </c>
      <c r="G158" s="93" t="b">
        <v>0</v>
      </c>
    </row>
    <row r="159" spans="1:7" ht="15">
      <c r="A159" s="93" t="s">
        <v>879</v>
      </c>
      <c r="B159" s="93">
        <v>4</v>
      </c>
      <c r="C159" s="133">
        <v>0</v>
      </c>
      <c r="D159" s="93" t="s">
        <v>779</v>
      </c>
      <c r="E159" s="93" t="b">
        <v>0</v>
      </c>
      <c r="F159" s="93" t="b">
        <v>0</v>
      </c>
      <c r="G159" s="93" t="b">
        <v>0</v>
      </c>
    </row>
    <row r="160" spans="1:7" ht="15">
      <c r="A160" s="93" t="s">
        <v>903</v>
      </c>
      <c r="B160" s="93">
        <v>4</v>
      </c>
      <c r="C160" s="133">
        <v>0.0158436839823148</v>
      </c>
      <c r="D160" s="93" t="s">
        <v>779</v>
      </c>
      <c r="E160" s="93" t="b">
        <v>0</v>
      </c>
      <c r="F160" s="93" t="b">
        <v>0</v>
      </c>
      <c r="G160" s="93" t="b">
        <v>0</v>
      </c>
    </row>
    <row r="161" spans="1:7" ht="15">
      <c r="A161" s="93" t="s">
        <v>904</v>
      </c>
      <c r="B161" s="93">
        <v>4</v>
      </c>
      <c r="C161" s="133">
        <v>0.0158436839823148</v>
      </c>
      <c r="D161" s="93" t="s">
        <v>779</v>
      </c>
      <c r="E161" s="93" t="b">
        <v>0</v>
      </c>
      <c r="F161" s="93" t="b">
        <v>0</v>
      </c>
      <c r="G161" s="93" t="b">
        <v>0</v>
      </c>
    </row>
    <row r="162" spans="1:7" ht="15">
      <c r="A162" s="93" t="s">
        <v>905</v>
      </c>
      <c r="B162" s="93">
        <v>2</v>
      </c>
      <c r="C162" s="133">
        <v>0.0079218419911574</v>
      </c>
      <c r="D162" s="93" t="s">
        <v>779</v>
      </c>
      <c r="E162" s="93" t="b">
        <v>0</v>
      </c>
      <c r="F162" s="93" t="b">
        <v>0</v>
      </c>
      <c r="G162" s="93" t="b">
        <v>0</v>
      </c>
    </row>
    <row r="163" spans="1:7" ht="15">
      <c r="A163" s="93" t="s">
        <v>906</v>
      </c>
      <c r="B163" s="93">
        <v>2</v>
      </c>
      <c r="C163" s="133">
        <v>0.0079218419911574</v>
      </c>
      <c r="D163" s="93" t="s">
        <v>779</v>
      </c>
      <c r="E163" s="93" t="b">
        <v>1</v>
      </c>
      <c r="F163" s="93" t="b">
        <v>0</v>
      </c>
      <c r="G163" s="93" t="b">
        <v>0</v>
      </c>
    </row>
    <row r="164" spans="1:7" ht="15">
      <c r="A164" s="93" t="s">
        <v>907</v>
      </c>
      <c r="B164" s="93">
        <v>2</v>
      </c>
      <c r="C164" s="133">
        <v>0.0079218419911574</v>
      </c>
      <c r="D164" s="93" t="s">
        <v>779</v>
      </c>
      <c r="E164" s="93" t="b">
        <v>0</v>
      </c>
      <c r="F164" s="93" t="b">
        <v>0</v>
      </c>
      <c r="G164" s="93" t="b">
        <v>0</v>
      </c>
    </row>
    <row r="165" spans="1:7" ht="15">
      <c r="A165" s="93" t="s">
        <v>908</v>
      </c>
      <c r="B165" s="93">
        <v>2</v>
      </c>
      <c r="C165" s="133">
        <v>0.0079218419911574</v>
      </c>
      <c r="D165" s="93" t="s">
        <v>779</v>
      </c>
      <c r="E165" s="93" t="b">
        <v>0</v>
      </c>
      <c r="F165" s="93" t="b">
        <v>0</v>
      </c>
      <c r="G165" s="93" t="b">
        <v>0</v>
      </c>
    </row>
    <row r="166" spans="1:7" ht="15">
      <c r="A166" s="93" t="s">
        <v>909</v>
      </c>
      <c r="B166" s="93">
        <v>2</v>
      </c>
      <c r="C166" s="133">
        <v>0.0079218419911574</v>
      </c>
      <c r="D166" s="93" t="s">
        <v>779</v>
      </c>
      <c r="E166" s="93" t="b">
        <v>1</v>
      </c>
      <c r="F166" s="93" t="b">
        <v>0</v>
      </c>
      <c r="G166" s="93" t="b">
        <v>0</v>
      </c>
    </row>
    <row r="167" spans="1:7" ht="15">
      <c r="A167" s="93" t="s">
        <v>910</v>
      </c>
      <c r="B167" s="93">
        <v>2</v>
      </c>
      <c r="C167" s="133">
        <v>0.0079218419911574</v>
      </c>
      <c r="D167" s="93" t="s">
        <v>779</v>
      </c>
      <c r="E167" s="93" t="b">
        <v>0</v>
      </c>
      <c r="F167" s="93" t="b">
        <v>0</v>
      </c>
      <c r="G167" s="93" t="b">
        <v>0</v>
      </c>
    </row>
    <row r="168" spans="1:7" ht="15">
      <c r="A168" s="93" t="s">
        <v>1114</v>
      </c>
      <c r="B168" s="93">
        <v>2</v>
      </c>
      <c r="C168" s="133">
        <v>0.0079218419911574</v>
      </c>
      <c r="D168" s="93" t="s">
        <v>779</v>
      </c>
      <c r="E168" s="93" t="b">
        <v>0</v>
      </c>
      <c r="F168" s="93" t="b">
        <v>1</v>
      </c>
      <c r="G168" s="93" t="b">
        <v>0</v>
      </c>
    </row>
    <row r="169" spans="1:7" ht="15">
      <c r="A169" s="93" t="s">
        <v>1115</v>
      </c>
      <c r="B169" s="93">
        <v>2</v>
      </c>
      <c r="C169" s="133">
        <v>0.0079218419911574</v>
      </c>
      <c r="D169" s="93" t="s">
        <v>779</v>
      </c>
      <c r="E169" s="93" t="b">
        <v>0</v>
      </c>
      <c r="F169" s="93" t="b">
        <v>0</v>
      </c>
      <c r="G169" s="93" t="b">
        <v>0</v>
      </c>
    </row>
    <row r="170" spans="1:7" ht="15">
      <c r="A170" s="93" t="s">
        <v>1147</v>
      </c>
      <c r="B170" s="93">
        <v>2</v>
      </c>
      <c r="C170" s="133">
        <v>0.0079218419911574</v>
      </c>
      <c r="D170" s="93" t="s">
        <v>779</v>
      </c>
      <c r="E170" s="93" t="b">
        <v>0</v>
      </c>
      <c r="F170" s="93" t="b">
        <v>0</v>
      </c>
      <c r="G170" s="93" t="b">
        <v>0</v>
      </c>
    </row>
    <row r="171" spans="1:7" ht="15">
      <c r="A171" s="93" t="s">
        <v>1113</v>
      </c>
      <c r="B171" s="93">
        <v>2</v>
      </c>
      <c r="C171" s="133">
        <v>0.0079218419911574</v>
      </c>
      <c r="D171" s="93" t="s">
        <v>779</v>
      </c>
      <c r="E171" s="93" t="b">
        <v>0</v>
      </c>
      <c r="F171" s="93" t="b">
        <v>0</v>
      </c>
      <c r="G171" s="93" t="b">
        <v>0</v>
      </c>
    </row>
    <row r="172" spans="1:7" ht="15">
      <c r="A172" s="93" t="s">
        <v>1116</v>
      </c>
      <c r="B172" s="93">
        <v>2</v>
      </c>
      <c r="C172" s="133">
        <v>0.0079218419911574</v>
      </c>
      <c r="D172" s="93" t="s">
        <v>779</v>
      </c>
      <c r="E172" s="93" t="b">
        <v>0</v>
      </c>
      <c r="F172" s="93" t="b">
        <v>0</v>
      </c>
      <c r="G172" s="93" t="b">
        <v>0</v>
      </c>
    </row>
    <row r="173" spans="1:7" ht="15">
      <c r="A173" s="93" t="s">
        <v>1117</v>
      </c>
      <c r="B173" s="93">
        <v>2</v>
      </c>
      <c r="C173" s="133">
        <v>0.0079218419911574</v>
      </c>
      <c r="D173" s="93" t="s">
        <v>779</v>
      </c>
      <c r="E173" s="93" t="b">
        <v>0</v>
      </c>
      <c r="F173" s="93" t="b">
        <v>0</v>
      </c>
      <c r="G173" s="93" t="b">
        <v>0</v>
      </c>
    </row>
    <row r="174" spans="1:7" ht="15">
      <c r="A174" s="93" t="s">
        <v>1118</v>
      </c>
      <c r="B174" s="93">
        <v>2</v>
      </c>
      <c r="C174" s="133">
        <v>0.0079218419911574</v>
      </c>
      <c r="D174" s="93" t="s">
        <v>779</v>
      </c>
      <c r="E174" s="93" t="b">
        <v>0</v>
      </c>
      <c r="F174" s="93" t="b">
        <v>0</v>
      </c>
      <c r="G174" s="93" t="b">
        <v>0</v>
      </c>
    </row>
    <row r="175" spans="1:7" ht="15">
      <c r="A175" s="93" t="s">
        <v>1119</v>
      </c>
      <c r="B175" s="93">
        <v>2</v>
      </c>
      <c r="C175" s="133">
        <v>0.0079218419911574</v>
      </c>
      <c r="D175" s="93" t="s">
        <v>779</v>
      </c>
      <c r="E175" s="93" t="b">
        <v>0</v>
      </c>
      <c r="F175" s="93" t="b">
        <v>0</v>
      </c>
      <c r="G175" s="93" t="b">
        <v>0</v>
      </c>
    </row>
    <row r="176" spans="1:7" ht="15">
      <c r="A176" s="93" t="s">
        <v>1120</v>
      </c>
      <c r="B176" s="93">
        <v>2</v>
      </c>
      <c r="C176" s="133">
        <v>0.0079218419911574</v>
      </c>
      <c r="D176" s="93" t="s">
        <v>779</v>
      </c>
      <c r="E176" s="93" t="b">
        <v>0</v>
      </c>
      <c r="F176" s="93" t="b">
        <v>0</v>
      </c>
      <c r="G176" s="93" t="b">
        <v>0</v>
      </c>
    </row>
    <row r="177" spans="1:7" ht="15">
      <c r="A177" s="93" t="s">
        <v>1121</v>
      </c>
      <c r="B177" s="93">
        <v>2</v>
      </c>
      <c r="C177" s="133">
        <v>0.0079218419911574</v>
      </c>
      <c r="D177" s="93" t="s">
        <v>779</v>
      </c>
      <c r="E177" s="93" t="b">
        <v>0</v>
      </c>
      <c r="F177" s="93" t="b">
        <v>0</v>
      </c>
      <c r="G177" s="93" t="b">
        <v>0</v>
      </c>
    </row>
    <row r="178" spans="1:7" ht="15">
      <c r="A178" s="93" t="s">
        <v>1122</v>
      </c>
      <c r="B178" s="93">
        <v>2</v>
      </c>
      <c r="C178" s="133">
        <v>0.0079218419911574</v>
      </c>
      <c r="D178" s="93" t="s">
        <v>779</v>
      </c>
      <c r="E178" s="93" t="b">
        <v>0</v>
      </c>
      <c r="F178" s="93" t="b">
        <v>0</v>
      </c>
      <c r="G178" s="93" t="b">
        <v>0</v>
      </c>
    </row>
    <row r="179" spans="1:7" ht="15">
      <c r="A179" s="93" t="s">
        <v>1123</v>
      </c>
      <c r="B179" s="93">
        <v>2</v>
      </c>
      <c r="C179" s="133">
        <v>0.0079218419911574</v>
      </c>
      <c r="D179" s="93" t="s">
        <v>779</v>
      </c>
      <c r="E179" s="93" t="b">
        <v>0</v>
      </c>
      <c r="F179" s="93" t="b">
        <v>0</v>
      </c>
      <c r="G179" s="93" t="b">
        <v>0</v>
      </c>
    </row>
    <row r="180" spans="1:7" ht="15">
      <c r="A180" s="93" t="s">
        <v>246</v>
      </c>
      <c r="B180" s="93">
        <v>2</v>
      </c>
      <c r="C180" s="133">
        <v>0.0079218419911574</v>
      </c>
      <c r="D180" s="93" t="s">
        <v>779</v>
      </c>
      <c r="E180" s="93" t="b">
        <v>0</v>
      </c>
      <c r="F180" s="93" t="b">
        <v>0</v>
      </c>
      <c r="G180" s="93" t="b">
        <v>0</v>
      </c>
    </row>
    <row r="181" spans="1:7" ht="15">
      <c r="A181" s="93" t="s">
        <v>245</v>
      </c>
      <c r="B181" s="93">
        <v>2</v>
      </c>
      <c r="C181" s="133">
        <v>0.0079218419911574</v>
      </c>
      <c r="D181" s="93" t="s">
        <v>779</v>
      </c>
      <c r="E181" s="93" t="b">
        <v>0</v>
      </c>
      <c r="F181" s="93" t="b">
        <v>0</v>
      </c>
      <c r="G181" s="93" t="b">
        <v>0</v>
      </c>
    </row>
    <row r="182" spans="1:7" ht="15">
      <c r="A182" s="93" t="s">
        <v>1148</v>
      </c>
      <c r="B182" s="93">
        <v>2</v>
      </c>
      <c r="C182" s="133">
        <v>0.0079218419911574</v>
      </c>
      <c r="D182" s="93" t="s">
        <v>779</v>
      </c>
      <c r="E182" s="93" t="b">
        <v>0</v>
      </c>
      <c r="F182" s="93" t="b">
        <v>0</v>
      </c>
      <c r="G182" s="93" t="b">
        <v>0</v>
      </c>
    </row>
    <row r="183" spans="1:7" ht="15">
      <c r="A183" s="93" t="s">
        <v>1149</v>
      </c>
      <c r="B183" s="93">
        <v>2</v>
      </c>
      <c r="C183" s="133">
        <v>0.0079218419911574</v>
      </c>
      <c r="D183" s="93" t="s">
        <v>779</v>
      </c>
      <c r="E183" s="93" t="b">
        <v>0</v>
      </c>
      <c r="F183" s="93" t="b">
        <v>0</v>
      </c>
      <c r="G183" s="93" t="b">
        <v>0</v>
      </c>
    </row>
    <row r="184" spans="1:7" ht="15">
      <c r="A184" s="93" t="s">
        <v>1150</v>
      </c>
      <c r="B184" s="93">
        <v>2</v>
      </c>
      <c r="C184" s="133">
        <v>0.0079218419911574</v>
      </c>
      <c r="D184" s="93" t="s">
        <v>779</v>
      </c>
      <c r="E184" s="93" t="b">
        <v>0</v>
      </c>
      <c r="F184" s="93" t="b">
        <v>0</v>
      </c>
      <c r="G184" s="93" t="b">
        <v>0</v>
      </c>
    </row>
    <row r="185" spans="1:7" ht="15">
      <c r="A185" s="93" t="s">
        <v>1151</v>
      </c>
      <c r="B185" s="93">
        <v>2</v>
      </c>
      <c r="C185" s="133">
        <v>0.0079218419911574</v>
      </c>
      <c r="D185" s="93" t="s">
        <v>779</v>
      </c>
      <c r="E185" s="93" t="b">
        <v>0</v>
      </c>
      <c r="F185" s="93" t="b">
        <v>0</v>
      </c>
      <c r="G185" s="93" t="b">
        <v>0</v>
      </c>
    </row>
    <row r="186" spans="1:7" ht="15">
      <c r="A186" s="93" t="s">
        <v>1152</v>
      </c>
      <c r="B186" s="93">
        <v>2</v>
      </c>
      <c r="C186" s="133">
        <v>0.0079218419911574</v>
      </c>
      <c r="D186" s="93" t="s">
        <v>779</v>
      </c>
      <c r="E186" s="93" t="b">
        <v>0</v>
      </c>
      <c r="F186" s="93" t="b">
        <v>0</v>
      </c>
      <c r="G186" s="93" t="b">
        <v>0</v>
      </c>
    </row>
    <row r="187" spans="1:7" ht="15">
      <c r="A187" s="93" t="s">
        <v>1153</v>
      </c>
      <c r="B187" s="93">
        <v>2</v>
      </c>
      <c r="C187" s="133">
        <v>0.0079218419911574</v>
      </c>
      <c r="D187" s="93" t="s">
        <v>779</v>
      </c>
      <c r="E187" s="93" t="b">
        <v>0</v>
      </c>
      <c r="F187" s="93" t="b">
        <v>0</v>
      </c>
      <c r="G187" s="93" t="b">
        <v>0</v>
      </c>
    </row>
    <row r="188" spans="1:7" ht="15">
      <c r="A188" s="93" t="s">
        <v>241</v>
      </c>
      <c r="B188" s="93">
        <v>2</v>
      </c>
      <c r="C188" s="133">
        <v>0.0079218419911574</v>
      </c>
      <c r="D188" s="93" t="s">
        <v>779</v>
      </c>
      <c r="E188" s="93" t="b">
        <v>0</v>
      </c>
      <c r="F188" s="93" t="b">
        <v>0</v>
      </c>
      <c r="G188" s="93" t="b">
        <v>0</v>
      </c>
    </row>
    <row r="189" spans="1:7" ht="15">
      <c r="A189" s="93" t="s">
        <v>240</v>
      </c>
      <c r="B189" s="93">
        <v>2</v>
      </c>
      <c r="C189" s="133">
        <v>0.0079218419911574</v>
      </c>
      <c r="D189" s="93" t="s">
        <v>779</v>
      </c>
      <c r="E189" s="93" t="b">
        <v>0</v>
      </c>
      <c r="F189" s="93" t="b">
        <v>0</v>
      </c>
      <c r="G189" s="93" t="b">
        <v>0</v>
      </c>
    </row>
    <row r="190" spans="1:7" ht="15">
      <c r="A190" s="93" t="s">
        <v>239</v>
      </c>
      <c r="B190" s="93">
        <v>2</v>
      </c>
      <c r="C190" s="133">
        <v>0.0079218419911574</v>
      </c>
      <c r="D190" s="93" t="s">
        <v>779</v>
      </c>
      <c r="E190" s="93" t="b">
        <v>0</v>
      </c>
      <c r="F190" s="93" t="b">
        <v>0</v>
      </c>
      <c r="G190" s="93" t="b">
        <v>0</v>
      </c>
    </row>
    <row r="191" spans="1:7" ht="15">
      <c r="A191" s="93" t="s">
        <v>1154</v>
      </c>
      <c r="B191" s="93">
        <v>2</v>
      </c>
      <c r="C191" s="133">
        <v>0.0079218419911574</v>
      </c>
      <c r="D191" s="93" t="s">
        <v>779</v>
      </c>
      <c r="E191" s="93" t="b">
        <v>0</v>
      </c>
      <c r="F191" s="93" t="b">
        <v>0</v>
      </c>
      <c r="G191" s="93" t="b">
        <v>0</v>
      </c>
    </row>
    <row r="192" spans="1:7" ht="15">
      <c r="A192" s="93" t="s">
        <v>239</v>
      </c>
      <c r="B192" s="93">
        <v>3</v>
      </c>
      <c r="C192" s="133">
        <v>0</v>
      </c>
      <c r="D192" s="93" t="s">
        <v>780</v>
      </c>
      <c r="E192" s="93" t="b">
        <v>0</v>
      </c>
      <c r="F192" s="93" t="b">
        <v>0</v>
      </c>
      <c r="G192" s="93" t="b">
        <v>0</v>
      </c>
    </row>
    <row r="193" spans="1:7" ht="15">
      <c r="A193" s="93" t="s">
        <v>908</v>
      </c>
      <c r="B193" s="93">
        <v>3</v>
      </c>
      <c r="C193" s="133">
        <v>0</v>
      </c>
      <c r="D193" s="93" t="s">
        <v>780</v>
      </c>
      <c r="E193" s="93" t="b">
        <v>0</v>
      </c>
      <c r="F193" s="93" t="b">
        <v>0</v>
      </c>
      <c r="G193" s="93" t="b">
        <v>0</v>
      </c>
    </row>
    <row r="194" spans="1:7" ht="15">
      <c r="A194" s="93" t="s">
        <v>906</v>
      </c>
      <c r="B194" s="93">
        <v>3</v>
      </c>
      <c r="C194" s="133">
        <v>0</v>
      </c>
      <c r="D194" s="93" t="s">
        <v>780</v>
      </c>
      <c r="E194" s="93" t="b">
        <v>1</v>
      </c>
      <c r="F194" s="93" t="b">
        <v>0</v>
      </c>
      <c r="G194" s="93" t="b">
        <v>0</v>
      </c>
    </row>
    <row r="195" spans="1:7" ht="15">
      <c r="A195" s="93" t="s">
        <v>879</v>
      </c>
      <c r="B195" s="93">
        <v>3</v>
      </c>
      <c r="C195" s="133">
        <v>0</v>
      </c>
      <c r="D195" s="93" t="s">
        <v>780</v>
      </c>
      <c r="E195" s="93" t="b">
        <v>0</v>
      </c>
      <c r="F195" s="93" t="b">
        <v>0</v>
      </c>
      <c r="G195" s="93" t="b">
        <v>0</v>
      </c>
    </row>
    <row r="196" spans="1:7" ht="15">
      <c r="A196" s="93" t="s">
        <v>912</v>
      </c>
      <c r="B196" s="93">
        <v>2</v>
      </c>
      <c r="C196" s="133">
        <v>0.005031178830162321</v>
      </c>
      <c r="D196" s="93" t="s">
        <v>780</v>
      </c>
      <c r="E196" s="93" t="b">
        <v>1</v>
      </c>
      <c r="F196" s="93" t="b">
        <v>0</v>
      </c>
      <c r="G196" s="93" t="b">
        <v>0</v>
      </c>
    </row>
    <row r="197" spans="1:7" ht="15">
      <c r="A197" s="93" t="s">
        <v>882</v>
      </c>
      <c r="B197" s="93">
        <v>2</v>
      </c>
      <c r="C197" s="133">
        <v>0.005031178830162321</v>
      </c>
      <c r="D197" s="93" t="s">
        <v>780</v>
      </c>
      <c r="E197" s="93" t="b">
        <v>0</v>
      </c>
      <c r="F197" s="93" t="b">
        <v>0</v>
      </c>
      <c r="G197" s="93" t="b">
        <v>0</v>
      </c>
    </row>
    <row r="198" spans="1:7" ht="15">
      <c r="A198" s="93" t="s">
        <v>913</v>
      </c>
      <c r="B198" s="93">
        <v>2</v>
      </c>
      <c r="C198" s="133">
        <v>0.005031178830162321</v>
      </c>
      <c r="D198" s="93" t="s">
        <v>780</v>
      </c>
      <c r="E198" s="93" t="b">
        <v>0</v>
      </c>
      <c r="F198" s="93" t="b">
        <v>0</v>
      </c>
      <c r="G198" s="93" t="b">
        <v>0</v>
      </c>
    </row>
    <row r="199" spans="1:7" ht="15">
      <c r="A199" s="93" t="s">
        <v>914</v>
      </c>
      <c r="B199" s="93">
        <v>2</v>
      </c>
      <c r="C199" s="133">
        <v>0.005031178830162321</v>
      </c>
      <c r="D199" s="93" t="s">
        <v>780</v>
      </c>
      <c r="E199" s="93" t="b">
        <v>0</v>
      </c>
      <c r="F199" s="93" t="b">
        <v>0</v>
      </c>
      <c r="G199" s="93" t="b">
        <v>0</v>
      </c>
    </row>
    <row r="200" spans="1:7" ht="15">
      <c r="A200" s="93" t="s">
        <v>915</v>
      </c>
      <c r="B200" s="93">
        <v>2</v>
      </c>
      <c r="C200" s="133">
        <v>0.005031178830162321</v>
      </c>
      <c r="D200" s="93" t="s">
        <v>780</v>
      </c>
      <c r="E200" s="93" t="b">
        <v>0</v>
      </c>
      <c r="F200" s="93" t="b">
        <v>0</v>
      </c>
      <c r="G200" s="93" t="b">
        <v>0</v>
      </c>
    </row>
    <row r="201" spans="1:7" ht="15">
      <c r="A201" s="93" t="s">
        <v>916</v>
      </c>
      <c r="B201" s="93">
        <v>2</v>
      </c>
      <c r="C201" s="133">
        <v>0.005031178830162321</v>
      </c>
      <c r="D201" s="93" t="s">
        <v>780</v>
      </c>
      <c r="E201" s="93" t="b">
        <v>0</v>
      </c>
      <c r="F201" s="93" t="b">
        <v>0</v>
      </c>
      <c r="G201" s="93" t="b">
        <v>0</v>
      </c>
    </row>
    <row r="202" spans="1:7" ht="15">
      <c r="A202" s="93" t="s">
        <v>1129</v>
      </c>
      <c r="B202" s="93">
        <v>2</v>
      </c>
      <c r="C202" s="133">
        <v>0.005031178830162321</v>
      </c>
      <c r="D202" s="93" t="s">
        <v>780</v>
      </c>
      <c r="E202" s="93" t="b">
        <v>0</v>
      </c>
      <c r="F202" s="93" t="b">
        <v>0</v>
      </c>
      <c r="G202" s="93" t="b">
        <v>0</v>
      </c>
    </row>
    <row r="203" spans="1:7" ht="15">
      <c r="A203" s="93" t="s">
        <v>252</v>
      </c>
      <c r="B203" s="93">
        <v>2</v>
      </c>
      <c r="C203" s="133">
        <v>0.005031178830162321</v>
      </c>
      <c r="D203" s="93" t="s">
        <v>780</v>
      </c>
      <c r="E203" s="93" t="b">
        <v>0</v>
      </c>
      <c r="F203" s="93" t="b">
        <v>0</v>
      </c>
      <c r="G203" s="93" t="b">
        <v>0</v>
      </c>
    </row>
    <row r="204" spans="1:7" ht="15">
      <c r="A204" s="93" t="s">
        <v>1130</v>
      </c>
      <c r="B204" s="93">
        <v>2</v>
      </c>
      <c r="C204" s="133">
        <v>0.005031178830162321</v>
      </c>
      <c r="D204" s="93" t="s">
        <v>780</v>
      </c>
      <c r="E204" s="93" t="b">
        <v>0</v>
      </c>
      <c r="F204" s="93" t="b">
        <v>0</v>
      </c>
      <c r="G204" s="93" t="b">
        <v>0</v>
      </c>
    </row>
    <row r="205" spans="1:7" ht="15">
      <c r="A205" s="93" t="s">
        <v>1112</v>
      </c>
      <c r="B205" s="93">
        <v>2</v>
      </c>
      <c r="C205" s="133">
        <v>0.005031178830162321</v>
      </c>
      <c r="D205" s="93" t="s">
        <v>780</v>
      </c>
      <c r="E205" s="93" t="b">
        <v>0</v>
      </c>
      <c r="F205" s="93" t="b">
        <v>0</v>
      </c>
      <c r="G205" s="93" t="b">
        <v>0</v>
      </c>
    </row>
    <row r="206" spans="1:7" ht="15">
      <c r="A206" s="93" t="s">
        <v>1131</v>
      </c>
      <c r="B206" s="93">
        <v>2</v>
      </c>
      <c r="C206" s="133">
        <v>0.005031178830162321</v>
      </c>
      <c r="D206" s="93" t="s">
        <v>780</v>
      </c>
      <c r="E206" s="93" t="b">
        <v>0</v>
      </c>
      <c r="F206" s="93" t="b">
        <v>0</v>
      </c>
      <c r="G206" s="93" t="b">
        <v>0</v>
      </c>
    </row>
    <row r="207" spans="1:7" ht="15">
      <c r="A207" s="93" t="s">
        <v>1132</v>
      </c>
      <c r="B207" s="93">
        <v>2</v>
      </c>
      <c r="C207" s="133">
        <v>0.005031178830162321</v>
      </c>
      <c r="D207" s="93" t="s">
        <v>780</v>
      </c>
      <c r="E207" s="93" t="b">
        <v>0</v>
      </c>
      <c r="F207" s="93" t="b">
        <v>0</v>
      </c>
      <c r="G207" s="93" t="b">
        <v>0</v>
      </c>
    </row>
    <row r="208" spans="1:7" ht="15">
      <c r="A208" s="93" t="s">
        <v>1133</v>
      </c>
      <c r="B208" s="93">
        <v>2</v>
      </c>
      <c r="C208" s="133">
        <v>0.005031178830162321</v>
      </c>
      <c r="D208" s="93" t="s">
        <v>780</v>
      </c>
      <c r="E208" s="93" t="b">
        <v>0</v>
      </c>
      <c r="F208" s="93" t="b">
        <v>0</v>
      </c>
      <c r="G208" s="93" t="b">
        <v>0</v>
      </c>
    </row>
    <row r="209" spans="1:7" ht="15">
      <c r="A209" s="93" t="s">
        <v>1134</v>
      </c>
      <c r="B209" s="93">
        <v>2</v>
      </c>
      <c r="C209" s="133">
        <v>0.005031178830162321</v>
      </c>
      <c r="D209" s="93" t="s">
        <v>780</v>
      </c>
      <c r="E209" s="93" t="b">
        <v>0</v>
      </c>
      <c r="F209" s="93" t="b">
        <v>0</v>
      </c>
      <c r="G209" s="93" t="b">
        <v>0</v>
      </c>
    </row>
    <row r="210" spans="1:7" ht="15">
      <c r="A210" s="93" t="s">
        <v>1135</v>
      </c>
      <c r="B210" s="93">
        <v>2</v>
      </c>
      <c r="C210" s="133">
        <v>0.005031178830162321</v>
      </c>
      <c r="D210" s="93" t="s">
        <v>780</v>
      </c>
      <c r="E210" s="93" t="b">
        <v>0</v>
      </c>
      <c r="F210" s="93" t="b">
        <v>0</v>
      </c>
      <c r="G210" s="93" t="b">
        <v>0</v>
      </c>
    </row>
    <row r="211" spans="1:7" ht="15">
      <c r="A211" s="93" t="s">
        <v>1136</v>
      </c>
      <c r="B211" s="93">
        <v>2</v>
      </c>
      <c r="C211" s="133">
        <v>0.005031178830162321</v>
      </c>
      <c r="D211" s="93" t="s">
        <v>780</v>
      </c>
      <c r="E211" s="93" t="b">
        <v>0</v>
      </c>
      <c r="F211" s="93" t="b">
        <v>0</v>
      </c>
      <c r="G211" s="93" t="b">
        <v>0</v>
      </c>
    </row>
    <row r="212" spans="1:7" ht="15">
      <c r="A212" s="93" t="s">
        <v>1137</v>
      </c>
      <c r="B212" s="93">
        <v>2</v>
      </c>
      <c r="C212" s="133">
        <v>0.005031178830162321</v>
      </c>
      <c r="D212" s="93" t="s">
        <v>780</v>
      </c>
      <c r="E212" s="93" t="b">
        <v>0</v>
      </c>
      <c r="F212" s="93" t="b">
        <v>0</v>
      </c>
      <c r="G212" s="93" t="b">
        <v>0</v>
      </c>
    </row>
    <row r="213" spans="1:7" ht="15">
      <c r="A213" s="93" t="s">
        <v>233</v>
      </c>
      <c r="B213" s="93">
        <v>2</v>
      </c>
      <c r="C213" s="133">
        <v>0.005031178830162321</v>
      </c>
      <c r="D213" s="93" t="s">
        <v>780</v>
      </c>
      <c r="E213" s="93" t="b">
        <v>0</v>
      </c>
      <c r="F213" s="93" t="b">
        <v>0</v>
      </c>
      <c r="G213" s="93" t="b">
        <v>0</v>
      </c>
    </row>
    <row r="214" spans="1:7" ht="15">
      <c r="A214" s="93" t="s">
        <v>1138</v>
      </c>
      <c r="B214" s="93">
        <v>2</v>
      </c>
      <c r="C214" s="133">
        <v>0.005031178830162321</v>
      </c>
      <c r="D214" s="93" t="s">
        <v>780</v>
      </c>
      <c r="E214" s="93" t="b">
        <v>0</v>
      </c>
      <c r="F214" s="93" t="b">
        <v>0</v>
      </c>
      <c r="G214" s="93" t="b">
        <v>0</v>
      </c>
    </row>
    <row r="215" spans="1:7" ht="15">
      <c r="A215" s="93" t="s">
        <v>880</v>
      </c>
      <c r="B215" s="93">
        <v>2</v>
      </c>
      <c r="C215" s="133">
        <v>0.005031178830162321</v>
      </c>
      <c r="D215" s="93" t="s">
        <v>780</v>
      </c>
      <c r="E215" s="93" t="b">
        <v>0</v>
      </c>
      <c r="F215" s="93" t="b">
        <v>0</v>
      </c>
      <c r="G215" s="93" t="b">
        <v>0</v>
      </c>
    </row>
    <row r="216" spans="1:7" ht="15">
      <c r="A216" s="93" t="s">
        <v>918</v>
      </c>
      <c r="B216" s="93">
        <v>4</v>
      </c>
      <c r="C216" s="133">
        <v>0</v>
      </c>
      <c r="D216" s="93" t="s">
        <v>781</v>
      </c>
      <c r="E216" s="93" t="b">
        <v>0</v>
      </c>
      <c r="F216" s="93" t="b">
        <v>0</v>
      </c>
      <c r="G216" s="93" t="b">
        <v>0</v>
      </c>
    </row>
    <row r="217" spans="1:7" ht="15">
      <c r="A217" s="93" t="s">
        <v>919</v>
      </c>
      <c r="B217" s="93">
        <v>4</v>
      </c>
      <c r="C217" s="133">
        <v>0</v>
      </c>
      <c r="D217" s="93" t="s">
        <v>781</v>
      </c>
      <c r="E217" s="93" t="b">
        <v>0</v>
      </c>
      <c r="F217" s="93" t="b">
        <v>0</v>
      </c>
      <c r="G217" s="93" t="b">
        <v>0</v>
      </c>
    </row>
    <row r="218" spans="1:7" ht="15">
      <c r="A218" s="93" t="s">
        <v>881</v>
      </c>
      <c r="B218" s="93">
        <v>4</v>
      </c>
      <c r="C218" s="133">
        <v>0</v>
      </c>
      <c r="D218" s="93" t="s">
        <v>781</v>
      </c>
      <c r="E218" s="93" t="b">
        <v>0</v>
      </c>
      <c r="F218" s="93" t="b">
        <v>0</v>
      </c>
      <c r="G218" s="93" t="b">
        <v>0</v>
      </c>
    </row>
    <row r="219" spans="1:7" ht="15">
      <c r="A219" s="93" t="s">
        <v>242</v>
      </c>
      <c r="B219" s="93">
        <v>4</v>
      </c>
      <c r="C219" s="133">
        <v>0</v>
      </c>
      <c r="D219" s="93" t="s">
        <v>781</v>
      </c>
      <c r="E219" s="93" t="b">
        <v>0</v>
      </c>
      <c r="F219" s="93" t="b">
        <v>0</v>
      </c>
      <c r="G219" s="93" t="b">
        <v>0</v>
      </c>
    </row>
    <row r="220" spans="1:7" ht="15">
      <c r="A220" s="93" t="s">
        <v>880</v>
      </c>
      <c r="B220" s="93">
        <v>4</v>
      </c>
      <c r="C220" s="133">
        <v>0</v>
      </c>
      <c r="D220" s="93" t="s">
        <v>781</v>
      </c>
      <c r="E220" s="93" t="b">
        <v>0</v>
      </c>
      <c r="F220" s="93" t="b">
        <v>0</v>
      </c>
      <c r="G220" s="93" t="b">
        <v>0</v>
      </c>
    </row>
    <row r="221" spans="1:7" ht="15">
      <c r="A221" s="93" t="s">
        <v>879</v>
      </c>
      <c r="B221" s="93">
        <v>4</v>
      </c>
      <c r="C221" s="133">
        <v>0</v>
      </c>
      <c r="D221" s="93" t="s">
        <v>781</v>
      </c>
      <c r="E221" s="93" t="b">
        <v>0</v>
      </c>
      <c r="F221" s="93" t="b">
        <v>0</v>
      </c>
      <c r="G221" s="93" t="b">
        <v>0</v>
      </c>
    </row>
    <row r="222" spans="1:7" ht="15">
      <c r="A222" s="93" t="s">
        <v>920</v>
      </c>
      <c r="B222" s="93">
        <v>3</v>
      </c>
      <c r="C222" s="133">
        <v>0.008148178474454343</v>
      </c>
      <c r="D222" s="93" t="s">
        <v>781</v>
      </c>
      <c r="E222" s="93" t="b">
        <v>0</v>
      </c>
      <c r="F222" s="93" t="b">
        <v>1</v>
      </c>
      <c r="G222" s="93" t="b">
        <v>0</v>
      </c>
    </row>
    <row r="223" spans="1:7" ht="15">
      <c r="A223" s="93" t="s">
        <v>921</v>
      </c>
      <c r="B223" s="93">
        <v>3</v>
      </c>
      <c r="C223" s="133">
        <v>0.008148178474454343</v>
      </c>
      <c r="D223" s="93" t="s">
        <v>781</v>
      </c>
      <c r="E223" s="93" t="b">
        <v>0</v>
      </c>
      <c r="F223" s="93" t="b">
        <v>0</v>
      </c>
      <c r="G223" s="93" t="b">
        <v>0</v>
      </c>
    </row>
    <row r="224" spans="1:7" ht="15">
      <c r="A224" s="93" t="s">
        <v>922</v>
      </c>
      <c r="B224" s="93">
        <v>3</v>
      </c>
      <c r="C224" s="133">
        <v>0.008148178474454343</v>
      </c>
      <c r="D224" s="93" t="s">
        <v>781</v>
      </c>
      <c r="E224" s="93" t="b">
        <v>0</v>
      </c>
      <c r="F224" s="93" t="b">
        <v>0</v>
      </c>
      <c r="G224" s="93" t="b">
        <v>0</v>
      </c>
    </row>
    <row r="225" spans="1:7" ht="15">
      <c r="A225" s="93" t="s">
        <v>923</v>
      </c>
      <c r="B225" s="93">
        <v>3</v>
      </c>
      <c r="C225" s="133">
        <v>0.008148178474454343</v>
      </c>
      <c r="D225" s="93" t="s">
        <v>781</v>
      </c>
      <c r="E225" s="93" t="b">
        <v>0</v>
      </c>
      <c r="F225" s="93" t="b">
        <v>1</v>
      </c>
      <c r="G225" s="93" t="b">
        <v>0</v>
      </c>
    </row>
    <row r="226" spans="1:7" ht="15">
      <c r="A226" s="93" t="s">
        <v>926</v>
      </c>
      <c r="B226" s="93">
        <v>2</v>
      </c>
      <c r="C226" s="133">
        <v>0</v>
      </c>
      <c r="D226" s="93" t="s">
        <v>783</v>
      </c>
      <c r="E226" s="93" t="b">
        <v>0</v>
      </c>
      <c r="F226" s="93" t="b">
        <v>0</v>
      </c>
      <c r="G226" s="93" t="b">
        <v>0</v>
      </c>
    </row>
    <row r="227" spans="1:7" ht="15">
      <c r="A227" s="93" t="s">
        <v>928</v>
      </c>
      <c r="B227" s="93">
        <v>2</v>
      </c>
      <c r="C227" s="133">
        <v>0</v>
      </c>
      <c r="D227" s="93" t="s">
        <v>784</v>
      </c>
      <c r="E227" s="93" t="b">
        <v>0</v>
      </c>
      <c r="F227" s="93" t="b">
        <v>0</v>
      </c>
      <c r="G227" s="93" t="b">
        <v>0</v>
      </c>
    </row>
    <row r="228" spans="1:7" ht="15">
      <c r="A228" s="93" t="s">
        <v>929</v>
      </c>
      <c r="B228" s="93">
        <v>2</v>
      </c>
      <c r="C228" s="133">
        <v>0</v>
      </c>
      <c r="D228" s="93" t="s">
        <v>784</v>
      </c>
      <c r="E228" s="93" t="b">
        <v>0</v>
      </c>
      <c r="F228" s="93" t="b">
        <v>0</v>
      </c>
      <c r="G228" s="93" t="b">
        <v>0</v>
      </c>
    </row>
    <row r="229" spans="1:7" ht="15">
      <c r="A229" s="93" t="s">
        <v>930</v>
      </c>
      <c r="B229" s="93">
        <v>2</v>
      </c>
      <c r="C229" s="133">
        <v>0</v>
      </c>
      <c r="D229" s="93" t="s">
        <v>784</v>
      </c>
      <c r="E229" s="93" t="b">
        <v>0</v>
      </c>
      <c r="F229" s="93" t="b">
        <v>0</v>
      </c>
      <c r="G229" s="93" t="b">
        <v>0</v>
      </c>
    </row>
    <row r="230" spans="1:7" ht="15">
      <c r="A230" s="93" t="s">
        <v>931</v>
      </c>
      <c r="B230" s="93">
        <v>2</v>
      </c>
      <c r="C230" s="133">
        <v>0</v>
      </c>
      <c r="D230" s="93" t="s">
        <v>784</v>
      </c>
      <c r="E230" s="93" t="b">
        <v>0</v>
      </c>
      <c r="F230" s="93" t="b">
        <v>1</v>
      </c>
      <c r="G230" s="93" t="b">
        <v>0</v>
      </c>
    </row>
    <row r="231" spans="1:7" ht="15">
      <c r="A231" s="93" t="s">
        <v>932</v>
      </c>
      <c r="B231" s="93">
        <v>2</v>
      </c>
      <c r="C231" s="133">
        <v>0</v>
      </c>
      <c r="D231" s="93" t="s">
        <v>784</v>
      </c>
      <c r="E231" s="93" t="b">
        <v>0</v>
      </c>
      <c r="F231" s="93" t="b">
        <v>0</v>
      </c>
      <c r="G231" s="93" t="b">
        <v>0</v>
      </c>
    </row>
    <row r="232" spans="1:7" ht="15">
      <c r="A232" s="93" t="s">
        <v>933</v>
      </c>
      <c r="B232" s="93">
        <v>2</v>
      </c>
      <c r="C232" s="133">
        <v>0</v>
      </c>
      <c r="D232" s="93" t="s">
        <v>784</v>
      </c>
      <c r="E232" s="93" t="b">
        <v>0</v>
      </c>
      <c r="F232" s="93" t="b">
        <v>0</v>
      </c>
      <c r="G232" s="93" t="b">
        <v>0</v>
      </c>
    </row>
    <row r="233" spans="1:7" ht="15">
      <c r="A233" s="93" t="s">
        <v>934</v>
      </c>
      <c r="B233" s="93">
        <v>2</v>
      </c>
      <c r="C233" s="133">
        <v>0</v>
      </c>
      <c r="D233" s="93" t="s">
        <v>784</v>
      </c>
      <c r="E233" s="93" t="b">
        <v>0</v>
      </c>
      <c r="F233" s="93" t="b">
        <v>0</v>
      </c>
      <c r="G233" s="93" t="b">
        <v>0</v>
      </c>
    </row>
    <row r="234" spans="1:7" ht="15">
      <c r="A234" s="93" t="s">
        <v>935</v>
      </c>
      <c r="B234" s="93">
        <v>2</v>
      </c>
      <c r="C234" s="133">
        <v>0</v>
      </c>
      <c r="D234" s="93" t="s">
        <v>784</v>
      </c>
      <c r="E234" s="93" t="b">
        <v>0</v>
      </c>
      <c r="F234" s="93" t="b">
        <v>0</v>
      </c>
      <c r="G234" s="93" t="b">
        <v>0</v>
      </c>
    </row>
    <row r="235" spans="1:7" ht="15">
      <c r="A235" s="93" t="s">
        <v>936</v>
      </c>
      <c r="B235" s="93">
        <v>2</v>
      </c>
      <c r="C235" s="133">
        <v>0</v>
      </c>
      <c r="D235" s="93" t="s">
        <v>784</v>
      </c>
      <c r="E235" s="93" t="b">
        <v>0</v>
      </c>
      <c r="F235" s="93" t="b">
        <v>1</v>
      </c>
      <c r="G235" s="93" t="b">
        <v>0</v>
      </c>
    </row>
    <row r="236" spans="1:7" ht="15">
      <c r="A236" s="93" t="s">
        <v>937</v>
      </c>
      <c r="B236" s="93">
        <v>2</v>
      </c>
      <c r="C236" s="133">
        <v>0</v>
      </c>
      <c r="D236" s="93" t="s">
        <v>784</v>
      </c>
      <c r="E236" s="93" t="b">
        <v>0</v>
      </c>
      <c r="F236" s="93" t="b">
        <v>0</v>
      </c>
      <c r="G236" s="93" t="b">
        <v>0</v>
      </c>
    </row>
    <row r="237" spans="1:7" ht="15">
      <c r="A237" s="93" t="s">
        <v>1144</v>
      </c>
      <c r="B237" s="93">
        <v>2</v>
      </c>
      <c r="C237" s="133">
        <v>0</v>
      </c>
      <c r="D237" s="93" t="s">
        <v>784</v>
      </c>
      <c r="E237" s="93" t="b">
        <v>0</v>
      </c>
      <c r="F237" s="93" t="b">
        <v>0</v>
      </c>
      <c r="G237" s="93" t="b">
        <v>0</v>
      </c>
    </row>
    <row r="238" spans="1:7" ht="15">
      <c r="A238" s="93" t="s">
        <v>1145</v>
      </c>
      <c r="B238" s="93">
        <v>2</v>
      </c>
      <c r="C238" s="133">
        <v>0</v>
      </c>
      <c r="D238" s="93" t="s">
        <v>784</v>
      </c>
      <c r="E238" s="93" t="b">
        <v>0</v>
      </c>
      <c r="F238" s="93" t="b">
        <v>0</v>
      </c>
      <c r="G238" s="93" t="b">
        <v>0</v>
      </c>
    </row>
    <row r="239" spans="1:7" ht="15">
      <c r="A239" s="93" t="s">
        <v>1146</v>
      </c>
      <c r="B239" s="93">
        <v>2</v>
      </c>
      <c r="C239" s="133">
        <v>0</v>
      </c>
      <c r="D239" s="93" t="s">
        <v>784</v>
      </c>
      <c r="E239" s="93" t="b">
        <v>1</v>
      </c>
      <c r="F239" s="93" t="b">
        <v>0</v>
      </c>
      <c r="G239" s="93" t="b">
        <v>0</v>
      </c>
    </row>
    <row r="240" spans="1:7" ht="15">
      <c r="A240" s="93" t="s">
        <v>879</v>
      </c>
      <c r="B240" s="93">
        <v>2</v>
      </c>
      <c r="C240" s="133">
        <v>0</v>
      </c>
      <c r="D240" s="93" t="s">
        <v>784</v>
      </c>
      <c r="E240" s="93" t="b">
        <v>0</v>
      </c>
      <c r="F240" s="93" t="b">
        <v>0</v>
      </c>
      <c r="G240" s="93" t="b">
        <v>0</v>
      </c>
    </row>
    <row r="241" spans="1:7" ht="15">
      <c r="A241" s="93" t="s">
        <v>939</v>
      </c>
      <c r="B241" s="93">
        <v>2</v>
      </c>
      <c r="C241" s="133">
        <v>0</v>
      </c>
      <c r="D241" s="93" t="s">
        <v>785</v>
      </c>
      <c r="E241" s="93" t="b">
        <v>0</v>
      </c>
      <c r="F241" s="93" t="b">
        <v>0</v>
      </c>
      <c r="G24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2019-08-17T16:50:51Z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