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<sst xmlns="http://schemas.openxmlformats.org/spreadsheetml/2006/main" count="10638" uniqueCount="2243">
  <si>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</si>
  <si>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</si>
  <si>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</si>
  <si>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</si>
  <si>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</si>
  <si>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</si>
  <si>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</si>
  <si>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</si>
  <si>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</si>
  <si>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</si>
  <si>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</si>
  <si>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</si>
  <si>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</si>
  <si>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</si>
  <si>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</si>
  <si>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</si>
  <si>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</si>
  <si>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</si>
  <si>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</si>
  <si>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</si>
  <si>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</si>
  <si>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</si>
  <si>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</si>
  <si>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</si>
  <si>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</si>
  <si>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</si>
  <si>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</si>
  <si>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</si>
  <si>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</si>
  <si>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</si>
  <si>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</si>
  <si>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</si>
  <si>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</si>
  <si>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</si>
  <si>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</si>
  <si>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</si>
  <si>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</si>
  <si>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</si>
  <si>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</si>
  <si>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</si>
  <si>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</si>
  <si>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</si>
  <si>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</si>
  <si>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</si>
  <si>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</si>
  <si>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</si>
  <si>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</si>
  <si>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</si>
  <si>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</si>
  <si>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</si>
  <si>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</si>
  <si>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</si>
  <si>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</si>
  <si>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</si>
  <si>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</si>
  <si>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</si>
  <si>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</si>
  <si>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</si>
  <si>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</si>
  <si>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</si>
  <si>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</si>
  <si>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</si>
  <si>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</si>
  <si>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</si>
  <si>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</si>
  <si>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</si>
  <si>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</si>
  <si>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</si>
  <si>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</si>
  <si>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</si>
  <si>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</si>
  <si>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</si>
  <si>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</si>
  <si>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</si>
  <si>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</si>
  <si>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</si>
  <si>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</si>
  <si>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</si>
  <si>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</si>
  <si>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</si>
  <si>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</si>
  <si>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</si>
  <si>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</si>
  <si>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</si>
  <si>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</si>
  <si>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</si>
  <si>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</si>
  <si>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</si>
  <si>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</si>
  <si>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</si>
  <si>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</si>
  <si>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</si>
  <si>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</si>
  <si>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</si>
  <si>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</si>
  <si>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</si>
  <si>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</si>
  <si>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</si>
  <si>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</si>
  <si>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</si>
  <si>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</si>
  <si>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</si>
  <si>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</si>
  <si>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</si>
  <si>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</si>
  <si>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</si>
  <si>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</si>
  <si>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</si>
  <si>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</si>
  <si>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</si>
  <si>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</si>
  <si>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</si>
  <si>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</si>
  <si>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</si>
  <si>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</si>
  <si>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</si>
  <si>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</si>
  <si>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</si>
  <si>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</si>
  <si>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</si>
  <si>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</si>
  <si>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</si>
  <si>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</si>
  <si>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</si>
  <si>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</si>
  <si>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</si>
  <si>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</si>
  <si>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</si>
  <si>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</si>
  <si>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</si>
  <si>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</si>
  <si>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</si>
  <si>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</si>
  <si>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</si>
  <si>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</si>
  <si>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</si>
  <si>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</si>
  <si>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</si>
  <si>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</si>
  <si>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</si>
  <si>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</si>
  <si>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</si>
  <si>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</si>
  <si>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</si>
  <si>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</si>
  <si>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</si>
  <si>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</si>
  <si>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</si>
  <si>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</si>
  <si>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</si>
  <si>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</si>
  <si>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</si>
  <si>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</si>
  <si>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</si>
  <si>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</si>
  <si>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</si>
  <si>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</si>
  <si>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</si>
  <si>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</si>
  <si>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</si>
  <si>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</si>
  <si>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</si>
  <si>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</si>
  <si>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</si>
  <si>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</si>
  <si>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</si>
  <si>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</si>
  <si>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</si>
  <si>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</si>
  <si>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</si>
  <si>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</si>
  <si>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</si>
  <si>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</si>
  <si>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</si>
  <si>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</si>
  <si>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</si>
  <si>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</si>
  <si>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</si>
  <si>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</si>
  <si>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</si>
  <si>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</si>
  <si>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</si>
  <si>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</si>
  <si>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</si>
  <si>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</si>
  <si>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</si>
  <si>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</si>
  <si>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</si>
  <si>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</si>
  <si>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</si>
  <si>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</si>
  <si>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</si>
  <si>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</si>
  <si>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</si>
  <si>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</si>
  <si>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</si>
  <si>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</si>
  <si>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</si>
  <si>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</si>
  <si>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</si>
  <si>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</si>
  <si>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</si>
  <si>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</si>
  <si>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</si>
  <si>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</si>
  <si>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</si>
  <si>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</si>
  <si>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</si>
  <si>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</si>
  <si>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</si>
  <si>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</si>
  <si>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</si>
  <si>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allen_ai</t>
  </si>
  <si>
    <t>ssgrn</t>
  </si>
  <si>
    <t>garymarcus</t>
  </si>
  <si>
    <t>giulionapo</t>
  </si>
  <si>
    <t>squirrelyellow</t>
  </si>
  <si>
    <t>acraigpfeifer</t>
  </si>
  <si>
    <t>quantum_stat</t>
  </si>
  <si>
    <t>michael_galkin</t>
  </si>
  <si>
    <t>m_a_r_t_i_n</t>
  </si>
  <si>
    <t>yangkevink</t>
  </si>
  <si>
    <t>ksksksks2</t>
  </si>
  <si>
    <t>nik0spapp</t>
  </si>
  <si>
    <t>humansofml</t>
  </si>
  <si>
    <t>tristannaumann</t>
  </si>
  <si>
    <t>nailsocial</t>
  </si>
  <si>
    <t>theiclr</t>
  </si>
  <si>
    <t>danielking36</t>
  </si>
  <si>
    <t>markneumannnn</t>
  </si>
  <si>
    <t>m_a_upson</t>
  </si>
  <si>
    <t>danhlawreporter</t>
  </si>
  <si>
    <t>iclrand</t>
  </si>
  <si>
    <t>codekee</t>
  </si>
  <si>
    <t>joyenergynews</t>
  </si>
  <si>
    <t>antomon</t>
  </si>
  <si>
    <t>rosenchild</t>
  </si>
  <si>
    <t>hubvoicenlp</t>
  </si>
  <si>
    <t>minhpham</t>
  </si>
  <si>
    <t>desertnaut</t>
  </si>
  <si>
    <t>_uwaisiqbal</t>
  </si>
  <si>
    <t>nirantk</t>
  </si>
  <si>
    <t>julianharris</t>
  </si>
  <si>
    <t>allenai_org</t>
  </si>
  <si>
    <t>carlosrof</t>
  </si>
  <si>
    <t>maba_xr</t>
  </si>
  <si>
    <t>yejinchoinka</t>
  </si>
  <si>
    <t>abosselut</t>
  </si>
  <si>
    <t>mathemakitten</t>
  </si>
  <si>
    <t>miles_brundage</t>
  </si>
  <si>
    <t>idemres</t>
  </si>
  <si>
    <t>ti_welfare</t>
  </si>
  <si>
    <t>revensaspudic</t>
  </si>
  <si>
    <t>yoavgo</t>
  </si>
  <si>
    <t>tdietterich</t>
  </si>
  <si>
    <t>etzioni</t>
  </si>
  <si>
    <t>maelorin</t>
  </si>
  <si>
    <t>klokwurk</t>
  </si>
  <si>
    <t>anorangerobin</t>
  </si>
  <si>
    <t>j__swift</t>
  </si>
  <si>
    <t>totz_the_plaid</t>
  </si>
  <si>
    <t>ruleatlas</t>
  </si>
  <si>
    <t>listelian</t>
  </si>
  <si>
    <t>astrochris</t>
  </si>
  <si>
    <t>meowdip</t>
  </si>
  <si>
    <t>bobcatmoran</t>
  </si>
  <si>
    <t>zig314</t>
  </si>
  <si>
    <t>electricarchaeo</t>
  </si>
  <si>
    <t>c_dubbs</t>
  </si>
  <si>
    <t>mighty_mariposa</t>
  </si>
  <si>
    <t>christinewenc</t>
  </si>
  <si>
    <t>iambriangraham</t>
  </si>
  <si>
    <t>stripeycaptain</t>
  </si>
  <si>
    <t>tribble314</t>
  </si>
  <si>
    <t>minemaz</t>
  </si>
  <si>
    <t>curseyoukhan</t>
  </si>
  <si>
    <t>howling_richard</t>
  </si>
  <si>
    <t>s_aiueo32</t>
  </si>
  <si>
    <t>jbeasom</t>
  </si>
  <si>
    <t>nlpaperchalleng</t>
  </si>
  <si>
    <t>simonsmine</t>
  </si>
  <si>
    <t>m_tomo_</t>
  </si>
  <si>
    <t>kyoun</t>
  </si>
  <si>
    <t>jaguring1</t>
  </si>
  <si>
    <t>botwikidotorg</t>
  </si>
  <si>
    <t>kur0cky_y</t>
  </si>
  <si>
    <t>tabatkins</t>
  </si>
  <si>
    <t>cvpaperchalleng</t>
  </si>
  <si>
    <t>n_kats_</t>
  </si>
  <si>
    <t>0x00c651e0</t>
  </si>
  <si>
    <t>listmakerlisa</t>
  </si>
  <si>
    <t>that_guy_ego</t>
  </si>
  <si>
    <t>zafsel</t>
  </si>
  <si>
    <t>okie_elliott</t>
  </si>
  <si>
    <t>lecagle</t>
  </si>
  <si>
    <t>samurairodeo</t>
  </si>
  <si>
    <t>janellecshane</t>
  </si>
  <si>
    <t>assistedevolve</t>
  </si>
  <si>
    <t>karpathy</t>
  </si>
  <si>
    <t>ai2_allennlp</t>
  </si>
  <si>
    <t>nlpnoah</t>
  </si>
  <si>
    <t>dallascard</t>
  </si>
  <si>
    <t>dangitstam</t>
  </si>
  <si>
    <t>ft</t>
  </si>
  <si>
    <t>miketyson</t>
  </si>
  <si>
    <t>spacy_io</t>
  </si>
  <si>
    <t>github</t>
  </si>
  <si>
    <t>semanticscholar</t>
  </si>
  <si>
    <t>springernature</t>
  </si>
  <si>
    <t>iamvijaysai</t>
  </si>
  <si>
    <t>s</t>
  </si>
  <si>
    <t>johnmu</t>
  </si>
  <si>
    <t>elonmusk</t>
  </si>
  <si>
    <t>rodneyabrooks</t>
  </si>
  <si>
    <t>devfeznet</t>
  </si>
  <si>
    <t>rgblong</t>
  </si>
  <si>
    <t>Mentions</t>
  </si>
  <si>
    <t>Replies to</t>
  </si>
  <si>
    <t>Our @SemanticScholar team just released Semantic Sanity! Semantic Sanity is your personalized research feed, based on @karpathy's groundbreaking arXiv-sanityâ€”now with more AI! ðŸ¤–
Try it out here: https://t.co/SCsZAQawuA
#deeplearning #AI #AI4Good https://t.co/CXrpLGNm8x</t>
  </si>
  <si>
    <t>The Aristo team at AI2 just posted a new top score on DROP! ðŸ’§
DROP is a question answering dataset that tests comprehensive understanding of paragraphs, developed by the @ai2_allennlp team at #AI2 â€” learn more:
https://t.co/6O8pRQTRWx
#NLP #machinereading #machinereasoning #AI https://t.co/1D6CX5xDcf</t>
  </si>
  <si>
    <t>Code and pre-print of our #ACL2019 paper "Variational Pretraining for Semi-supervised Text Classification" are now available! With @dangitstam, @dallascard, and @nlpnoah.
Paper: https://t.co/tOc9fOWblI
Code: https://t.co/vP25VAGAfP
[1/14]</t>
  </si>
  <si>
    <t>“If we have @ElonMusk and Nick Bostrom talking about ‘superintelligence’, we need [sceptics like] @GaryMarcus to provide a reality check.” - @etzioni, CEO @allenai_org, in excellent new @FT piece on danger of overestimating AI and #deeplearning https://t.co/mgAUR6jgAW</t>
  </si>
  <si>
    <t>RT @michael_galkin: ☄️ COMET: knowledge graph construction from text by fusing large language models with some seed structured knowledge!…</t>
  </si>
  <si>
    <t>RT @kyoun: COMET: Commonsense Transformers for Automatic Knowledge Graph Construction (AllenAI) https://t.co/SyTq0X5tkS 知識ベースの自動構築．ATOMIC (…</t>
  </si>
  <si>
    <t>RT @ssgrn: Code and pre-print of our #ACL2019 paper "Variational Pretraining for Semi-supervised Text Classification" are now available! Wi…</t>
  </si>
  <si>
    <t>Great datasets for reading comprehension / question and answering modeling.
#AI #NLProc #ArtificialIntelligence #DataScience 
https://t.co/EZ75Z8pHol</t>
  </si>
  <si>
    <t>☄️ COMET: knowledge graph construction from text by fusing large language models with some seed structured knowledge! 
Demo: https://t.co/F4JujJP4Hw
#acl2019nlp https://t.co/jrIJnVCLoE</t>
  </si>
  <si>
    <t>RT @HumansOfML: For those who want to train on scientific texts outside the medical domain, I recommend the SciBert weights by @allen_ai…</t>
  </si>
  <si>
    <t>For those who want to train on scientific texts outside the medical domain, I recommend the SciBert weights by @allen_ai 
In addition to Biomedical papers, it is also trained on CS papers
https://t.co/25fMkPZK8D
https://t.co/GCiJgh8MZn</t>
  </si>
  <si>
    <t>@HumansOfML For biomedical text it's worth checking out SciBERT (https://t.co/FuFjijZXJk). For medical text, consider looking into the clinical BERT models that accompany (https://t.co/SKOvR6rGV1, https://t.co/JmO8u915eQ, and https://t.co/OlGrnn6ghF).</t>
  </si>
  <si>
    <t>_xD83D__xDDE3_️We’re issuing a serious warning on all this deep fake stuff. Look how realistic and genius this @miketyson one is 
https://t.co/o8CW4wbRc1
_xD83D__xDDE3_️In addition to deep fakes, AI copywriting is now making an appearance. 
https://t.co/R22ZbFrQf1</t>
  </si>
  <si>
    <t>RT @DanHLawReporter: Starting to prepare the @github repo for the first release of @ICLRanD’s @spacy_io legal #NLProc package, Blackstone.…</t>
  </si>
  <si>
    <t>RT @DanHLawReporter: Starting to prepare the @github repo for the first release of @ICLRanDâ€™s @spacy_io legal #NLProc package, Blackstone.â€¦</t>
  </si>
  <si>
    <t>@DanHLawReporter @github @ICLRanD @spacy_io @allenai_org @MarkNeumannnn This is very exciting news https://t.co/FnizP5KtmA</t>
  </si>
  <si>
    <t>Starting to prepare the @github repo for the first release of @ICLRanD’s @spacy_io legal #NLProc package, Blackstone. The first release owes a lot to scispaCy (@allenai_org, @MarkNeumannnn).</t>
  </si>
  <si>
    <t>RT @m_a_upson: @DanHLawReporter @github @ICLRanD @spacy_io @allenai_org @MarkNeumannnn This is very exciting news https://t.co/FnizP5KtmA</t>
  </si>
  <si>
    <t>RT @allen_ai: Our @SemanticScholar team just released Semantic Sanity! Semantic Sanity is your personalized research feed, based on @karpatâ€¦</t>
  </si>
  <si>
    <t>RT allen_ai: Our SemanticScholar team just released Semantic Sanity! Semantic Sanity is your personalized research feed, based on karpathy's groundbreaking arXiv-sanityâ€”now with more AI! ðŸ¤–
Try it out here: https://t.co/iettGEi0tx
#deeplearning #AI #AI4Gâ€¦ https://t.co/Qyvpl4eF5v</t>
  </si>
  <si>
    <t>RT @allen_ai: Leading publisher @SpringerNature and @SemanticScholar team upto bring expanded content to 3.4MM papers! Advance your researcâ€¦</t>
  </si>
  <si>
    <t>RT @allen_ai: The Aristo team at AI2 just posted a new top score on DROP! ðŸ’§
DROP is a question answering dataset that tests comprehensive uâ€¦</t>
  </si>
  <si>
    <t>Leading publisher @SpringerNature and @SemanticScholar team upto bring expanded content to 3.4MM papers! Advance your research with even more relevant info across several scientific domains ðŸ’¡
Learn more: https://t.co/E5btBXFpGB
Explore #SemanticScholar: https://t.co/5Ba15dNIe7 https://t.co/FhDYSS4u0H</t>
  </si>
  <si>
    <t>RT @ssgrn: Code and pre-print of our #ACL2019 paper "Variational Pretraining for Semi-supervised Text Classification" are now available! Wiâ€¦</t>
  </si>
  <si>
    <t>@iamvijaysai Good starting point: NAQANet/BiDAF from AllenNLP
https://t.co/IzSTBzBPsQ
They've a demo here: https://t.co/emGTJrMq74
Most modern models like BERT/RoBERTa/XLM have heads for specific tasks. 
This is not obvious: Start to look for RC work done using that instead of QA. Win!</t>
  </si>
  <si>
    <t>Super cool! https://t.co/WjRLfp3wun
Another amazing resource from https://t.co/pg8WsMLC6b via @YejinChoinka (sorry too many @s apologies you and your team's work is too good) https://t.co/c4oepLxoR1</t>
  </si>
  <si>
    <t>The Allen Institute for Artificial Intelligence (AI2) is now tweeting from @allen_ai – please follow us there! _xD83D__xDCA1_ https://t.co/bxwPqv2KEc #AI4Good #AI2</t>
  </si>
  <si>
    <t>RT @allenai_org: The Allen Institute for Artificial Intelligence (AI2) is now tweeting from @allen_ai – please follow us there! _xD83D__xDCA1_ https://t…</t>
  </si>
  <si>
    <t>So @JohnMu If you write a report about a fake news generator like https://t.co/LtgFT0DDcC and you'd cite their example about risks of vaccines, how would Google now that it's just a report and not actual advice on vaccines?</t>
  </si>
  <si>
    <t>RT @julianharris: Super cool! https://t.co/WjRLfp3wun
Another amazing resource from https://t.co/pg8WsMLC6b via @YejinChoinka (sorry too m…</t>
  </si>
  <si>
    <t>RT @julianharris: COMeT, a cutting edge neural reasoning system, knows all about parenting and sibling rivalry. (Misha and William are my s…</t>
  </si>
  <si>
    <t>COMeT, a cutting edge neural reasoning system, knows all about parenting and sibling rivalry. (Misha and William are my sons.) 
https://t.co/HrVFCJoGBI
https://t.co/qBOCTvYqWd.
#NLProc https://t.co/SeifOkMw24</t>
  </si>
  <si>
    <t>People is a stupid. Fair enough. https://t.co/8cUojCXwbz https://t.co/8T25cW2fso</t>
  </si>
  <si>
    <t>so today i reread the Grover paper (https://t.co/tAymIhnCUc) and had the life-changing revelation that Grover is a muppet and not just a fun acronym (!!!)
(yes i know there was a muppet image in the paper but i just thought that muppets in machine learning were trendy ok)</t>
  </si>
  <si>
    <t>RT @mathemakitten: so today i reread the Grover paper (https://t.co/tAymIhnCUc) and had the life-changing revelation that Grover is a muppe…</t>
  </si>
  <si>
    <t>@allenai_org DCDは自閉症そのものとは異なる診断として定義される必要がありますが、これだけ高い併発率には、自閉症そのものに関わる遺伝多型にDCDを生じさせる遺伝子の貢献が大きいと考えるのが自然かと思います。遺伝子改変の自閉症マウスにも運動障害を示すものが含まれます。</t>
  </si>
  <si>
    <t>@allenai_org 知能のDCDへの影響は、知的障害とDCDが随伴するというより、知的障害のある自閉症の方が、課題理解が困難であったり、ワーキングメモリの問題で課題継続が困難であったりといった、DCD以外の要因も影響が大きいと思います。</t>
  </si>
  <si>
    <t>@allenai_org 我々もBOT-2という運動アセスメントと脳内の運動関連領域に含まれる抑制性のGABA濃度との関係を自閉症の方を対象に調べてきました(梅沢侑実さんが中心)。
私やメンバーのページでも少し解説がありますが、DCDも時間を見つけて記事をまとめたいです。。</t>
  </si>
  <si>
    <t>@allenai_org 実験できてくれる当事者などからお話を聞くと、特に女性は手先の器用な作業が求められたり、期待される部分もあると思うので、頑張って上達した人が多いようです。「字が上手ですねぇー」と話したら「一生懸命練習してきました」と答えてくれたのが印象的でした(^-^)</t>
  </si>
  <si>
    <t>RT @IDEmRes: @allenai_org DCDは自閉症そのものとは異なる診断として定義される必要がありますが、これだけ高い併発率には、自閉症そのものに関わる遺伝多型にDCDを生じさせる遺伝子の貢献が大きいと考えるのが自然かと思います。遺伝子改変の自閉症マウスにも運動…</t>
  </si>
  <si>
    <t>RT @IDEmRes: @allenai_org 知能のDCDへの影響は、知的障害とDCDが随伴するというより、知的障害のある自閉症の方が、課題理解が困難であったり、ワーキングメモリの問題で課題継続が困難であったりといった、DCD以外の要因も影響が大きいと思います。</t>
  </si>
  <si>
    <t>RT @IDEmRes: @allenai_org 我々もBOT-2という運動アセスメントと脳内の運動関連領域に含まれる抑制性のGABA濃度との関係を自閉症の方を対象に調べてきました(梅沢侑実さんが中心)。
私やメンバーのページでも少し解説がありますが、DCDも時間を見つけて…</t>
  </si>
  <si>
    <t>RT @IDEmRes: @allenai_org 実験できてくれる当事者などからお話を聞くと、特に女性は手先の器用な作業が求められたり、期待される部分もあると思うので、頑張って上達した人が多いようです。「字が上手ですねぇー」と話したら「一生懸命練習してきました」と答えてくれた…</t>
  </si>
  <si>
    <t>RT @GaryMarcus: “If we have @ElonMusk and Nick Bostrom talking about ‘superintelligence’, we need [sceptics like] @GaryMarcus to provide a…</t>
  </si>
  <si>
    <t>https://t.co/WUQRVNOtra</t>
  </si>
  <si>
    <t>@rgblong @DevFeznet @rodneyabrooks I don't know of any "human level" or "human breadth" AI benchmark. There are some nice recent efforts to evaluate common sense reasoning. See https://t.co/YEBC2PHSYb for example.</t>
  </si>
  <si>
    <t>For the record: Slagle's SAINT program did symbolic integration but did NOT take calculus exams--that would require NLP, which is beyond the state-of-the-art even now.  For recent progress, see https://t.co/Z333bfPl6s which tackles a limited subset of SAT-style math questions https://t.co/aRARWXv7UY</t>
  </si>
  <si>
    <t>RT @etzioni: For the record: Slagle's SAINT program did symbolic integration but did NOT take calculus exams--that would require NLP, which…</t>
  </si>
  <si>
    <t>RT @JanelleCShane: in which Eli the dragon is kind of an asshole
Demo of fake news generation via Grover
generate your own: https://t.co/T…</t>
  </si>
  <si>
    <t>I primed this AI text generator https://t.co/8CAgVDV3Fb with 'Archaeology is Queen of the Disciplines' and got.... this.... https://t.co/DSuegxhLQE</t>
  </si>
  <si>
    <t>RT @jaguring1: AIが「常識」を持っていないと解けないと言われていたデータセットとして、例えば、SWAGでは人間のスコアを超え、WNLIやWSCでもかなり人間に近いスコアが出ている。WinoGrandeは難しいと言われたが、fine-tuned BERT(larg…</t>
  </si>
  <si>
    <t>RT @CVpaperChalleng: A BERT model for scientific text（科学論文を学習させたBERT）
https://t.co/aSRXdWZyGb
https://t.co/1jkrxO8dQS
#xpaperchallenge</t>
  </si>
  <si>
    <t>RT @CVpaperChalleng: AllenAIはSemantic Scholarも運営していて、データを収集しやすい。
https://t.co/WuL3ivH7Ub
#xpaperchallenge</t>
  </si>
  <si>
    <t>COMET: Commonsense Transformers for Automatic Knowledge Graph Construction (AllenAI) https://t.co/SyTq0X5tkS 知識ベースの自動構築．ATOMIC ( https://t.co/EAXNOyhY1I ), ConceptNetの(subject, relation) -&amp;gt; objectの関係をGPTにより学習．completionだけでなくunseenな知識を生成可．ACL19 https://t.co/5iQZHCYFQI</t>
  </si>
  <si>
    <t>A BERT model for scientific text（科学論文を学習させたBERT）
https://t.co/aSRXdWZyGb
https://t.co/1jkrxO8dQS
#xpaperchallenge</t>
  </si>
  <si>
    <t>AllenAIはSemantic Scholarも運営していて、データを収集しやすい。
https://t.co/WuL3ivH7Ub
#xpaperchallenge</t>
  </si>
  <si>
    <t>hey teachers of FYC: what can we teach with a fake news generator/detector? ideas? i just made this fake news story using GROVER: https://t.co/9hBFwPVKeF
#fyc #academictalk #amwriting #amteaching https://t.co/kwLFRsE2ps</t>
  </si>
  <si>
    <t>RT @okie_elliott: hey teachers of FYC: what can we teach with a fake news generator/detector? ideas? i just made this fake news story using…</t>
  </si>
  <si>
    <t>AIが「常識」を持っていないと解けないと言われていたデータセットとして、例えば、SWAGでは人間のスコアを超え、WNLIやWSCでもかなり人間に近いスコアが出ている。WinoGrandeは難しいと言われたが、fine-tuned BERT(large)でもここまできてる。XLNetやRoBERTaを使うとどうか
https://t.co/3HaWWkciyj https://t.co/mO8OAk07tP</t>
  </si>
  <si>
    <t>in which Eli the dragon is kind of an asshole
Demo of fake news generation via Grover
generate your own: https://t.co/Ts5NIj2add https://t.co/f2wjEWcwPV</t>
  </si>
  <si>
    <t>https://s2-sanity.apps.allenai.org/</t>
  </si>
  <si>
    <t>https://leaderboard.allenai.org/drop/submissions/public</t>
  </si>
  <si>
    <t>https://arxiv.org/abs/1906.02242 https://github.com/allenai/vampire</t>
  </si>
  <si>
    <t>https://www.ft.com/content/4367e34e-db72-11e7-9504-59efdb70e12f</t>
  </si>
  <si>
    <t>https://www.aclweb.org/anthology/papers/P/P19/P19-1470/</t>
  </si>
  <si>
    <t>https://allenai.org/data/data-all-2018.html</t>
  </si>
  <si>
    <t>https://mosaickg.apps.allenai.org/</t>
  </si>
  <si>
    <t>https://github.com/allenai/scibert https://arxiv.org/abs/1903.10676</t>
  </si>
  <si>
    <t>https://github.com/allenai/scibert https://arxiv.org/abs/1904.03323 https://arxiv.org/abs/1904.05342 https://arxiv.org/abs/1902.08691</t>
  </si>
  <si>
    <t>https://www.youtube.com/watch?v=zWOY10DyPnU https://gpt2.apps.allenai.org/?text=Joel%20is</t>
  </si>
  <si>
    <t>https://allenai.org/content/docs/07-19_Springer_Nature_AI2_press_release.pdf https://www.semanticscholar.org/</t>
  </si>
  <si>
    <t>https://github.com/allenai/allennlp https://demo.allennlp.org/reading-comprehension/OTc2MzUy</t>
  </si>
  <si>
    <t>https://mosaickg.apps.allenai.org/ https://drive.google.com/file/d/1mV2ucT3XbYSsgCJ5gOJkR15EKC-GelWy/view</t>
  </si>
  <si>
    <t>http://allenai.org</t>
  </si>
  <si>
    <t>https://grover.allenai.org/</t>
  </si>
  <si>
    <t>https://mosaickg.apps.allenai.org/?l=Misha%20pulled%20William%27s%20hair https://mosaickg.apps.allenai.org/?l=The%20kids%20started%20fighting%20and%20Daddy%20got%20upset</t>
  </si>
  <si>
    <t>https://mosaickg.apps.allenai.org/conceptnet/?l=people&amp;r=IsA</t>
  </si>
  <si>
    <t>https://grover.allenai.org</t>
  </si>
  <si>
    <t>https://allenai.org/ai2-israel/</t>
  </si>
  <si>
    <t>https://leaderboard.allenai.org/</t>
  </si>
  <si>
    <t>http://euclid.allenai.org/ https://twitter.com/rodneyabrooks/status/1160627697824833536</t>
  </si>
  <si>
    <t>https://arxiv.org/abs/1903.10676 https://github.com/allenai/scibert</t>
  </si>
  <si>
    <t>https://allenai.org/</t>
  </si>
  <si>
    <t>https://www.aclweb.org/anthology/papers/P/P19/P19-1470/ https://arxiv.org/abs/1811.00146</t>
  </si>
  <si>
    <t>https://leaderboard.allenai.org/winogrande/submissions/public</t>
  </si>
  <si>
    <t>allenai.org</t>
  </si>
  <si>
    <t>arxiv.org github.com</t>
  </si>
  <si>
    <t>ft.com</t>
  </si>
  <si>
    <t>aclweb.org</t>
  </si>
  <si>
    <t>github.com arxiv.org</t>
  </si>
  <si>
    <t>github.com arxiv.org arxiv.org arxiv.org</t>
  </si>
  <si>
    <t>youtube.com allenai.org</t>
  </si>
  <si>
    <t>allenai.org semanticscholar.org</t>
  </si>
  <si>
    <t>github.com allennlp.org</t>
  </si>
  <si>
    <t>allenai.org google.com</t>
  </si>
  <si>
    <t>allenai.org allenai.org</t>
  </si>
  <si>
    <t>allenai.org twitter.com</t>
  </si>
  <si>
    <t>aclweb.org arxiv.org</t>
  </si>
  <si>
    <t>deeplearning ai ai4good</t>
  </si>
  <si>
    <t>ai2 nlp machinereading machinereasoning ai</t>
  </si>
  <si>
    <t>acl2019</t>
  </si>
  <si>
    <t>deeplearning</t>
  </si>
  <si>
    <t>ai nlproc artificialintelligence datascience</t>
  </si>
  <si>
    <t>acl2019nlp</t>
  </si>
  <si>
    <t>nlproc</t>
  </si>
  <si>
    <t>deeplearning ai ai4g</t>
  </si>
  <si>
    <t>ai4good ai2</t>
  </si>
  <si>
    <t>xpaperchallenge</t>
  </si>
  <si>
    <t>fyc academictalk amwriting amteaching</t>
  </si>
  <si>
    <t>https://pbs.twimg.com/media/D9CJAbhW4AA-YAJ.jpg</t>
  </si>
  <si>
    <t>https://pbs.twimg.com/media/D_yinjrXoAUmSkG.jpg</t>
  </si>
  <si>
    <t>https://pbs.twimg.com/media/EAz1m4gXoAAhMdo.jpg</t>
  </si>
  <si>
    <t>https://pbs.twimg.com/tweet_video_thumb/EBB9IA6WwAEKJP7.jpg</t>
  </si>
  <si>
    <t>https://pbs.twimg.com/media/EAwBfLpWsAEKnWM.png</t>
  </si>
  <si>
    <t>https://pbs.twimg.com/media/EBYf5zxXYAEetEX.jpg</t>
  </si>
  <si>
    <t>https://pbs.twimg.com/media/EBYhIZjW4AAheYR.jpg</t>
  </si>
  <si>
    <t>https://pbs.twimg.com/media/EBYwePuXoAEu35K.jpg</t>
  </si>
  <si>
    <t>https://pbs.twimg.com/media/EB0IiwtX4AAudIQ.jpg</t>
  </si>
  <si>
    <t>https://pbs.twimg.com/media/EAzfUtuXkAACgPq.jpg</t>
  </si>
  <si>
    <t>https://pbs.twimg.com/media/EBz7hfdXsAAobjg.png</t>
  </si>
  <si>
    <t>https://pbs.twimg.com/media/EB1nXIAVAAAwfuV.jpg</t>
  </si>
  <si>
    <t>https://pbs.twimg.com/media/EBzz7cXVUAAL8wJ.jpg</t>
  </si>
  <si>
    <t>http://pbs.twimg.com/profile_images/1044492576328470528/W0Gm9hVc_normal.jpg</t>
  </si>
  <si>
    <t>http://pbs.twimg.com/profile_images/1136609885095751681/qQbjAw7b_normal.jpg</t>
  </si>
  <si>
    <t>http://pbs.twimg.com/profile_images/852711235/Giulio_normal.JPG</t>
  </si>
  <si>
    <t>http://pbs.twimg.com/profile_images/1090197530887901185/NXkIJeRY_normal.jpg</t>
  </si>
  <si>
    <t>http://pbs.twimg.com/profile_images/1136411656886472705/nAHERCja_normal.jpg</t>
  </si>
  <si>
    <t>http://pbs.twimg.com/profile_images/970500633072750592/k9EfpiOz_normal.jpg</t>
  </si>
  <si>
    <t>http://pbs.twimg.com/profile_images/2384033461/vzgbcjmac3dqh5qhvu5b_normal.jpeg</t>
  </si>
  <si>
    <t>http://pbs.twimg.com/profile_images/1126337752256208897/0w0c7Epm_normal.png</t>
  </si>
  <si>
    <t>http://pbs.twimg.com/profile_images/1755763315/CA390144_normal.JPG</t>
  </si>
  <si>
    <t>http://pbs.twimg.com/profile_images/1007352789767421952/gLvkA-5h_normal.jpg</t>
  </si>
  <si>
    <t>http://pbs.twimg.com/profile_images/1158150922498924544/DfEkkijq_normal.jpg</t>
  </si>
  <si>
    <t>http://pbs.twimg.com/profile_images/327105626/n114761_33831356_3053_normal.jpg</t>
  </si>
  <si>
    <t>http://pbs.twimg.com/profile_images/1135643730948415488/HiTYfRxg_normal.png</t>
  </si>
  <si>
    <t>http://pbs.twimg.com/profile_images/1675414585/ICLR8_normal.jpg</t>
  </si>
  <si>
    <t>http://pbs.twimg.com/profile_images/1156822356251291648/bir0vTc-_normal.jpg</t>
  </si>
  <si>
    <t>http://pbs.twimg.com/profile_images/465962524928532480/PlIbYucf_normal.jpeg</t>
  </si>
  <si>
    <t>http://pbs.twimg.com/profile_images/725807221242757121/9ZJbCGCW_normal.jpg</t>
  </si>
  <si>
    <t>http://pbs.twimg.com/profile_images/1109902841869729793/7hpfcC2m_normal.png</t>
  </si>
  <si>
    <t>http://pbs.twimg.com/profile_images/1018871940864512000/CFnDwp1V_normal.jpg</t>
  </si>
  <si>
    <t>http://pbs.twimg.com/profile_images/707714205777076224/B5f3hDvZ_normal.jpg</t>
  </si>
  <si>
    <t>http://pbs.twimg.com/profile_images/777189628315066368/vxI2r4ST_normal.jpg</t>
  </si>
  <si>
    <t>http://pbs.twimg.com/profile_images/938092733939572736/RqxbQc2e_normal.jpg</t>
  </si>
  <si>
    <t>http://pbs.twimg.com/profile_images/1157814132512632832/H-rvnOeW_normal.png</t>
  </si>
  <si>
    <t>http://pbs.twimg.com/profile_images/1723818967/profile-pic_normal.jpg</t>
  </si>
  <si>
    <t>http://pbs.twimg.com/profile_images/3515263408/4dcca0278120c97c765cd0a80806d091_normal.jpeg</t>
  </si>
  <si>
    <t>http://pbs.twimg.com/profile_images/722541924784193537/5cPNdI03_normal.jpg</t>
  </si>
  <si>
    <t>http://pbs.twimg.com/profile_images/378800000760900612/b6d653ecd55e230db1f148717c5ae33f_normal.jpeg</t>
  </si>
  <si>
    <t>http://pbs.twimg.com/profile_images/1012375244575633408/TGW7aybC_normal.jpg</t>
  </si>
  <si>
    <t>http://pbs.twimg.com/profile_images/726192640241340416/WiN78WSP_normal.jpg</t>
  </si>
  <si>
    <t>http://pbs.twimg.com/profile_images/940846681251352576/bQQfSg8i_normal.jpg</t>
  </si>
  <si>
    <t>http://pbs.twimg.com/profile_images/895472606094151680/IOMh1kQk_normal.jpg</t>
  </si>
  <si>
    <t>http://pbs.twimg.com/profile_images/1019560852070907904/i0c-Wx2p_normal.jpg</t>
  </si>
  <si>
    <t>http://pbs.twimg.com/profile_images/1082308370818752513/aXwWiEoY_normal.jpg</t>
  </si>
  <si>
    <t>http://pbs.twimg.com/profile_images/844601527318843392/IzBNIN-z_normal.jpg</t>
  </si>
  <si>
    <t>http://pbs.twimg.com/profile_images/1075212005949112321/l68ETcR9_normal.jpg</t>
  </si>
  <si>
    <t>http://abs.twimg.com/sticky/default_profile_images/default_profile_normal.png</t>
  </si>
  <si>
    <t>http://pbs.twimg.com/profile_images/1113072306681798657/LDNLxb81_normal.jpg</t>
  </si>
  <si>
    <t>http://pbs.twimg.com/profile_images/1431395997/profile_normal.jpg</t>
  </si>
  <si>
    <t>http://pbs.twimg.com/profile_images/704767204437336065/wAAXEdOd_normal.jpg</t>
  </si>
  <si>
    <t>http://pbs.twimg.com/profile_images/452128134632988672/X684NU3L_normal.jpeg</t>
  </si>
  <si>
    <t>http://pbs.twimg.com/profile_images/752018692712468480/bEEEfvvp_normal.jpg</t>
  </si>
  <si>
    <t>http://pbs.twimg.com/profile_images/1153339971807449089/sOPfwPE-_normal.jpg</t>
  </si>
  <si>
    <t>http://pbs.twimg.com/profile_images/1152756104381771777/wIjwT3jF_normal.jpg</t>
  </si>
  <si>
    <t>http://pbs.twimg.com/profile_images/1600363796/audrey_totter-crop_normal.jpg</t>
  </si>
  <si>
    <t>http://pbs.twimg.com/profile_images/1077319986648150016/I8AE9tUO_normal.jpg</t>
  </si>
  <si>
    <t>http://pbs.twimg.com/profile_images/1147286515250335744/EBLS2A7b_normal.jpg</t>
  </si>
  <si>
    <t>http://pbs.twimg.com/profile_images/724025042418294785/a2DtfSWs_normal.jpg</t>
  </si>
  <si>
    <t>http://pbs.twimg.com/profile_images/270674574/f606w_psf_normal.png</t>
  </si>
  <si>
    <t>http://pbs.twimg.com/profile_images/590752486815838208/j87LIlVT_normal.jpg</t>
  </si>
  <si>
    <t>http://pbs.twimg.com/profile_images/1142194242296733703/NCLxo19j_normal.jpg</t>
  </si>
  <si>
    <t>http://pbs.twimg.com/profile_images/1146246694226616320/xrw_YnSp_normal.png</t>
  </si>
  <si>
    <t>http://pbs.twimg.com/profile_images/3415023004/2575aa98f0f29c9d6ae6f8364502cc0c_normal.jpeg</t>
  </si>
  <si>
    <t>http://pbs.twimg.com/profile_images/1122366883141967873/U0bb7sT9_normal.jpg</t>
  </si>
  <si>
    <t>http://pbs.twimg.com/profile_images/1097983886569684993/0h63sFmR_normal.png</t>
  </si>
  <si>
    <t>http://pbs.twimg.com/profile_images/1099684609703510017/zcsjRYt2_normal.png</t>
  </si>
  <si>
    <t>http://pbs.twimg.com/profile_images/680391376756944896/bM1-7lwW_normal.jpg</t>
  </si>
  <si>
    <t>http://pbs.twimg.com/profile_images/589314790092185600/56Xdu2TI_normal.jpg</t>
  </si>
  <si>
    <t>http://pbs.twimg.com/profile_images/41652702/myfacet_normal.jpg</t>
  </si>
  <si>
    <t>http://pbs.twimg.com/profile_images/1147880116091064320/4X5CXbta_normal.png</t>
  </si>
  <si>
    <t>http://pbs.twimg.com/profile_images/654178868023160832/8TRCQvLI_normal.jpg</t>
  </si>
  <si>
    <t>http://pbs.twimg.com/profile_images/700864575491567616/u_A0ErJj_normal.jpg</t>
  </si>
  <si>
    <t>http://pbs.twimg.com/profile_images/1639387611/Kyudo_normal.jpg</t>
  </si>
  <si>
    <t>http://pbs.twimg.com/profile_images/1103677308131393536/RZdso1Ic_normal.png</t>
  </si>
  <si>
    <t>http://pbs.twimg.com/profile_images/2796589144/6cbbde6f53a4680037054a93a71999a3_normal.jpeg</t>
  </si>
  <si>
    <t>http://pbs.twimg.com/profile_images/1155329950863351809/B4q7Hlu2_normal.jpg</t>
  </si>
  <si>
    <t>http://pbs.twimg.com/profile_images/1098886848980561920/5ek6MezY_normal.png</t>
  </si>
  <si>
    <t>http://pbs.twimg.com/profile_images/1162159541255057409/ukczAowS_normal.png</t>
  </si>
  <si>
    <t>http://pbs.twimg.com/profile_images/1117002823806242816/P9A7dR9P_normal.jpg</t>
  </si>
  <si>
    <t>http://pbs.twimg.com/profile_images/534887491791097856/9ku67s8v_normal.png</t>
  </si>
  <si>
    <t>http://pbs.twimg.com/profile_images/1036543719803998208/v-_Uypf1_normal.jpg</t>
  </si>
  <si>
    <t>http://pbs.twimg.com/profile_images/855067694831357952/SvbyoLrN_normal.jpg</t>
  </si>
  <si>
    <t>http://pbs.twimg.com/profile_images/1091228374465372161/0l7-MHsp_normal.jpg</t>
  </si>
  <si>
    <t>http://pbs.twimg.com/profile_images/59656131/p9080051e2_normal.jpg</t>
  </si>
  <si>
    <t>http://pbs.twimg.com/profile_images/966007598624493569/6ADqCLyr_normal.jpg</t>
  </si>
  <si>
    <t>http://pbs.twimg.com/profile_images/1156833595090067456/kyWMCnzF_normal.jpg</t>
  </si>
  <si>
    <t>http://pbs.twimg.com/profile_images/1052563712924667904/iO2eyBxE_normal.jpg</t>
  </si>
  <si>
    <t>http://pbs.twimg.com/profile_images/1121917466534346752/65jok0p8_normal.jpg</t>
  </si>
  <si>
    <t>http://pbs.twimg.com/profile_images/938588029794447360/RK5dv86B_normal.jpg</t>
  </si>
  <si>
    <t>http://pbs.twimg.com/profile_images/772007307651665924/TRpx2hom_normal.jpg</t>
  </si>
  <si>
    <t>https://twitter.com/#!/allen_ai/status/1139561348008992769</t>
  </si>
  <si>
    <t>https://twitter.com/#!/allen_ai/status/1151974407218315270</t>
  </si>
  <si>
    <t>https://twitter.com/#!/ssgrn/status/1138234411718045698</t>
  </si>
  <si>
    <t>https://twitter.com/#!/garymarcus/status/960568511650258944</t>
  </si>
  <si>
    <t>https://twitter.com/#!/giulionapo/status/1156569602819862529</t>
  </si>
  <si>
    <t>https://twitter.com/#!/squirrelyellow/status/1156571233896603648</t>
  </si>
  <si>
    <t>https://twitter.com/#!/acraigpfeifer/status/1156589897110700032</t>
  </si>
  <si>
    <t>https://twitter.com/#!/quantum_stat/status/1156590624965046273</t>
  </si>
  <si>
    <t>https://twitter.com/#!/michael_galkin/status/1156569267246129152</t>
  </si>
  <si>
    <t>https://twitter.com/#!/m_a_r_t_i_n/status/1156595731777622021</t>
  </si>
  <si>
    <t>https://twitter.com/#!/yangkevink/status/1156697692241825792</t>
  </si>
  <si>
    <t>https://twitter.com/#!/ksksksks2/status/1156797323466272768</t>
  </si>
  <si>
    <t>https://twitter.com/#!/nik0spapp/status/1156874070916571137</t>
  </si>
  <si>
    <t>https://twitter.com/#!/humansofml/status/1156692678072909824</t>
  </si>
  <si>
    <t>https://twitter.com/#!/tristannaumann/status/1156943735315300353</t>
  </si>
  <si>
    <t>https://twitter.com/#!/nailsocial/status/1157031695457116161</t>
  </si>
  <si>
    <t>https://twitter.com/#!/theiclr/status/1157362486418518017</t>
  </si>
  <si>
    <t>https://twitter.com/#!/danielking36/status/1157468161848967168</t>
  </si>
  <si>
    <t>https://twitter.com/#!/markneumannnn/status/1157450595390935045</t>
  </si>
  <si>
    <t>https://twitter.com/#!/m_a_upson/status/1157562690019217408</t>
  </si>
  <si>
    <t>https://twitter.com/#!/danhlawreporter/status/1157359427168743424</t>
  </si>
  <si>
    <t>https://twitter.com/#!/danhlawreporter/status/1157565205905362944</t>
  </si>
  <si>
    <t>https://twitter.com/#!/iclrand/status/1157362426536484864</t>
  </si>
  <si>
    <t>https://twitter.com/#!/m_a_upson/status/1157561810058432512</t>
  </si>
  <si>
    <t>https://twitter.com/#!/codekee/status/1157638282567651329</t>
  </si>
  <si>
    <t>https://twitter.com/#!/joyenergynews/status/1157785232839532545</t>
  </si>
  <si>
    <t>https://twitter.com/#!/antomon/status/1157786607862374401</t>
  </si>
  <si>
    <t>https://twitter.com/#!/rosenchild/status/1157798832475967490</t>
  </si>
  <si>
    <t>https://twitter.com/#!/rosenchild/status/1157799388506468352</t>
  </si>
  <si>
    <t>https://twitter.com/#!/allen_ai/status/1156300840975634434</t>
  </si>
  <si>
    <t>https://twitter.com/#!/hubvoicenlp/status/1157822608345313282</t>
  </si>
  <si>
    <t>https://twitter.com/#!/hubvoicenlp/status/1157823182109315078</t>
  </si>
  <si>
    <t>https://twitter.com/#!/minhpham/status/1157838599577931781</t>
  </si>
  <si>
    <t>https://twitter.com/#!/desertnaut/status/1157978569706016770</t>
  </si>
  <si>
    <t>https://twitter.com/#!/_uwaisiqbal/status/1158314293894557697</t>
  </si>
  <si>
    <t>https://twitter.com/#!/nirantk/status/1158624254826438658</t>
  </si>
  <si>
    <t>https://twitter.com/#!/julianharris/status/1159149046784806918</t>
  </si>
  <si>
    <t>https://twitter.com/#!/allenai_org/status/1012375807723884544</t>
  </si>
  <si>
    <t>https://twitter.com/#!/carlosrof/status/1159184481925963776</t>
  </si>
  <si>
    <t>https://twitter.com/#!/maba_xr/status/1159212534316118017</t>
  </si>
  <si>
    <t>https://twitter.com/#!/yejinchoinka/status/1159177027619979264</t>
  </si>
  <si>
    <t>https://twitter.com/#!/yejinchoinka/status/1159220521570951168</t>
  </si>
  <si>
    <t>https://twitter.com/#!/abosselut/status/1159186546878107648</t>
  </si>
  <si>
    <t>https://twitter.com/#!/julianharris/status/1159150388517494785</t>
  </si>
  <si>
    <t>https://twitter.com/#!/julianharris/status/1159167258335293440</t>
  </si>
  <si>
    <t>https://twitter.com/#!/abosselut/status/1159221328752177152</t>
  </si>
  <si>
    <t>https://twitter.com/#!/mathemakitten/status/1159285601641861121</t>
  </si>
  <si>
    <t>https://twitter.com/#!/miles_brundage/status/1159297370393214979</t>
  </si>
  <si>
    <t>https://twitter.com/#!/idemres/status/1159249708809740288</t>
  </si>
  <si>
    <t>https://twitter.com/#!/idemres/status/1159250431169556481</t>
  </si>
  <si>
    <t>https://twitter.com/#!/idemres/status/1159251989772922882</t>
  </si>
  <si>
    <t>https://twitter.com/#!/idemres/status/1159252953359798277</t>
  </si>
  <si>
    <t>https://twitter.com/#!/ti_welfare/status/1159452403055222784</t>
  </si>
  <si>
    <t>https://twitter.com/#!/ti_welfare/status/1159452420096679936</t>
  </si>
  <si>
    <t>https://twitter.com/#!/ti_welfare/status/1159452429999468544</t>
  </si>
  <si>
    <t>https://twitter.com/#!/ti_welfare/status/1159452435674304512</t>
  </si>
  <si>
    <t>https://twitter.com/#!/revensaspudic/status/1159517010000171008</t>
  </si>
  <si>
    <t>https://twitter.com/#!/yoavgo/status/1160588660074586118</t>
  </si>
  <si>
    <t>https://twitter.com/#!/tdietterich/status/1160632516539084800</t>
  </si>
  <si>
    <t>https://twitter.com/#!/etzioni/status/1160918128219447298</t>
  </si>
  <si>
    <t>https://twitter.com/#!/maelorin/status/1160919604769595392</t>
  </si>
  <si>
    <t>https://twitter.com/#!/klokwurk/status/1161071288749895680</t>
  </si>
  <si>
    <t>https://twitter.com/#!/anorangerobin/status/1161071412347625479</t>
  </si>
  <si>
    <t>https://twitter.com/#!/j__swift/status/1161071742451765248</t>
  </si>
  <si>
    <t>https://twitter.com/#!/totz_the_plaid/status/1161074577923072005</t>
  </si>
  <si>
    <t>https://twitter.com/#!/ruleatlas/status/1161075800021590016</t>
  </si>
  <si>
    <t>https://twitter.com/#!/listelian/status/1161075881625960448</t>
  </si>
  <si>
    <t>https://twitter.com/#!/astrochris/status/1161078919098802176</t>
  </si>
  <si>
    <t>https://twitter.com/#!/meowdip/status/1161081865693851648</t>
  </si>
  <si>
    <t>https://twitter.com/#!/bobcatmoran/status/1161083313236402176</t>
  </si>
  <si>
    <t>https://twitter.com/#!/zig314/status/1161092120842821633</t>
  </si>
  <si>
    <t>https://twitter.com/#!/electricarchaeo/status/1161093679475564550</t>
  </si>
  <si>
    <t>https://twitter.com/#!/c_dubbs/status/1161099665384886277</t>
  </si>
  <si>
    <t>https://twitter.com/#!/mighty_mariposa/status/1161106860017143814</t>
  </si>
  <si>
    <t>https://twitter.com/#!/christinewenc/status/1161138595824054272</t>
  </si>
  <si>
    <t>https://twitter.com/#!/iambriangraham/status/1161154433834573825</t>
  </si>
  <si>
    <t>https://twitter.com/#!/stripeycaptain/status/1161172567123775489</t>
  </si>
  <si>
    <t>https://twitter.com/#!/tribble314/status/1161178794478067712</t>
  </si>
  <si>
    <t>https://twitter.com/#!/minemaz/status/1161198557224792065</t>
  </si>
  <si>
    <t>https://twitter.com/#!/curseyoukhan/status/1161211733727502336</t>
  </si>
  <si>
    <t>https://twitter.com/#!/howling_richard/status/1161224577600692224</t>
  </si>
  <si>
    <t>https://twitter.com/#!/s_aiueo32/status/1161242536142204928</t>
  </si>
  <si>
    <t>https://twitter.com/#!/jbeasom/status/1161244342809313280</t>
  </si>
  <si>
    <t>https://twitter.com/#!/nlpaperchalleng/status/1161242713204805633</t>
  </si>
  <si>
    <t>https://twitter.com/#!/nlpaperchalleng/status/1161245153442463744</t>
  </si>
  <si>
    <t>https://twitter.com/#!/simonsmine/status/1161248817301377026</t>
  </si>
  <si>
    <t>https://twitter.com/#!/m_tomo_/status/1161257375375847424</t>
  </si>
  <si>
    <t>https://twitter.com/#!/kyoun/status/1156544757478371328</t>
  </si>
  <si>
    <t>https://twitter.com/#!/jaguring1/status/1156754535013969921</t>
  </si>
  <si>
    <t>https://twitter.com/#!/botwikidotorg/status/1161273551565053953</t>
  </si>
  <si>
    <t>https://twitter.com/#!/kur0cky_y/status/1161285553838600194</t>
  </si>
  <si>
    <t>https://twitter.com/#!/tabatkins/status/1161290605135372288</t>
  </si>
  <si>
    <t>https://twitter.com/#!/cvpaperchalleng/status/1161242483566604288</t>
  </si>
  <si>
    <t>https://twitter.com/#!/cvpaperchalleng/status/1161244997871534081</t>
  </si>
  <si>
    <t>https://twitter.com/#!/jaguring1/status/1161257704393867264</t>
  </si>
  <si>
    <t>https://twitter.com/#!/n_kats_/status/1161303966006726658</t>
  </si>
  <si>
    <t>https://twitter.com/#!/0x00c651e0/status/1161306678018498560</t>
  </si>
  <si>
    <t>https://twitter.com/#!/listmakerlisa/status/1161314172249882624</t>
  </si>
  <si>
    <t>https://twitter.com/#!/that_guy_ego/status/1161361419658518532</t>
  </si>
  <si>
    <t>https://twitter.com/#!/zafsel/status/1161392738371162113</t>
  </si>
  <si>
    <t>https://twitter.com/#!/okie_elliott/status/1161075472907800576</t>
  </si>
  <si>
    <t>https://twitter.com/#!/okie_elliott/status/1161079362306871300</t>
  </si>
  <si>
    <t>https://twitter.com/#!/lecagle/status/1161409654733320192</t>
  </si>
  <si>
    <t>https://twitter.com/#!/jaguring1/status/1161197932328050688</t>
  </si>
  <si>
    <t>https://twitter.com/#!/samurairodeo/status/1161424117871964161</t>
  </si>
  <si>
    <t>https://twitter.com/#!/janellecshane/status/1161071025536131072</t>
  </si>
  <si>
    <t>https://twitter.com/#!/assistedevolve/status/1161426527143129088</t>
  </si>
  <si>
    <t>1139561348008992769</t>
  </si>
  <si>
    <t>1151974407218315270</t>
  </si>
  <si>
    <t>1138234411718045698</t>
  </si>
  <si>
    <t>960568511650258944</t>
  </si>
  <si>
    <t>1156569602819862529</t>
  </si>
  <si>
    <t>1156571233896603648</t>
  </si>
  <si>
    <t>1156589897110700032</t>
  </si>
  <si>
    <t>1156590624965046273</t>
  </si>
  <si>
    <t>1156569267246129152</t>
  </si>
  <si>
    <t>1156595731777622021</t>
  </si>
  <si>
    <t>1156697692241825792</t>
  </si>
  <si>
    <t>1156797323466272768</t>
  </si>
  <si>
    <t>1156874070916571137</t>
  </si>
  <si>
    <t>1156692678072909824</t>
  </si>
  <si>
    <t>1156943735315300353</t>
  </si>
  <si>
    <t>1157031695457116161</t>
  </si>
  <si>
    <t>1157362486418518017</t>
  </si>
  <si>
    <t>1157468161848967168</t>
  </si>
  <si>
    <t>1157450595390935045</t>
  </si>
  <si>
    <t>1157562690019217408</t>
  </si>
  <si>
    <t>1157359427168743424</t>
  </si>
  <si>
    <t>1157565205905362944</t>
  </si>
  <si>
    <t>1157362426536484864</t>
  </si>
  <si>
    <t>1157561810058432512</t>
  </si>
  <si>
    <t>1157638282567651329</t>
  </si>
  <si>
    <t>1157785232839532545</t>
  </si>
  <si>
    <t>1157786607862374401</t>
  </si>
  <si>
    <t>1157798832475967490</t>
  </si>
  <si>
    <t>1157799388506468352</t>
  </si>
  <si>
    <t>1156300840975634434</t>
  </si>
  <si>
    <t>1157822608345313282</t>
  </si>
  <si>
    <t>1157823182109315078</t>
  </si>
  <si>
    <t>1157838599577931781</t>
  </si>
  <si>
    <t>1157978569706016770</t>
  </si>
  <si>
    <t>1158314293894557697</t>
  </si>
  <si>
    <t>1158624254826438658</t>
  </si>
  <si>
    <t>1159149046784806918</t>
  </si>
  <si>
    <t>1012375807723884544</t>
  </si>
  <si>
    <t>1159184481925963776</t>
  </si>
  <si>
    <t>1159212534316118017</t>
  </si>
  <si>
    <t>1159177027619979264</t>
  </si>
  <si>
    <t>1159220521570951168</t>
  </si>
  <si>
    <t>1159186546878107648</t>
  </si>
  <si>
    <t>1159150388517494785</t>
  </si>
  <si>
    <t>1159167258335293440</t>
  </si>
  <si>
    <t>1159221328752177152</t>
  </si>
  <si>
    <t>1159285601641861121</t>
  </si>
  <si>
    <t>1159297370393214979</t>
  </si>
  <si>
    <t>1159249708809740288</t>
  </si>
  <si>
    <t>1159250431169556481</t>
  </si>
  <si>
    <t>1159251989772922882</t>
  </si>
  <si>
    <t>1159252953359798277</t>
  </si>
  <si>
    <t>1159452403055222784</t>
  </si>
  <si>
    <t>1159452420096679936</t>
  </si>
  <si>
    <t>1159452429999468544</t>
  </si>
  <si>
    <t>1159452435674304512</t>
  </si>
  <si>
    <t>1159517010000171008</t>
  </si>
  <si>
    <t>1160588660074586118</t>
  </si>
  <si>
    <t>1160632516539084800</t>
  </si>
  <si>
    <t>1160918128219447298</t>
  </si>
  <si>
    <t>1160919604769595392</t>
  </si>
  <si>
    <t>1161071288749895680</t>
  </si>
  <si>
    <t>1161071412347625479</t>
  </si>
  <si>
    <t>1161071742451765248</t>
  </si>
  <si>
    <t>1161074577923072005</t>
  </si>
  <si>
    <t>1161075800021590016</t>
  </si>
  <si>
    <t>1161075881625960448</t>
  </si>
  <si>
    <t>1161078919098802176</t>
  </si>
  <si>
    <t>1161081865693851648</t>
  </si>
  <si>
    <t>1161083313236402176</t>
  </si>
  <si>
    <t>1161092120842821633</t>
  </si>
  <si>
    <t>1161093679475564550</t>
  </si>
  <si>
    <t>1161099665384886277</t>
  </si>
  <si>
    <t>1161106860017143814</t>
  </si>
  <si>
    <t>1161138595824054272</t>
  </si>
  <si>
    <t>1161154433834573825</t>
  </si>
  <si>
    <t>1161172567123775489</t>
  </si>
  <si>
    <t>1161178794478067712</t>
  </si>
  <si>
    <t>1161198557224792065</t>
  </si>
  <si>
    <t>1161211733727502336</t>
  </si>
  <si>
    <t>1161224577600692224</t>
  </si>
  <si>
    <t>1161242536142204928</t>
  </si>
  <si>
    <t>1161244342809313280</t>
  </si>
  <si>
    <t>1161242713204805633</t>
  </si>
  <si>
    <t>1161245153442463744</t>
  </si>
  <si>
    <t>1161248817301377026</t>
  </si>
  <si>
    <t>1161257375375847424</t>
  </si>
  <si>
    <t>1156544757478371328</t>
  </si>
  <si>
    <t>1156754535013969921</t>
  </si>
  <si>
    <t>1161273551565053953</t>
  </si>
  <si>
    <t>1161285553838600194</t>
  </si>
  <si>
    <t>1161290605135372288</t>
  </si>
  <si>
    <t>1161242483566604288</t>
  </si>
  <si>
    <t>1161244997871534081</t>
  </si>
  <si>
    <t>1161257704393867264</t>
  </si>
  <si>
    <t>1161303966006726658</t>
  </si>
  <si>
    <t>1161306678018498560</t>
  </si>
  <si>
    <t>1161314172249882624</t>
  </si>
  <si>
    <t>1161361419658518532</t>
  </si>
  <si>
    <t>1161392738371162113</t>
  </si>
  <si>
    <t>1161075472907800576</t>
  </si>
  <si>
    <t>1161079362306871300</t>
  </si>
  <si>
    <t>1161409654733320192</t>
  </si>
  <si>
    <t>1161197932328050688</t>
  </si>
  <si>
    <t>1161424117871964161</t>
  </si>
  <si>
    <t>1161071025536131072</t>
  </si>
  <si>
    <t>1161426527143129088</t>
  </si>
  <si>
    <t>1156691835902758912</t>
  </si>
  <si>
    <t>1157031693792026624</t>
  </si>
  <si>
    <t>1158618855708606465</t>
  </si>
  <si>
    <t>1159248664331616256</t>
  </si>
  <si>
    <t>1160588027720359937</t>
  </si>
  <si>
    <t>1160628815069999104</t>
  </si>
  <si>
    <t/>
  </si>
  <si>
    <t>1138543289257250816</t>
  </si>
  <si>
    <t>1109634116373360641</t>
  </si>
  <si>
    <t>28812194</t>
  </si>
  <si>
    <t>116140626</t>
  </si>
  <si>
    <t>4848926436</t>
  </si>
  <si>
    <t>39547749</t>
  </si>
  <si>
    <t>1247652517</t>
  </si>
  <si>
    <t>en</t>
  </si>
  <si>
    <t>ja</t>
  </si>
  <si>
    <t>und</t>
  </si>
  <si>
    <t>1160627697824833536</t>
  </si>
  <si>
    <t>Hootsuite Inc.</t>
  </si>
  <si>
    <t>Twitter Web Client</t>
  </si>
  <si>
    <t>Twitter for iPhone</t>
  </si>
  <si>
    <t>Twitter for Android</t>
  </si>
  <si>
    <t>Twitter Web App</t>
  </si>
  <si>
    <t>IFTTT</t>
  </si>
  <si>
    <t>Echofon</t>
  </si>
  <si>
    <t>Talon Android</t>
  </si>
  <si>
    <t>ByPeers Social CRM</t>
  </si>
  <si>
    <t>TweetDeck</t>
  </si>
  <si>
    <t>Tweetbot for iΟS</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</si>
  <si>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</si>
  <si>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</si>
  <si>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</si>
  <si>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</si>
  <si>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</si>
  <si>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</si>
  <si>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</si>
  <si>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</si>
  <si>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</si>
  <si>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</si>
  <si>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</si>
  <si>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</si>
  <si>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</si>
  <si>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</si>
  <si>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</si>
  <si>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</si>
  <si>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</si>
  <si>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</si>
  <si>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</si>
  <si>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</si>
  <si>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</si>
  <si>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</si>
  <si>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</si>
  <si>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Allen Institute for Artificial Intelligence (AI2)</t>
  </si>
  <si>
    <t>Andrej Karpathy</t>
  </si>
  <si>
    <t>AllenNLP</t>
  </si>
  <si>
    <t>Suchin Gururangan</t>
  </si>
  <si>
    <t>Noah Smith</t>
  </si>
  <si>
    <t>Dallas Card</t>
  </si>
  <si>
    <t>Tam</t>
  </si>
  <si>
    <t>Gary Marcus</t>
  </si>
  <si>
    <t>Financial Times</t>
  </si>
  <si>
    <t>Giulio Napolitano</t>
  </si>
  <si>
    <t>Michael Galkin</t>
  </si>
  <si>
    <t>Yasumasa Sasano</t>
  </si>
  <si>
    <t>Kyosuke Nishida</t>
  </si>
  <si>
    <t>craig p.</t>
  </si>
  <si>
    <t>Quantum Stat</t>
  </si>
  <si>
    <t>Martin Voigt</t>
  </si>
  <si>
    <t>Kevin Yang 楊凱筌</t>
  </si>
  <si>
    <t>Humans of ML/AI</t>
  </si>
  <si>
    <t>katsugeneration</t>
  </si>
  <si>
    <t>Nikos Pappas</t>
  </si>
  <si>
    <t>Tristan Naumann</t>
  </si>
  <si>
    <t>NAIL.social</t>
  </si>
  <si>
    <t>Mike Tyson</t>
  </si>
  <si>
    <t>ICLR</t>
  </si>
  <si>
    <t>spaCy</t>
  </si>
  <si>
    <t>ICLR&amp;D</t>
  </si>
  <si>
    <t>GitHub</t>
  </si>
  <si>
    <t>Daniel Hoadley ⚫️</t>
  </si>
  <si>
    <t>daniel king</t>
  </si>
  <si>
    <t>Mark Neumann</t>
  </si>
  <si>
    <t>Matt Upson</t>
  </si>
  <si>
    <t>AI2</t>
  </si>
  <si>
    <t>Ankit Bahuguna</t>
  </si>
  <si>
    <t>Joy!Energy</t>
  </si>
  <si>
    <t>SemanticScholar</t>
  </si>
  <si>
    <t>Antonio Montano ☼</t>
  </si>
  <si>
    <t>VonVictor V. Rosenchild | HubBucket Founder &amp; CEO</t>
  </si>
  <si>
    <t>Springer Nature</t>
  </si>
  <si>
    <t>HubVoice | HubBucket Healthcare NLP NLU NMT Apps</t>
  </si>
  <si>
    <t>Pham Minh</t>
  </si>
  <si>
    <t>Uwais Iqbal</t>
  </si>
  <si>
    <t>Nirant</t>
  </si>
  <si>
    <t>Vijay Sai Mutyala</t>
  </si>
  <si>
    <t>Julian Harris</t>
  </si>
  <si>
    <t>Seriously!</t>
  </si>
  <si>
    <t>Carlos R. Ferreira</t>
  </si>
  <si>
    <t>Matthias Bastian</t>
  </si>
  <si>
    <t>_xD83C__xDF4C_ John _xD83C__xDF4C_</t>
  </si>
  <si>
    <t>Yejin Choi</t>
  </si>
  <si>
    <t>Antoine Bosselut</t>
  </si>
  <si>
    <t>helen</t>
  </si>
  <si>
    <t>Miles Brundage</t>
  </si>
  <si>
    <t>IDE m</t>
  </si>
  <si>
    <t>T.Iiduka Welfare</t>
  </si>
  <si>
    <t>Elon Musk</t>
  </si>
  <si>
    <t>(((ل()(ل() 'yoav))))</t>
  </si>
  <si>
    <t>Thomas G. Dietterich</t>
  </si>
  <si>
    <t>Rodney Brooks</t>
  </si>
  <si>
    <t>Aaron Simpson</t>
  </si>
  <si>
    <t>Robert Long</t>
  </si>
  <si>
    <t>Oren Etzioni</t>
  </si>
  <si>
    <t>Steven R Clark</t>
  </si>
  <si>
    <t>Kl⚙️kwurk</t>
  </si>
  <si>
    <t>Janelle Shane</t>
  </si>
  <si>
    <t>Robin</t>
  </si>
  <si>
    <t>Jenifer S.</t>
  </si>
  <si>
    <t>Zach Totz would proudly kill Nazis</t>
  </si>
  <si>
    <t>_xD83C__xDF6F_crop top honey boy_xD83D__xDC1D_</t>
  </si>
  <si>
    <t>Klara, with book recs</t>
  </si>
  <si>
    <t>Astro Chris _xD83C__xDF0C__xD83C__xDF08__xD83D__xDC3F_️</t>
  </si>
  <si>
    <t>_xD83C__xDFF4_☠️_xD83C__xDFF4_</t>
  </si>
  <si>
    <t>Bobcat</t>
  </si>
  <si>
    <t>EveryZig314</t>
  </si>
  <si>
    <t>Shawn Graham</t>
  </si>
  <si>
    <t>Chandler Weiner</t>
  </si>
  <si>
    <t>Katrina Pecina</t>
  </si>
  <si>
    <t>C.D. Wenc</t>
  </si>
  <si>
    <t>Brian Graham</t>
  </si>
  <si>
    <t>Tigerfort</t>
  </si>
  <si>
    <t>Jacob Sanders</t>
  </si>
  <si>
    <t>小猫遊りょう（たかにゃし・りょう）</t>
  </si>
  <si>
    <t>_xD83C__xDD73__xD83C__xDD7E__xD83C__xDD7D_'_xD83C__xDD83_ _xD83C__xDD72__xD83C__xDD70__xD83C__xDD7B__xD83C__xDD7B_ _xD83C__xDD7C__xD83C__xDD74_ _xD83C__xDD82__xD83C__xDD84__xD83C__xDD81__xD83C__xDD74__xD83C__xDD7B__xD83C__xDD88_.</t>
  </si>
  <si>
    <t>Rally</t>
  </si>
  <si>
    <t>さしすせ</t>
  </si>
  <si>
    <t>cvpaper.challenge</t>
  </si>
  <si>
    <t>Jeremy Beasom</t>
  </si>
  <si>
    <t>nlpaper.challenge</t>
  </si>
  <si>
    <t>Simon Sarginson</t>
  </si>
  <si>
    <t>M. Tomo</t>
  </si>
  <si>
    <t>A friendly encyclopedia of _xD83E__xDD16__xD83D__xDCBE__xD83C__xDFA8_</t>
  </si>
  <si>
    <t>_xD835__xDC24__xD835__xDC2E__xD835__xDC2B__xD835__xDFCE__xD835__xDC1C__xD835__xDC24__xD835__xDC32_</t>
  </si>
  <si>
    <t>_xD83D__xDC96_Taudry Hepburn_xD83D__xDC96_</t>
  </si>
  <si>
    <t>n-kats</t>
  </si>
  <si>
    <t>Ben Lincoln</t>
  </si>
  <si>
    <t>Lisa Chaddock</t>
  </si>
  <si>
    <t>∀ℝ∂∊ℕ is it DerbyCon time already</t>
  </si>
  <si>
    <t>東カピバラ英夫</t>
  </si>
  <si>
    <t>rachel elliott _xD83C__xDD97__xD83C__xDD92_</t>
  </si>
  <si>
    <t>L’Cagle</t>
  </si>
  <si>
    <t>いりかつ</t>
  </si>
  <si>
    <t>AssistedEvolution</t>
  </si>
  <si>
    <t>Our mission is to contribute to humanity through high-impact AI research and engineering. We're hiring! https://allenai.org/jobs/#current-openings</t>
  </si>
  <si>
    <t>Director of AI at Tesla. Previously a Research Scientist at OpenAI, and CS PhD student at Stanford. I like to train Deep Neural Nets on large datasets.</t>
  </si>
  <si>
    <t>An open-source NLP research library, built on PyTorch</t>
  </si>
  <si>
    <t>Research @allenai_org</t>
  </si>
  <si>
    <t>Researcher in natural language processing, machine learning, and computational social science.  Professor at @uwcse @uwnlp &amp; helper at @allen_ai @ai2_allennlp</t>
  </si>
  <si>
    <t>UW c/o 2018 | It rains a lot but it's actually kind of nice</t>
  </si>
  <si>
    <t>CEO/Founder of http://Robust.AI; cognitive scientist, and best-selling author. Next book (Fall 2019) = Rebooting AI.</t>
  </si>
  <si>
    <t>Financial Times headlines as they’re published on https://t.co/5BsmLs9y1Z. For a curated feed of our journalism, follow @financialtimes</t>
  </si>
  <si>
    <t>Scientist – #questionAnswering #climateChange  #sciComm #machineLearning #NLP #biomed #informatics #epidemiology #knowledge represent. #philosophy – Own views</t>
  </si>
  <si>
    <t>Research scientist in #deeplearning #semanticweb #knowledgegraphs and #ai in general.
Grandmaster of 80's music (according to Spotify)</t>
  </si>
  <si>
    <t>興味: 深層学習/強化学習/測度論/位相幾何/情報幾何/自然言語処理/画像処理/VAE/GAN/データ拡大/GQN/Neural Process/メタラーニング。2019年は(研究者でもないくせに)強化学習の論文出すのが目標。色々頑張る。勉強会で数学とか技術の議論とかするのが好き。</t>
  </si>
  <si>
    <t>NTTメディアインテリジェンス研究所 主任研究員（特別研究員）．人工知能全般，特に，深層学習，自然言語処理，クロスメディア（言語，画像，音声，センサなど）に興味があります．</t>
  </si>
  <si>
    <t>Engineer who longs to be a scientist. Partial stack NLP / ML / data engineer. All is forgiven, the swans are a-swimmin', I'll explain everything to the geeks.</t>
  </si>
  <si>
    <t>We work with companies to resolve NLP and AI problems. For an introduction, please contact us: info@quantumstat.com
#NLP #NLProc #AI #MachineLearning</t>
  </si>
  <si>
    <t>I'm MD at #AI4BD Germany &amp; CTO of #AI4BD group. I'm working on intelligent technologies in the areas of #Semantics, #MachineLearning &amp; #EnterpriseAI (en/de)</t>
  </si>
  <si>
    <t>Machine learning scientist at FVL56.</t>
  </si>
  <si>
    <t>Highlighting the lives and work of AI/ML developers + researchers. Created by @JordanBHarrod.</t>
  </si>
  <si>
    <t>Machine Learning Engineer in Kyoto, Japan. I’m interested at NLP, especially dialogue system.</t>
  </si>
  <si>
    <t>Postdoctoral Researcher @Idiap_ch in #NLProc and #ML. PhD @epfl_en.</t>
  </si>
  <si>
    <t>We are a social media R&amp;D agency.     ⚗️_xD83E__xDDEA__xD83E__xDDEB__xD83D__xDD2C_  Follow for _xD83D__xDD25_ takes and ❄️ showers on the social media industry.  
Podcast:_xD83D__xDC42_https://t.co/11dnwWe6o3 Office Hours_xD83D__xDC42_ iTunes</t>
  </si>
  <si>
    <t>Listen and subscribe to my Podcast,  AND BE SURE TO WRITE A REVIEW! ↓↓↓⬇</t>
  </si>
  <si>
    <t>The ICLR publishes The Law Reports, The Weekly Law Reports and other specialist titles. Set up by members of the judiciary and legal profession in 1865.</t>
  </si>
  <si>
    <t>An open-source library for industrial-strength Natural Language Processing in Python. Developed by @explosion_ai _xD83D__xDCA5_</t>
  </si>
  <si>
    <t>Research &amp; Development Lab at the Incorporated Council of Law Reporting for England &amp; Wales @TheICLR.</t>
  </si>
  <si>
    <t>How people build software. 
Need help? Send us a message at https://t.co/YU5nzbpDIg for support.</t>
  </si>
  <si>
    <t>Head of Research &amp; Design @TheICLR. Run the @ICLRanD Research Lab and do #datascience. Interested in making case law easier to access and understand. #shoegazer</t>
  </si>
  <si>
    <t>research/engineering at @allen_ai
formerly @harveymudd
https://t.co/h4IxIZ3z4S</t>
  </si>
  <si>
    <t>Research/Engineering at @allenai_org</t>
  </si>
  <si>
    <t>Freelance #Data #Scientist. Former fellow of @SoftwareSaved, data scientist @GetJuro and @gdsteam, researcher @CranfieldUni.</t>
  </si>
  <si>
    <t>Software Engineer R&amp;D, Cliqz |  PM, Kubeflow | Mozilla | NLP, ML, Deep Learning &amp; Distributed Systems | TU Munich / LMU / IIT Bombay | A T Kearney &amp; NIXI Fellow</t>
  </si>
  <si>
    <t>Energy is joy and joy comes to energy!</t>
  </si>
  <si>
    <t>Semantic Scholar is a tool that empowers scientific exploration and discovery. A free product of @allen_ai, we help scientists achieve impact.</t>
  </si>
  <si>
    <t>#Sustainability thru #innovation in #energy, #biology, and #computing</t>
  </si>
  <si>
    <t>@HubBucket Founder/CEO | @TheASF @LinuxFoundation @OpenSourceOrg @CloudNativeFdn @EclipseFdn @RedHat @SUSE @Openj9 @CentOSProject @Ubuntu @OpenVPN @Docker etc</t>
  </si>
  <si>
    <t>Official channel for Springer Nature, a major force in publishing including @nresearchnews, @BioMedCentral, Springer et al. Site notice https://t.co/NqJfs6u9MY</t>
  </si>
  <si>
    <t>@HubVoiceNLP develops #NLP/#NLProc #NLU and #NMT/#MT #MachineLearning and #DeepLearning #Healthcare #Applications | @HubBucket CEO @Rosenchild</t>
  </si>
  <si>
    <t>NLP researcher, Blogger. Love reading, learning Japanese, translation, writing</t>
  </si>
  <si>
    <t>Walking around, trying to make good things happen... Former UN Peacekeeper, now Data Scientist @ Nodalpoint Systems &amp; Kaggle Master</t>
  </si>
  <si>
    <t>Data Scientist @thomsonreuters Labs | Islamic Studies @SOAS | Theoretical Physics grad @imperialcollege | Aalimiyyah grad @jamiasu</t>
  </si>
  <si>
    <t>Tweets about NLP/AI, Startups, SaaS and Venting.
ML+NLP @verloopio; opinions my own.
Don't take anything I say seriously.</t>
  </si>
  <si>
    <t>An ardent Muskian, Chat Bot Developer, AndroidDev, Firebaser, hacker, aspring entrepreneur.</t>
  </si>
  <si>
    <t>Tech product designer: commercial application of deep learning, NLP &amp; conversational AI research @ CognitionX. Ex-Googler, amateur musician &amp; dad.</t>
  </si>
  <si>
    <t>¯\_(ツ)_/¯</t>
  </si>
  <si>
    <t>Herausgeber http://mixed.de, Digitalberater bei http://Script-com.de</t>
  </si>
  <si>
    <t>Webmaster Trends Analyst at Google. For webmaster help, check out the forum at http://t.co/m4eaI8wjo0</t>
  </si>
  <si>
    <t>professor at UW, research manager at AI2, adventurer at heart</t>
  </si>
  <si>
    <t>Grad Student at @uwcse.  Research at @allen_ai. Previous: Research at @MSFTResearch.</t>
  </si>
  <si>
    <t>machine learning @Dessa. poetry, mathematics, women in STEM, coffee, third-wave feminism _xD83D__xDC31__xD83D__xDC33_ // organizer @TWdatagroup prev fellow @sidewalktoronto, @TDLS_TO</t>
  </si>
  <si>
    <t>Research Scientist (Policy) at OpenAI. Research Associate, Future of Humanity Institute, University of Oxford. Views my own.</t>
  </si>
  <si>
    <t>発達障害の実験心理学･脳科学研究／研究テーマ：感覚過敏･発達性協調運動障害･時間知覚･偏食など／発達障害の研究に関する国際的動向を紹介します。
※感覚過敏研究のnoteの記事(トップにあります)、ぜひ読んでください！！　一般講演https://t.co/NBevxfhdvo</t>
  </si>
  <si>
    <t>精神科医療及び障がい者福祉専用アカウントです。北海道内、特に札幌圏の障がい者支援や雇用に関心があります。精神医学や心理学についても同様です。尚、上記に無関係なアカウントについては、フォローを致しませんのでご注意を。Keyword:mental health,social welfare, depression</t>
  </si>
  <si>
    <t>Boring. Bio’s are boring.</t>
  </si>
  <si>
    <t>Distinguished Professor (Emeritus), Oregon State Univ.; Former President, Assoc. for the Adv. of Artificial Intelligence; Robust AI &amp; Comput. Sustainability,</t>
  </si>
  <si>
    <t>Robot builder</t>
  </si>
  <si>
    <t>Fast cars, ethical algorithms, bigger data • Nerdy and progressive. He/him. Opinions are my own.</t>
  </si>
  <si>
    <t>Philosophy Grad Student at @NYU. Philosophy of mind, artificial intelligence, ethics</t>
  </si>
  <si>
    <t>CEO, AIlen Institute for AI (AI2); Hiring: https://t.co/hxX2EWE0KW…. Professor, UW; Venture Partner, Madrona. https://t.co/TqO84WeA9I</t>
  </si>
  <si>
    <t>[Teaching Academic]
{Soft Skills; Design; Practice}
{Autonomous Machines; Regulating Technology}
[Genderfluid Aspie]</t>
  </si>
  <si>
    <t>I don't really know how to Twitter.</t>
  </si>
  <si>
    <t>Research Scientist in optics. Plays with neural networks. Avid reader, writer, and player of Irish flute. she/her. https://t.co/B6PFEkiCam</t>
  </si>
  <si>
    <t>Noisy Bird Person.
White.  
Noise Musician.  
Writer. 
#ActuallyAutistic and #ActuallyADHD. A bit of a Jumble.  They/Them</t>
  </si>
  <si>
    <t>I tweet about old movies, shelter cats, and cocktails. I make jokes but I'm not always joking. Upholsterer.</t>
  </si>
  <si>
    <t>Just another awesome geek.
(Pronouns: he/she/him/her/they/them [genderfluid/non-binary])</t>
  </si>
  <si>
    <t>I’m quiet and emotional and love animals and AIs. RT heavy. Icon by @caramelcoating is Sven from SAYER. Rhys | 23 | They/Them or He/Him</t>
  </si>
  <si>
    <t>⚧♀ish (she/her), queer, white, privileged ♥: books, types, unions, the Bronze Age collapse ❌: nationalism Private: @listellian https://t.co/PoNPTcKoIN</t>
  </si>
  <si>
    <t>I'm an astronomer, working for a project very similar to my last one.
_xD83C__xDF4D_</t>
  </si>
  <si>
    <t>_xD83E__xDD96_➡️⏱️➡️_xD83D__xDC14_
 (he/him)</t>
  </si>
  <si>
    <t>My hovercraft is full of eels.</t>
  </si>
  <si>
    <t>EveryZig314, He/Him</t>
  </si>
  <si>
    <t>Digital Archaeologist. Editor of Epoiesen, A Journal For Creative Engagement in History and Archaeology  https://t.co/OdDbharC3C 1/3 of https://t.co/qjjPwrai7F.</t>
  </si>
  <si>
    <t>Biological Scientist, Techie, and Travel Enthusiast. Owner of https://t.co/kFOyIq2HvS</t>
  </si>
  <si>
    <t>Autistic dweebus. Extremely shy but will easily walk into a room and make a total idiot of myself. S'fun. Sometimes I draw things, and I really love stuff.</t>
  </si>
  <si>
    <t>Writer, editor, historian. Here only for the jokes</t>
  </si>
  <si>
    <t>Living my dream of helping entrepreneurs GROW their business with digital media. $50+ million in transaction volume _xD83D__xDE0E_</t>
  </si>
  <si>
    <t>Geekery and bad jokes about whatever interests me.  Cis male (he) disabled full-time carer (with occasional input from others).
Still not an actual tiger.</t>
  </si>
  <si>
    <t>Autistic white bi cis guy
Trekker, singer, boardgamer, pi 
he/him
(Call-outs welcome!) 
Avatar by https://t.co/gX7L5byKNP</t>
  </si>
  <si>
    <t>2019年ですがOpenCOBOL/opensource COBOL(主にコンパイラの中)。OpenVBX日本語版も機能充実。Haxe(mxml2hx)とかTwilio弄ってます。組込とかRoundcube Webmailも。長崎で開発会社運営 SW-2051-8278-4526 スプラ2 銀モデ</t>
  </si>
  <si>
    <t>小猫遊りょう(たかにゃし・りょう)です。毎日、数学をやっています。抽象度が高い数学が好きで、公理的集合論や数理論理学、圏論に興味があるけど、応用数学のような具体的な数学も好きです。最近は人工知能技術と、それがもたらす社会的影響に興味があります。</t>
  </si>
  <si>
    <t>Constantine von Hoffman: Writer of things. Louche youngest son of a minor Russian noble. He/him. All opinions are my own. ALL OF THEM. RT doesn't = endorsement.</t>
  </si>
  <si>
    <t>SocDem_xD83C__xDF39_ in the streets; DemSoc_xD83D__xDEA9_ in the sheets</t>
  </si>
  <si>
    <t>Graduate student / Image Recognition / Super-Resolution</t>
  </si>
  <si>
    <t>コンピュータビジョン分野の今を映し、トレンドを創り出す挑戦。論文サマリ・アイディア考案・議論・実装・論文投稿に取り組み、凡ゆる知識を共有。2019の目標「トップ会議30+本投稿」（36%達成）「2+回トップ会議網羅的サーベイ」お問合せ： @HirokatuKataoka タグ：#cvpaperchallenge</t>
  </si>
  <si>
    <t>自然言語処理の国際会議「ACL」の完全読破を目指すnlpaper.challenge公式アカウントです。
自然言語処理の発展のため、勉強会や交流会を企画していきます。</t>
  </si>
  <si>
    <t>Digital Artist / Programmer</t>
  </si>
  <si>
    <t>医師/医療情報学博士課程D2_xD83D__xDE00_</t>
  </si>
  <si>
    <t>Cataloging the world of creative bots, clumsy AI, and machine ethics.
Header: @NixieBot
Profile image: https://t.co/GVYQSkN8No</t>
  </si>
  <si>
    <t>サイトランスとクラシック音楽に理解のあるM2</t>
  </si>
  <si>
    <t>Husband, F̢a̢̦̫̦̙̱ṯ̵̞h̜͔e̗͍̖r̨, C̷͍̬̖ͅh̗̘̼̠̪̜͔́̀͠ͅr̴̷̢̤͉͍͇̬̯͈̰͖i͏̲͓̰͎̠̣̞̲s̵̵̨̗̪̰̱͍t̸͙̻̥͇̲͍i̵̡̖̘̻̭͔̬͘á̴̗̞̥̠̬n̶̟͈̟.
Gendermeh, “they” plz.
Alt @sniktabat</t>
  </si>
  <si>
    <t>数学のような何か/機械学習/名古屋/松阪</t>
  </si>
  <si>
    <t>Penetration tester, senior security engineer, forward/reverse engineer, former principal security consultant.  He/him.</t>
  </si>
  <si>
    <t>Assistant Professor of Geography at San Diego City College, Lyricist/songwriter for Drawing Attention (ComicCon Heinlein Blood Drive) music download project.</t>
  </si>
  <si>
    <t>:(){:|:&amp;};: Chionophile-any organism that thrives in winter conditions, especially one that thrives in snow. (he/him)</t>
  </si>
  <si>
    <t>安倍改憲案絶対反対    
低生産性ゾンビ企業保護絶対反対 
無能政府の予算拡大絶対反対</t>
  </si>
  <si>
    <t>illustrator, author, teacher, kentucklahoman, queer. comics, kidlitart, funny ladies, cats, tacos, baseball. rep'd @susanhawk she/her [left once, 2nd acct]</t>
  </si>
  <si>
    <t>Feminist. Intersectional or shut it down. Rhetoric of science, environment, TC, disability studies. Really worried about climate change. Send dog pics. She/her.</t>
  </si>
  <si>
    <t>プログラムをしないプログラマ</t>
  </si>
  <si>
    <t>Thinking outside of the brane that contains the box</t>
  </si>
  <si>
    <t>Seattle, WA</t>
  </si>
  <si>
    <t>Stanford</t>
  </si>
  <si>
    <t>Allen Institute for Artificial Intelligence</t>
  </si>
  <si>
    <t>London</t>
  </si>
  <si>
    <t>Bonn, Germany</t>
  </si>
  <si>
    <t>Dresden, Germany</t>
  </si>
  <si>
    <t>京都</t>
  </si>
  <si>
    <t>Yokohama</t>
  </si>
  <si>
    <t>Flyover Country, USA</t>
  </si>
  <si>
    <t>New York, NY</t>
  </si>
  <si>
    <t>Massachusetts, USA</t>
  </si>
  <si>
    <t>Anywhere</t>
  </si>
  <si>
    <t>Martigny, Switzerland</t>
  </si>
  <si>
    <t>Providence, RI</t>
  </si>
  <si>
    <t>Chancery Lane</t>
  </si>
  <si>
    <t>Berlin, Germany</t>
  </si>
  <si>
    <t>San Francisco, CA</t>
  </si>
  <si>
    <t>Chancery Lane, London</t>
  </si>
  <si>
    <t>Munich</t>
  </si>
  <si>
    <t xml:space="preserve">Milan </t>
  </si>
  <si>
    <t>Brooklyn, NY</t>
  </si>
  <si>
    <t>Berlin / London</t>
  </si>
  <si>
    <t>Vietnam</t>
  </si>
  <si>
    <t>Athens, Greece</t>
  </si>
  <si>
    <t>Hyderabad, India</t>
  </si>
  <si>
    <t>London, UK</t>
  </si>
  <si>
    <t>Pouso Alegre, Brasil</t>
  </si>
  <si>
    <t>Frankfurt am Main, Hessen</t>
  </si>
  <si>
    <t>CHeeseland</t>
  </si>
  <si>
    <t>Toronto, Ontario</t>
  </si>
  <si>
    <t>日本 東京</t>
  </si>
  <si>
    <t>北海道 札幌市</t>
  </si>
  <si>
    <t>Israel</t>
  </si>
  <si>
    <t>Corvallis, OR</t>
  </si>
  <si>
    <t>NYC</t>
  </si>
  <si>
    <t>Seattle</t>
  </si>
  <si>
    <t>Adelaide, South Australia</t>
  </si>
  <si>
    <t>London, England</t>
  </si>
  <si>
    <t>Boulder, CO</t>
  </si>
  <si>
    <t>Minneapolis, MN</t>
  </si>
  <si>
    <t xml:space="preserve">San Francisco </t>
  </si>
  <si>
    <t>Michigan</t>
  </si>
  <si>
    <t>Chicago, IL</t>
  </si>
  <si>
    <t>Princeton, NJ</t>
  </si>
  <si>
    <t>Somewhere</t>
  </si>
  <si>
    <t>the interwebs</t>
  </si>
  <si>
    <t>Here, and sometimes There</t>
  </si>
  <si>
    <t>the midwest</t>
  </si>
  <si>
    <t>New York City</t>
  </si>
  <si>
    <t>The heights of mediocrity</t>
  </si>
  <si>
    <t>Tacoma, WA</t>
  </si>
  <si>
    <t>長崎 長崎市</t>
  </si>
  <si>
    <t>Reading over your shoulder</t>
  </si>
  <si>
    <t>日本</t>
  </si>
  <si>
    <t>Group Genius, Japan</t>
  </si>
  <si>
    <t>Japan</t>
  </si>
  <si>
    <t>東京都</t>
  </si>
  <si>
    <t>Internet</t>
  </si>
  <si>
    <t>北海道 稚内市</t>
  </si>
  <si>
    <t>Silicon Valley</t>
  </si>
  <si>
    <t>city11 -inspectral</t>
  </si>
  <si>
    <t xml:space="preserve">San Diego, CA </t>
  </si>
  <si>
    <t>Earth</t>
  </si>
  <si>
    <t>Kentucky, USA</t>
  </si>
  <si>
    <t>tokyo</t>
  </si>
  <si>
    <t>Australia</t>
  </si>
  <si>
    <t>https://t.co/UnoPfBvH9V</t>
  </si>
  <si>
    <t>https://t.co/6XbweSdOAU</t>
  </si>
  <si>
    <t>https://t.co/q238xPoFwq</t>
  </si>
  <si>
    <t>https://t.co/e5Top98sHb</t>
  </si>
  <si>
    <t>http://garymarcus.com</t>
  </si>
  <si>
    <t>http://t.co/dnhLQpd9BY</t>
  </si>
  <si>
    <t>https://t.co/fPRUrUVN3u</t>
  </si>
  <si>
    <t>https://t.co/1vmqqwq9FB</t>
  </si>
  <si>
    <t>https://t.co/EO26Ua7BOc</t>
  </si>
  <si>
    <t>https://t.co/UayMHEwR3Q</t>
  </si>
  <si>
    <t>https://t.co/FI3keDetLz</t>
  </si>
  <si>
    <t>https://t.co/2dGvohyh4N</t>
  </si>
  <si>
    <t>https://t.co/02O5aE3zU1</t>
  </si>
  <si>
    <t>https://t.co/VdvS04Ag38</t>
  </si>
  <si>
    <t>https://t.co/3Q9KJeivSQ</t>
  </si>
  <si>
    <t>https://t.co/5XbE9A5DbD</t>
  </si>
  <si>
    <t>http://nail.social</t>
  </si>
  <si>
    <t>http://hotboxinpodcast.com</t>
  </si>
  <si>
    <t>https://t.co/13OWc8RUyg</t>
  </si>
  <si>
    <t>http://t.co/YkVR838V7S</t>
  </si>
  <si>
    <t>http://research.iclr.co.uk</t>
  </si>
  <si>
    <t>https://t.co/OPoD0Hgy7j</t>
  </si>
  <si>
    <t>https://t.co/AEVZBjDl8i</t>
  </si>
  <si>
    <t>https://t.co/lbh2v7Md7T</t>
  </si>
  <si>
    <t>http://t.co/Dl0q588FCy</t>
  </si>
  <si>
    <t>https://about.me/antomon</t>
  </si>
  <si>
    <t>https://t.co/ZMEpRgRfCa</t>
  </si>
  <si>
    <t>http://bit.ly/antomon</t>
  </si>
  <si>
    <t>https://t.co/IfmRw6A67P</t>
  </si>
  <si>
    <t>http://t.co/WflJ3kHjCf</t>
  </si>
  <si>
    <t>https://t.co/9gwTdxV1hF</t>
  </si>
  <si>
    <t>https://t.co/t9qgJ5UP1p</t>
  </si>
  <si>
    <t>https://t.co/7iPUAlRKE1</t>
  </si>
  <si>
    <t>http://medium.com/@julian.harris</t>
  </si>
  <si>
    <t>http://scienceburger.com</t>
  </si>
  <si>
    <t>https://mixed.de/</t>
  </si>
  <si>
    <t>https://t.co/Q6OujA8OiK</t>
  </si>
  <si>
    <t>https://homes.cs.washington.edu/~yejin/</t>
  </si>
  <si>
    <t>https://t.co/fKbTgsuSnT</t>
  </si>
  <si>
    <t>https://t.co/SyZu7FY2xv</t>
  </si>
  <si>
    <t>https://t.co/ubJQAH2Q3O</t>
  </si>
  <si>
    <t>https://t.co/urHYRU0g2Q</t>
  </si>
  <si>
    <t>https://t.co/LQlV76qEPK</t>
  </si>
  <si>
    <t>http://web.engr.oregonstate.edu/~tgd/</t>
  </si>
  <si>
    <t>https://t.co/siR85AqfkB</t>
  </si>
  <si>
    <t>http://aaronsimpson.us</t>
  </si>
  <si>
    <t>https://as.nyu.edu/philosophy/directory/students/long-robert.html</t>
  </si>
  <si>
    <t>https://t.co/tfzDNcoVZG</t>
  </si>
  <si>
    <t>https://people.unisa.edu.au/steven.clark</t>
  </si>
  <si>
    <t>https://t.co/P08l9ycD9p</t>
  </si>
  <si>
    <t>https://t.co/81ptWccmSP</t>
  </si>
  <si>
    <t>https://t.co/zGYfu08sUL</t>
  </si>
  <si>
    <t>https://t.co/TbqeLcNdt4</t>
  </si>
  <si>
    <t>http://astrochris.blogspot.com</t>
  </si>
  <si>
    <t>https://t.co/7mNu0dMmwW</t>
  </si>
  <si>
    <t>https://t.co/pR9iBQRpb6</t>
  </si>
  <si>
    <t>https://t.co/C0VrJoCa9B</t>
  </si>
  <si>
    <t>https://t.co/DC2NYyNZJN</t>
  </si>
  <si>
    <t>https://t.co/n3XFdSAM23</t>
  </si>
  <si>
    <t>https://t.co/IjjTnWvL8Y</t>
  </si>
  <si>
    <t>https://t.co/7onpg6tI9R</t>
  </si>
  <si>
    <t>https://t.co/udLen2TJqF</t>
  </si>
  <si>
    <t>https://t.co/CGd8PpJoTS</t>
  </si>
  <si>
    <t>https://t.co/XC6YMXpeSU</t>
  </si>
  <si>
    <t>https://t.co/QAXKRTIS24</t>
  </si>
  <si>
    <t>https://t.co/2nbulMmib3</t>
  </si>
  <si>
    <t>https://t.co/wN3V6VwPAQ</t>
  </si>
  <si>
    <t>https://t.co/lCgTavXLOK</t>
  </si>
  <si>
    <t>Tijuana</t>
  </si>
  <si>
    <t>Eastern Time (US &amp; Canada)</t>
  </si>
  <si>
    <t>https://pbs.twimg.com/profile_banners/3442793834/1553542523</t>
  </si>
  <si>
    <t>https://pbs.twimg.com/profile_banners/33836629/1407117611</t>
  </si>
  <si>
    <t>https://pbs.twimg.com/profile_banners/1026903001431138304/1533997948</t>
  </si>
  <si>
    <t>https://pbs.twimg.com/profile_banners/416861161/1537861501</t>
  </si>
  <si>
    <t>https://pbs.twimg.com/profile_banners/2887994502/1474491307</t>
  </si>
  <si>
    <t>https://pbs.twimg.com/profile_banners/232294292/1561391261</t>
  </si>
  <si>
    <t>https://pbs.twimg.com/profile_banners/18949452/1523880591</t>
  </si>
  <si>
    <t>https://pbs.twimg.com/profile_banners/137297889/1444381764</t>
  </si>
  <si>
    <t>https://pbs.twimg.com/profile_banners/2242439671/1548758773</t>
  </si>
  <si>
    <t>https://pbs.twimg.com/profile_banners/370397837/1559776628</t>
  </si>
  <si>
    <t>https://pbs.twimg.com/profile_banners/970498980403712000/1564693229</t>
  </si>
  <si>
    <t>https://pbs.twimg.com/profile_banners/12149092/1444162705</t>
  </si>
  <si>
    <t>https://pbs.twimg.com/profile_banners/795701305691910144/1557374681</t>
  </si>
  <si>
    <t>https://pbs.twimg.com/profile_banners/1109634116373360641/1559593280</t>
  </si>
  <si>
    <t>https://pbs.twimg.com/profile_banners/156132825/1545410765</t>
  </si>
  <si>
    <t>https://pbs.twimg.com/profile_banners/84552659/1454522746</t>
  </si>
  <si>
    <t>https://pbs.twimg.com/profile_banners/3422200198/1455550730</t>
  </si>
  <si>
    <t>https://pbs.twimg.com/profile_banners/1108367644309286919/1553674998</t>
  </si>
  <si>
    <t>https://pbs.twimg.com/profile_banners/13334762/1540567602</t>
  </si>
  <si>
    <t>https://pbs.twimg.com/profile_banners/28812194/1500754891</t>
  </si>
  <si>
    <t>https://pbs.twimg.com/profile_banners/397046220/1359967102</t>
  </si>
  <si>
    <t>https://pbs.twimg.com/profile_banners/2491974073/1399929523</t>
  </si>
  <si>
    <t>https://pbs.twimg.com/profile_banners/1394290140/1558357762</t>
  </si>
  <si>
    <t>https://pbs.twimg.com/profile_banners/1012372502834626560/1530203591</t>
  </si>
  <si>
    <t>https://pbs.twimg.com/profile_banners/329232463/1406202238</t>
  </si>
  <si>
    <t>https://pbs.twimg.com/profile_banners/1100172769575063552/1551296525</t>
  </si>
  <si>
    <t>https://pbs.twimg.com/profile_banners/480875170/1565918558</t>
  </si>
  <si>
    <t>https://pbs.twimg.com/profile_banners/253588542/1505480044</t>
  </si>
  <si>
    <t>https://pbs.twimg.com/profile_banners/869604825180368896/1565188706</t>
  </si>
  <si>
    <t>https://pbs.twimg.com/profile_banners/822221647/1461102430</t>
  </si>
  <si>
    <t>https://pbs.twimg.com/profile_banners/1028185370/1558422446</t>
  </si>
  <si>
    <t>https://pbs.twimg.com/profile_banners/116140626/1529388447</t>
  </si>
  <si>
    <t>https://pbs.twimg.com/profile_banners/790614/1564969660</t>
  </si>
  <si>
    <t>https://pbs.twimg.com/profile_banners/347002675/1450187379</t>
  </si>
  <si>
    <t>https://pbs.twimg.com/profile_banners/93609846/1509748780</t>
  </si>
  <si>
    <t>https://pbs.twimg.com/profile_banners/81804216/1403205600</t>
  </si>
  <si>
    <t>https://pbs.twimg.com/profile_banners/5784292/1475479115</t>
  </si>
  <si>
    <t>https://pbs.twimg.com/profile_banners/368622300/1518888651</t>
  </si>
  <si>
    <t>https://pbs.twimg.com/profile_banners/4848926436/1564580633</t>
  </si>
  <si>
    <t>https://pbs.twimg.com/profile_banners/31382312/1469912259</t>
  </si>
  <si>
    <t>https://pbs.twimg.com/profile_banners/44196397/1556675519</t>
  </si>
  <si>
    <t>https://pbs.twimg.com/profile_banners/970015955366629376/1565419050</t>
  </si>
  <si>
    <t>https://pbs.twimg.com/profile_banners/1247652517/1451889046</t>
  </si>
  <si>
    <t>https://pbs.twimg.com/profile_banners/36515907/1411261007</t>
  </si>
  <si>
    <t>https://pbs.twimg.com/profile_banners/15718600/1540298970</t>
  </si>
  <si>
    <t>https://pbs.twimg.com/profile_banners/184178811/1437776691</t>
  </si>
  <si>
    <t>https://pbs.twimg.com/profile_banners/2460047754/1514084738</t>
  </si>
  <si>
    <t>https://pbs.twimg.com/profile_banners/86857449/1559080337</t>
  </si>
  <si>
    <t>https://pbs.twimg.com/profile_banners/4827584899/1556947224</t>
  </si>
  <si>
    <t>https://pbs.twimg.com/profile_banners/1909361/1400052440</t>
  </si>
  <si>
    <t>https://pbs.twimg.com/profile_banners/14430337/1481965767</t>
  </si>
  <si>
    <t>https://pbs.twimg.com/profile_banners/48883029/1430697736</t>
  </si>
  <si>
    <t>https://pbs.twimg.com/profile_banners/104894644/1531614369</t>
  </si>
  <si>
    <t>https://pbs.twimg.com/profile_banners/30944663/1414458456</t>
  </si>
  <si>
    <t>https://pbs.twimg.com/profile_banners/831893387154436096/1555872770</t>
  </si>
  <si>
    <t>https://pbs.twimg.com/profile_banners/2422748881/1490735000</t>
  </si>
  <si>
    <t>https://pbs.twimg.com/profile_banners/755496163655024640/1468959467</t>
  </si>
  <si>
    <t>https://pbs.twimg.com/profile_banners/11170072/1558804812</t>
  </si>
  <si>
    <t>https://pbs.twimg.com/profile_banners/2992526925/1547491753</t>
  </si>
  <si>
    <t>https://pbs.twimg.com/profile_banners/386507874/1516539659</t>
  </si>
  <si>
    <t>https://pbs.twimg.com/profile_banners/3196118028/1526222323</t>
  </si>
  <si>
    <t>https://pbs.twimg.com/profile_banners/920705371/1360920782</t>
  </si>
  <si>
    <t>https://pbs.twimg.com/profile_banners/115874978/1564287101</t>
  </si>
  <si>
    <t>https://pbs.twimg.com/profile_banners/3372585701/1463921629</t>
  </si>
  <si>
    <t>https://pbs.twimg.com/profile_banners/1923415112/1514518990</t>
  </si>
  <si>
    <t>https://pbs.twimg.com/profile_banners/14052638/1413040143</t>
  </si>
  <si>
    <t>https://pbs.twimg.com/profile_banners/3194569530/1492812526</t>
  </si>
  <si>
    <t>https://pbs.twimg.com/profile_banners/842442693531824129/1497653984</t>
  </si>
  <si>
    <t>https://pbs.twimg.com/profile_banners/2549024377/1521131655</t>
  </si>
  <si>
    <t>https://pbs.twimg.com/profile_banners/4352114429/1513113729</t>
  </si>
  <si>
    <t>https://pbs.twimg.com/profile_banners/116817969/1524668009</t>
  </si>
  <si>
    <t>https://pbs.twimg.com/profile_banners/4929791/1439938643</t>
  </si>
  <si>
    <t>https://pbs.twimg.com/profile_banners/4649019007/1472894163</t>
  </si>
  <si>
    <t>http://abs.twimg.com/images/themes/theme1/bg.png</t>
  </si>
  <si>
    <t>http://abs.twimg.com/images/themes/theme9/bg.gif</t>
  </si>
  <si>
    <t>http://abs.twimg.com/images/themes/theme15/bg.png</t>
  </si>
  <si>
    <t>http://abs.twimg.com/images/themes/theme2/bg.gif</t>
  </si>
  <si>
    <t>http://abs.twimg.com/images/themes/theme18/bg.gif</t>
  </si>
  <si>
    <t>http://abs.twimg.com/images/themes/theme3/bg.gif</t>
  </si>
  <si>
    <t>http://abs.twimg.com/images/themes/theme5/bg.gif</t>
  </si>
  <si>
    <t>http://abs.twimg.com/images/themes/theme7/bg.gif</t>
  </si>
  <si>
    <t>http://pbs.twimg.com/profile_background_images/666111968768495617/QcbiaBLG.jpg</t>
  </si>
  <si>
    <t>http://abs.twimg.com/images/themes/theme14/bg.gif</t>
  </si>
  <si>
    <t>http://abs.twimg.com/images/themes/theme6/bg.gif</t>
  </si>
  <si>
    <t>http://abs.twimg.com/images/themes/theme10/bg.gif</t>
  </si>
  <si>
    <t>http://abs.twimg.com/images/themes/theme4/bg.gif</t>
  </si>
  <si>
    <t>http://abs.twimg.com/images/themes/theme8/bg.gif</t>
  </si>
  <si>
    <t>http://pbs.twimg.com/profile_images/1142120835005632512/ljWmnRau_normal.jpg</t>
  </si>
  <si>
    <t>http://pbs.twimg.com/profile_images/949761503292370944/jNCD5LL0_normal.jpg</t>
  </si>
  <si>
    <t>http://pbs.twimg.com/profile_images/1026950820388995073/Wn32QY2D_normal.jpg</t>
  </si>
  <si>
    <t>http://pbs.twimg.com/profile_images/431826563596693504/miwa7LpW_normal.jpeg</t>
  </si>
  <si>
    <t>http://pbs.twimg.com/profile_images/693911571177734145/2ulPtv7B_normal.jpg</t>
  </si>
  <si>
    <t>http://pbs.twimg.com/profile_images/778699438000791552/Qpf1JXbN_normal.jpg</t>
  </si>
  <si>
    <t>http://pbs.twimg.com/profile_images/931156393108885504/EqEMtLhM_normal.jpg</t>
  </si>
  <si>
    <t>http://pbs.twimg.com/profile_images/1154814141808488448/VHOrDVN__normal.jpg</t>
  </si>
  <si>
    <t>http://pbs.twimg.com/profile_images/3064709859/6ea2ae714a71841054214ce737d866b5_normal.jpeg</t>
  </si>
  <si>
    <t>http://pbs.twimg.com/profile_images/810887013356314624/E1Uu6n58_normal.jpg</t>
  </si>
  <si>
    <t>http://pbs.twimg.com/profile_images/699256981287100416/7-7zis8f_normal.png</t>
  </si>
  <si>
    <t>http://pbs.twimg.com/profile_images/1157035760085684224/iuxTnT5g_normal.jpg</t>
  </si>
  <si>
    <t>http://pbs.twimg.com/profile_images/1100846881322614784/YWSrLPhM_normal.png</t>
  </si>
  <si>
    <t>http://pbs.twimg.com/profile_images/762022023979737088/pow2Q5ho_normal.jpg</t>
  </si>
  <si>
    <t>http://pbs.twimg.com/profile_images/860491062732869636/f4zaIbG3_normal.jpg</t>
  </si>
  <si>
    <t>http://pbs.twimg.com/profile_images/1045344015493844992/chbHN5z1_normal.jpg</t>
  </si>
  <si>
    <t>http://pbs.twimg.com/profile_images/873800336070365185/NrVz96XK_normal.jpg</t>
  </si>
  <si>
    <t>http://pbs.twimg.com/profile_images/676761037538992129/Qq-q1bRC_normal.jpg</t>
  </si>
  <si>
    <t>http://pbs.twimg.com/profile_images/1097426990699855873/lEI3EWIL_normal.png</t>
  </si>
  <si>
    <t>http://pbs.twimg.com/profile_images/1158585073404301312/9gwqG3DA_normal.jpg</t>
  </si>
  <si>
    <t>http://pbs.twimg.com/profile_images/1144121553346392064/dwqvhw0H_normal.png</t>
  </si>
  <si>
    <t>http://pbs.twimg.com/profile_images/1160063618689449984/R30n3abt_normal.jpg</t>
  </si>
  <si>
    <t>http://pbs.twimg.com/profile_images/947208981621231616/Y20ZFQYA_normal.jpg</t>
  </si>
  <si>
    <t>http://pbs.twimg.com/profile_images/1097971290617503744/_wUJUS1c_normal.png</t>
  </si>
  <si>
    <t>http://pbs.twimg.com/profile_images/411694091538165760/WO9XkQZa_normal.jpeg</t>
  </si>
  <si>
    <t>Open Twitter Page for This Person</t>
  </si>
  <si>
    <t>https://twitter.com/allen_ai</t>
  </si>
  <si>
    <t>https://twitter.com/karpathy</t>
  </si>
  <si>
    <t>https://twitter.com/ai2_allennlp</t>
  </si>
  <si>
    <t>https://twitter.com/ssgrn</t>
  </si>
  <si>
    <t>https://twitter.com/nlpnoah</t>
  </si>
  <si>
    <t>https://twitter.com/dallascard</t>
  </si>
  <si>
    <t>https://twitter.com/dangitstam</t>
  </si>
  <si>
    <t>https://twitter.com/garymarcus</t>
  </si>
  <si>
    <t>https://twitter.com/ft</t>
  </si>
  <si>
    <t>https://twitter.com/giulionapo</t>
  </si>
  <si>
    <t>https://twitter.com/michael_galkin</t>
  </si>
  <si>
    <t>https://twitter.com/squirrelyellow</t>
  </si>
  <si>
    <t>https://twitter.com/kyoun</t>
  </si>
  <si>
    <t>https://twitter.com/acraigpfeifer</t>
  </si>
  <si>
    <t>https://twitter.com/quantum_stat</t>
  </si>
  <si>
    <t>https://twitter.com/m_a_r_t_i_n</t>
  </si>
  <si>
    <t>https://twitter.com/yangkevink</t>
  </si>
  <si>
    <t>https://twitter.com/humansofml</t>
  </si>
  <si>
    <t>https://twitter.com/ksksksks2</t>
  </si>
  <si>
    <t>https://twitter.com/nik0spapp</t>
  </si>
  <si>
    <t>https://twitter.com/tristannaumann</t>
  </si>
  <si>
    <t>https://twitter.com/nailsocial</t>
  </si>
  <si>
    <t>https://twitter.com/miketyson</t>
  </si>
  <si>
    <t>https://twitter.com/theiclr</t>
  </si>
  <si>
    <t>https://twitter.com/spacy_io</t>
  </si>
  <si>
    <t>https://twitter.com/iclrand</t>
  </si>
  <si>
    <t>https://twitter.com/github</t>
  </si>
  <si>
    <t>https://twitter.com/danhlawreporter</t>
  </si>
  <si>
    <t>https://twitter.com/danielking36</t>
  </si>
  <si>
    <t>https://twitter.com/markneumannnn</t>
  </si>
  <si>
    <t>https://twitter.com/m_a_upson</t>
  </si>
  <si>
    <t>https://twitter.com/allenai_org</t>
  </si>
  <si>
    <t>https://twitter.com/codekee</t>
  </si>
  <si>
    <t>https://twitter.com/joyenergynews</t>
  </si>
  <si>
    <t>https://twitter.com/semanticscholar</t>
  </si>
  <si>
    <t>https://twitter.com/antomon</t>
  </si>
  <si>
    <t>https://twitter.com/rosenchild</t>
  </si>
  <si>
    <t>https://twitter.com/springernature</t>
  </si>
  <si>
    <t>https://twitter.com/hubvoicenlp</t>
  </si>
  <si>
    <t>https://twitter.com/minhpham</t>
  </si>
  <si>
    <t>https://twitter.com/desertnaut</t>
  </si>
  <si>
    <t>https://twitter.com/_uwaisiqbal</t>
  </si>
  <si>
    <t>https://twitter.com/nirantk</t>
  </si>
  <si>
    <t>https://twitter.com/iamvijaysai</t>
  </si>
  <si>
    <t>https://twitter.com/julianharris</t>
  </si>
  <si>
    <t>https://twitter.com/s</t>
  </si>
  <si>
    <t>https://twitter.com/carlosrof</t>
  </si>
  <si>
    <t>https://twitter.com/maba_xr</t>
  </si>
  <si>
    <t>https://twitter.com/johnmu</t>
  </si>
  <si>
    <t>https://twitter.com/yejinchoinka</t>
  </si>
  <si>
    <t>https://twitter.com/abosselut</t>
  </si>
  <si>
    <t>https://twitter.com/mathemakitten</t>
  </si>
  <si>
    <t>https://twitter.com/miles_brundage</t>
  </si>
  <si>
    <t>https://twitter.com/idemres</t>
  </si>
  <si>
    <t>https://twitter.com/ti_welfare</t>
  </si>
  <si>
    <t>https://twitter.com/revensaspudic</t>
  </si>
  <si>
    <t>https://twitter.com/elonmusk</t>
  </si>
  <si>
    <t>https://twitter.com/yoavgo</t>
  </si>
  <si>
    <t>https://twitter.com/tdietterich</t>
  </si>
  <si>
    <t>https://twitter.com/rodneyabrooks</t>
  </si>
  <si>
    <t>https://twitter.com/devfeznet</t>
  </si>
  <si>
    <t>https://twitter.com/rgblong</t>
  </si>
  <si>
    <t>https://twitter.com/etzioni</t>
  </si>
  <si>
    <t>https://twitter.com/maelorin</t>
  </si>
  <si>
    <t>https://twitter.com/klokwurk</t>
  </si>
  <si>
    <t>https://twitter.com/janellecshane</t>
  </si>
  <si>
    <t>https://twitter.com/anorangerobin</t>
  </si>
  <si>
    <t>https://twitter.com/j__swift</t>
  </si>
  <si>
    <t>https://twitter.com/totz_the_plaid</t>
  </si>
  <si>
    <t>https://twitter.com/ruleatlas</t>
  </si>
  <si>
    <t>https://twitter.com/listelian</t>
  </si>
  <si>
    <t>https://twitter.com/astrochris</t>
  </si>
  <si>
    <t>https://twitter.com/meowdip</t>
  </si>
  <si>
    <t>https://twitter.com/bobcatmoran</t>
  </si>
  <si>
    <t>https://twitter.com/zig314</t>
  </si>
  <si>
    <t>https://twitter.com/electricarchaeo</t>
  </si>
  <si>
    <t>https://twitter.com/c_dubbs</t>
  </si>
  <si>
    <t>https://twitter.com/mighty_mariposa</t>
  </si>
  <si>
    <t>https://twitter.com/christinewenc</t>
  </si>
  <si>
    <t>https://twitter.com/iambriangraham</t>
  </si>
  <si>
    <t>https://twitter.com/stripeycaptain</t>
  </si>
  <si>
    <t>https://twitter.com/tribble314</t>
  </si>
  <si>
    <t>https://twitter.com/minemaz</t>
  </si>
  <si>
    <t>https://twitter.com/jaguring1</t>
  </si>
  <si>
    <t>https://twitter.com/curseyoukhan</t>
  </si>
  <si>
    <t>https://twitter.com/howling_richard</t>
  </si>
  <si>
    <t>https://twitter.com/s_aiueo32</t>
  </si>
  <si>
    <t>https://twitter.com/cvpaperchalleng</t>
  </si>
  <si>
    <t>https://twitter.com/jbeasom</t>
  </si>
  <si>
    <t>https://twitter.com/nlpaperchalleng</t>
  </si>
  <si>
    <t>https://twitter.com/simonsmine</t>
  </si>
  <si>
    <t>https://twitter.com/m_tomo_</t>
  </si>
  <si>
    <t>https://twitter.com/botwikidotorg</t>
  </si>
  <si>
    <t>https://twitter.com/kur0cky_y</t>
  </si>
  <si>
    <t>https://twitter.com/tabatkins</t>
  </si>
  <si>
    <t>https://twitter.com/n_kats_</t>
  </si>
  <si>
    <t>https://twitter.com/0x00c651e0</t>
  </si>
  <si>
    <t>https://twitter.com/listmakerlisa</t>
  </si>
  <si>
    <t>https://twitter.com/that_guy_ego</t>
  </si>
  <si>
    <t>https://twitter.com/zafsel</t>
  </si>
  <si>
    <t>https://twitter.com/okie_elliott</t>
  </si>
  <si>
    <t>https://twitter.com/lecagle</t>
  </si>
  <si>
    <t>https://twitter.com/samurairodeo</t>
  </si>
  <si>
    <t>https://twitter.com/assistedevolve</t>
  </si>
  <si>
    <t>allen_ai
The Aristo team at AI2 just posted
a new top score on DROP! ðŸ’§ DROP
is a question answering dataset
that tests comprehensive understanding
of paragraphs, developed by the
@ai2_allennlp team at #AI2 â€”
learn more: https://t.co/6O8pRQTRWx
#NLP #machinereading #machinereasoning
#AI https://t.co/1D6CX5xDcf</t>
  </si>
  <si>
    <t xml:space="preserve">karpathy
</t>
  </si>
  <si>
    <t xml:space="preserve">ai2_allennlp
</t>
  </si>
  <si>
    <t>ssgrn
Code and pre-print of our #ACL2019
paper "Variational Pretraining
for Semi-supervised Text Classification"
are now available! With @dangitstam,
@dallascard, and @nlpnoah. Paper:
https://t.co/tOc9fOWblI Code: https://t.co/vP25VAGAfP
[1/14]</t>
  </si>
  <si>
    <t xml:space="preserve">nlpnoah
</t>
  </si>
  <si>
    <t xml:space="preserve">dallascard
</t>
  </si>
  <si>
    <t xml:space="preserve">dangitstam
</t>
  </si>
  <si>
    <t>garymarcus
“If we have @ElonMusk and Nick
Bostrom talking about ‘superintelligence’,
we need [sceptics like] @GaryMarcus
to provide a reality check.” -
@etzioni, CEO @allenai_org, in
excellent new @FT piece on danger
of overestimating AI and #deeplearning
https://t.co/mgAUR6jgAW</t>
  </si>
  <si>
    <t xml:space="preserve">ft
</t>
  </si>
  <si>
    <t>giulionapo
RT @michael_galkin: ☄️ COMET: knowledge
graph construction from text by
fusing large language models with
some seed structured knowledge!…</t>
  </si>
  <si>
    <t>michael_galkin
☄️ COMET: knowledge graph construction
from text by fusing large language
models with some seed structured
knowledge! Demo: https://t.co/F4JujJP4Hw
#acl2019nlp https://t.co/jrIJnVCLoE</t>
  </si>
  <si>
    <t>squirrelyellow
RT @kyoun: COMET: Commonsense Transformers
for Automatic Knowledge Graph Construction
(AllenAI) https://t.co/SyTq0X5tkS
知識ベースの自動構築．ATOMIC (…</t>
  </si>
  <si>
    <t>kyoun
COMET: Commonsense Transformers
for Automatic Knowledge Graph Construction
(AllenAI) https://t.co/SyTq0X5tkS
知識ベースの自動構築．ATOMIC ( https://t.co/EAXNOyhY1I
), ConceptNetの(subject, relation)
-&amp;gt; objectの関係をGPTにより学習．completionだけでなくunseenな知識を生成可．ACL19
https://t.co/5iQZHCYFQI</t>
  </si>
  <si>
    <t>acraigpfeifer
RT @ssgrn: Code and pre-print of
our #ACL2019 paper "Variational
Pretraining for Semi-supervised
Text Classification" are now available!
Wi…</t>
  </si>
  <si>
    <t>quantum_stat
Great datasets for reading comprehension
/ question and answering modeling.
#AI #NLProc #ArtificialIntelligence
#DataScience https://t.co/EZ75Z8pHol</t>
  </si>
  <si>
    <t>m_a_r_t_i_n
RT @michael_galkin: ☄️ COMET: knowledge
graph construction from text by
fusing large language models with
some seed structured knowledge!…</t>
  </si>
  <si>
    <t>yangkevink
RT @HumansOfML: For those who want
to train on scientific texts outside
the medical domain, I recommend
the SciBert weights by @allen_ai…</t>
  </si>
  <si>
    <t>humansofml
For those who want to train on
scientific texts outside the medical
domain, I recommend the SciBert
weights by @allen_ai In addition
to Biomedical papers, it is also
trained on CS papers https://t.co/25fMkPZK8D
https://t.co/GCiJgh8MZn</t>
  </si>
  <si>
    <t>ksksksks2
RT @kyoun: COMET: Commonsense Transformers
for Automatic Knowledge Graph Construction
(AllenAI) https://t.co/SyTq0X5tkS
知識ベースの自動構築．ATOMIC (…</t>
  </si>
  <si>
    <t>nik0spapp
RT @ssgrn: Code and pre-print of
our #ACL2019 paper "Variational
Pretraining for Semi-supervised
Text Classification" are now available!
Wi…</t>
  </si>
  <si>
    <t>tristannaumann
@HumansOfML For biomedical text
it's worth checking out SciBERT
(https://t.co/FuFjijZXJk). For
medical text, consider looking
into the clinical BERT models that
accompany (https://t.co/SKOvR6rGV1,
https://t.co/JmO8u915eQ, and https://t.co/OlGrnn6ghF).</t>
  </si>
  <si>
    <t>nailsocial
_xD83D__xDDE3_️We’re issuing a serious warning
on all this deep fake stuff. Look
how realistic and genius this @miketyson
one is https://t.co/o8CW4wbRc1
_xD83D__xDDE3_️In addition to deep fakes, AI
copywriting is now making an appearance.
https://t.co/R22ZbFrQf1</t>
  </si>
  <si>
    <t xml:space="preserve">miketyson
</t>
  </si>
  <si>
    <t>theiclr
RT @DanHLawReporter: Starting to
prepare the @github repo for the
first release of @ICLRanD’s @spacy_io
legal #NLProc package, Blackstone.…</t>
  </si>
  <si>
    <t xml:space="preserve">spacy_io
</t>
  </si>
  <si>
    <t>iclrand
RT @DanHLawReporter: Starting to
prepare the @github repo for the
first release of @ICLRanD’s @spacy_io
legal #NLProc package, Blackstone.…</t>
  </si>
  <si>
    <t xml:space="preserve">github
</t>
  </si>
  <si>
    <t>danhlawreporter
RT @m_a_upson: @DanHLawReporter
@github @ICLRanD @spacy_io @allenai_org
@MarkNeumannnn This is very exciting
news https://t.co/FnizP5KtmA</t>
  </si>
  <si>
    <t>danielking36
RT @DanHLawReporter: Starting to
prepare the @github repo for the
first release of @ICLRanDâ€™s @spacy_io
legal #NLProc package, Blackstone.â€¦</t>
  </si>
  <si>
    <t>markneumannnn
RT @DanHLawReporter: Starting to
prepare the @github repo for the
first release of @ICLRanDâ€™s @spacy_io
legal #NLProc package, Blackstone.â€¦</t>
  </si>
  <si>
    <t>m_a_upson
@DanHLawReporter @github @ICLRanD
@spacy_io @allenai_org @MarkNeumannnn
This is very exciting news https://t.co/FnizP5KtmA</t>
  </si>
  <si>
    <t>allenai_org
The Allen Institute for Artificial
Intelligence (AI2) is now tweeting
from @allen_ai – please follow
us there! _xD83D__xDCA1_ https://t.co/bxwPqv2KEc
#AI4Good #AI2</t>
  </si>
  <si>
    <t>codekee
RT @DanHLawReporter: Starting to
prepare the @github repo for the
first release of @ICLRanDâ€™s @spacy_io
legal #NLProc package, Blackstone.â€¦</t>
  </si>
  <si>
    <t>joyenergynews
RT @allen_ai: Our @SemanticScholar
team just released Semantic Sanity!
Semantic Sanity is your personalized
research feed, based on @karpatâ€¦</t>
  </si>
  <si>
    <t xml:space="preserve">semanticscholar
</t>
  </si>
  <si>
    <t>antomon
RT allen_ai: Our SemanticScholar
team just released Semantic Sanity!
Semantic Sanity is your personalized
research feed, based on karpathy's
groundbreaking arXiv-sanityâ€”now
with more AI! ðŸ¤– Try it out here:
https://t.co/iettGEi0tx #deeplearning
#AI #AI4Gâ€¦ https://t.co/Qyvpl4eF5v</t>
  </si>
  <si>
    <t>rosenchild
RT @allen_ai: The Aristo team at
AI2 just posted a new top score
on DROP! ðŸ’§ DROP is a question
answering dataset that tests comprehensive
uâ€¦</t>
  </si>
  <si>
    <t xml:space="preserve">springernature
</t>
  </si>
  <si>
    <t>hubvoicenlp
RT @allen_ai: The Aristo team at
AI2 just posted a new top score
on DROP! ðŸ’§ DROP is a question
answering dataset that tests comprehensive
uâ€¦</t>
  </si>
  <si>
    <t>minhpham
RT @ssgrn: Code and pre-print of
our #ACL2019 paper "Variational
Pretraining for Semi-supervised
Text Classification" are now available!
Wiâ€¦</t>
  </si>
  <si>
    <t>desertnaut
RT @DanHLawReporter: Starting to
prepare the @github repo for the
first release of @ICLRanDâ€™s @spacy_io
legal #NLProc package, Blackstone.â€¦</t>
  </si>
  <si>
    <t>_uwaisiqbal
RT @DanHLawReporter: Starting to
prepare the @github repo for the
first release of @ICLRanDâ€™s @spacy_io
legal #NLProc package, Blackstone.â€¦</t>
  </si>
  <si>
    <t>nirantk
@iamvijaysai Good starting point:
NAQANet/BiDAF from AllenNLP https://t.co/IzSTBzBPsQ
They've a demo here: https://t.co/emGTJrMq74
Most modern models like BERT/RoBERTa/XLM
have heads for specific tasks.
This is not obvious: Start to look
for RC work done using that instead
of QA. Win!</t>
  </si>
  <si>
    <t xml:space="preserve">iamvijaysai
</t>
  </si>
  <si>
    <t>julianharris
People is a stupid. Fair enough.
https://t.co/8cUojCXwbz https://t.co/8T25cW2fso</t>
  </si>
  <si>
    <t xml:space="preserve">s
</t>
  </si>
  <si>
    <t>carlosrof
RT @allenai_org: The Allen Institute
for Artificial Intelligence (AI2)
is now tweeting from @allen_ai
– please follow us there! _xD83D__xDCA1_ https://t…</t>
  </si>
  <si>
    <t>maba_xr
So @JohnMu If you write a report
about a fake news generator like
https://t.co/LtgFT0DDcC and you'd
cite their example about risks
of vaccines, how would Google now
that it's just a report and not
actual advice on vaccines?</t>
  </si>
  <si>
    <t xml:space="preserve">johnmu
</t>
  </si>
  <si>
    <t>yejinchoinka
RT @julianharris: COMeT, a cutting
edge neural reasoning system, knows
all about parenting and sibling
rivalry. (Misha and William are
my s…</t>
  </si>
  <si>
    <t>abosselut
RT @julianharris: COMeT, a cutting
edge neural reasoning system, knows
all about parenting and sibling
rivalry. (Misha and William are
my s…</t>
  </si>
  <si>
    <t>mathemakitten
so today i reread the Grover paper
(https://t.co/tAymIhnCUc) and had
the life-changing revelation that
Grover is a muppet and not just
a fun acronym (!!!) (yes i know
there was a muppet image in the
paper but i just thought that muppets
in machine learning were trendy
ok)</t>
  </si>
  <si>
    <t>miles_brundage
RT @mathemakitten: so today i reread
the Grover paper (https://t.co/tAymIhnCUc)
and had the life-changing revelation
that Grover is a muppe…</t>
  </si>
  <si>
    <t>idemres
@allenai_org 実験できてくれる当事者などからお話を聞くと、特に女性は手先の器用な作業が求められたり、期待される部分もあると思うので、頑張って上達した人が多いようです。「字が上手ですねぇー」と話したら「一生懸命練習してきました」と答えてくれたのが印象的でした(^-^)</t>
  </si>
  <si>
    <t>ti_welfare
RT @IDEmRes: @allenai_org 実験できてくれる当事者などからお話を聞くと、特に女性は手先の器用な作業が求められたり、期待される部分もあると思うので、頑張って上達した人が多いようです。「字が上手ですねぇー」と話したら「一生懸命練習してきました」と答えてくれた…</t>
  </si>
  <si>
    <t>revensaspudic
RT @GaryMarcus: “If we have @ElonMusk
and Nick Bostrom talking about
‘superintelligence’, we need [sceptics
like] @GaryMarcus to provide a…</t>
  </si>
  <si>
    <t xml:space="preserve">elonmusk
</t>
  </si>
  <si>
    <t>yoavgo
https://t.co/WUQRVNOtra</t>
  </si>
  <si>
    <t>tdietterich
@rgblong @DevFeznet @rodneyabrooks
I don't know of any "human level"
or "human breadth" AI benchmark.
There are some nice recent efforts
to evaluate common sense reasoning.
See https://t.co/YEBC2PHSYb for
example.</t>
  </si>
  <si>
    <t xml:space="preserve">rodneyabrooks
</t>
  </si>
  <si>
    <t xml:space="preserve">devfeznet
</t>
  </si>
  <si>
    <t xml:space="preserve">rgblong
</t>
  </si>
  <si>
    <t>etzioni
For the record: Slagle's SAINT
program did symbolic integration
but did NOT take calculus exams--that
would require NLP, which is beyond
the state-of-the-art even now.
For recent progress, see https://t.co/Z333bfPl6s
which tackles a limited subset
of SAT-style math questions https://t.co/aRARWXv7UY</t>
  </si>
  <si>
    <t>maelorin
RT @etzioni: For the record: Slagle's
SAINT program did symbolic integration
but did NOT take calculus exams--that
would require NLP, which…</t>
  </si>
  <si>
    <t>klokwurk
RT @JanelleCShane: in which Eli
the dragon is kind of an asshole
Demo of fake news generation via
Grover generate your own: https://t.co/T…</t>
  </si>
  <si>
    <t>janellecshane
in which Eli the dragon is kind
of an asshole Demo of fake news
generation via Grover generate
your own: https://t.co/Ts5NIj2add
https://t.co/f2wjEWcwPV</t>
  </si>
  <si>
    <t>anorangerobin
RT @JanelleCShane: in which Eli
the dragon is kind of an asshole
Demo of fake news generation via
Grover generate your own: https://t.co/T…</t>
  </si>
  <si>
    <t>j__swift
RT @JanelleCShane: in which Eli
the dragon is kind of an asshole
Demo of fake news generation via
Grover generate your own: https://t.co/T…</t>
  </si>
  <si>
    <t>totz_the_plaid
RT @JanelleCShane: in which Eli
the dragon is kind of an asshole
Demo of fake news generation via
Grover generate your own: https://t.co/T…</t>
  </si>
  <si>
    <t>ruleatlas
RT @JanelleCShane: in which Eli
the dragon is kind of an asshole
Demo of fake news generation via
Grover generate your own: https://t.co/T…</t>
  </si>
  <si>
    <t>listelian
RT @JanelleCShane: in which Eli
the dragon is kind of an asshole
Demo of fake news generation via
Grover generate your own: https://t.co/T…</t>
  </si>
  <si>
    <t>astrochris
RT @JanelleCShane: in which Eli
the dragon is kind of an asshole
Demo of fake news generation via
Grover generate your own: https://t.co/T…</t>
  </si>
  <si>
    <t>meowdip
RT @JanelleCShane: in which Eli
the dragon is kind of an asshole
Demo of fake news generation via
Grover generate your own: https://t.co/T…</t>
  </si>
  <si>
    <t>bobcatmoran
RT @JanelleCShane: in which Eli
the dragon is kind of an asshole
Demo of fake news generation via
Grover generate your own: https://t.co/T…</t>
  </si>
  <si>
    <t>zig314
RT @JanelleCShane: in which Eli
the dragon is kind of an asshole
Demo of fake news generation via
Grover generate your own: https://t.co/T…</t>
  </si>
  <si>
    <t>electricarchaeo
I primed this AI text generator
https://t.co/8CAgVDV3Fb with 'Archaeology
is Queen of the Disciplines' and
got.... this.... https://t.co/DSuegxhLQE</t>
  </si>
  <si>
    <t>c_dubbs
RT @JanelleCShane: in which Eli
the dragon is kind of an asshole
Demo of fake news generation via
Grover generate your own: https://t.co/T…</t>
  </si>
  <si>
    <t>mighty_mariposa
RT @JanelleCShane: in which Eli
the dragon is kind of an asshole
Demo of fake news generation via
Grover generate your own: https://t.co/T…</t>
  </si>
  <si>
    <t>christinewenc
RT @JanelleCShane: in which Eli
the dragon is kind of an asshole
Demo of fake news generation via
Grover generate your own: https://t.co/T…</t>
  </si>
  <si>
    <t>iambriangraham
RT @GaryMarcus: “If we have @ElonMusk
and Nick Bostrom talking about
‘superintelligence’, we need [sceptics
like] @GaryMarcus to provide a…</t>
  </si>
  <si>
    <t>stripeycaptain
RT @JanelleCShane: in which Eli
the dragon is kind of an asshole
Demo of fake news generation via
Grover generate your own: https://t.co/T…</t>
  </si>
  <si>
    <t>tribble314
RT @JanelleCShane: in which Eli
the dragon is kind of an asshole
Demo of fake news generation via
Grover generate your own: https://t.co/T…</t>
  </si>
  <si>
    <t>minemaz
RT @jaguring1: AIが「常識」を持っていないと解けないと言われていたデータセットとして、例えば、SWAGでは人間のスコアを超え、WNLIやWSCでもかなり人間に近いスコアが出ている。WinoGrandeは難しいと言われたが、fine-tuned
BERT(larg…</t>
  </si>
  <si>
    <t>jaguring1
RT @CVpaperChalleng: A BERT model
for scientific text（科学論文を学習させたBERT）
https://t.co/aSRXdWZyGb https://t.co/1jkrxO8dQS
#xpaperchallenge</t>
  </si>
  <si>
    <t>curseyoukhan
RT @JanelleCShane: in which Eli
the dragon is kind of an asshole
Demo of fake news generation via
Grover generate your own: https://t.co/T…</t>
  </si>
  <si>
    <t>howling_richard
RT @JanelleCShane: in which Eli
the dragon is kind of an asshole
Demo of fake news generation via
Grover generate your own: https://t.co/T…</t>
  </si>
  <si>
    <t>s_aiueo32
RT @CVpaperChalleng: A BERT model
for scientific text（科学論文を学習させたBERT）
https://t.co/aSRXdWZyGb https://t.co/1jkrxO8dQS
#xpaperchallenge</t>
  </si>
  <si>
    <t>cvpaperchalleng
AllenAIはSemantic Scholarも運営していて、データを収集しやすい。
https://t.co/WuL3ivH7Ub #xpaperchallenge</t>
  </si>
  <si>
    <t>jbeasom
RT @JanelleCShane: in which Eli
the dragon is kind of an asshole
Demo of fake news generation via
Grover generate your own: https://t.co/T…</t>
  </si>
  <si>
    <t>nlpaperchalleng
RT @CVpaperChalleng: AllenAIはSemantic
Scholarも運営していて、データを収集しやすい。 https://t.co/WuL3ivH7Ub
#xpaperchallenge</t>
  </si>
  <si>
    <t>simonsmine
RT @JanelleCShane: in which Eli
the dragon is kind of an asshole
Demo of fake news generation via
Grover generate your own: https://t.co/T…</t>
  </si>
  <si>
    <t>m_tomo_
RT @CVpaperChalleng: A BERT model
for scientific text（科学論文を学習させたBERT）
https://t.co/aSRXdWZyGb https://t.co/1jkrxO8dQS
#xpaperchallenge</t>
  </si>
  <si>
    <t>botwikidotorg
RT @JanelleCShane: in which Eli
the dragon is kind of an asshole
Demo of fake news generation via
Grover generate your own: https://t.co/T…</t>
  </si>
  <si>
    <t>kur0cky_y
RT @CVpaperChalleng: A BERT model
for scientific text（科学論文を学習させたBERT）
https://t.co/aSRXdWZyGb https://t.co/1jkrxO8dQS
#xpaperchallenge</t>
  </si>
  <si>
    <t>tabatkins
RT @JanelleCShane: in which Eli
the dragon is kind of an asshole
Demo of fake news generation via
Grover generate your own: https://t.co/T…</t>
  </si>
  <si>
    <t>n_kats_
RT @CVpaperChalleng: A BERT model
for scientific text（科学論文を学習させたBERT）
https://t.co/aSRXdWZyGb https://t.co/1jkrxO8dQS
#xpaperchallenge</t>
  </si>
  <si>
    <t>0x00c651e0
RT @JanelleCShane: in which Eli
the dragon is kind of an asshole
Demo of fake news generation via
Grover generate your own: https://t.co/T…</t>
  </si>
  <si>
    <t>listmakerlisa
RT @JanelleCShane: in which Eli
the dragon is kind of an asshole
Demo of fake news generation via
Grover generate your own: https://t.co/T…</t>
  </si>
  <si>
    <t>that_guy_ego
RT @JanelleCShane: in which Eli
the dragon is kind of an asshole
Demo of fake news generation via
Grover generate your own: https://t.co/T…</t>
  </si>
  <si>
    <t>zafsel
RT @jaguring1: AIが「常識」を持っていないと解けないと言われていたデータセットとして、例えば、SWAGでは人間のスコアを超え、WNLIやWSCでもかなり人間に近いスコアが出ている。WinoGrandeは難しいと言われたが、fine-tuned
BERT(larg…</t>
  </si>
  <si>
    <t>okie_elliott
hey teachers of FYC: what can we
teach with a fake news generator/detector?
ideas? i just made this fake news
story using GROVER: https://t.co/9hBFwPVKeF
#fyc #academictalk #amwriting #amteaching
https://t.co/kwLFRsE2ps</t>
  </si>
  <si>
    <t>lecagle
RT @okie_elliott: hey teachers
of FYC: what can we teach with
a fake news generator/detector?
ideas? i just made this fake news
story using…</t>
  </si>
  <si>
    <t>samurairodeo
RT @jaguring1: AIが「常識」を持っていないと解けないと言われていたデータセットとして、例えば、SWAGでは人間のスコアを超え、WNLIやWSCでもかなり人間に近いスコアが出ている。WinoGrandeは難しいと言われたが、fine-tuned
BERT(larg…</t>
  </si>
  <si>
    <t>assistedevolve
RT @JanelleCShane: in which Eli
the dragon is kind of an asshole
Demo of fake news generation via
Grover generate your own: https://t.co/T…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</si>
  <si>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</si>
  <si>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</si>
  <si>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</si>
  <si>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</si>
  <si>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</si>
  <si>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</si>
  <si>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</si>
  <si>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</si>
  <si>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</si>
  <si>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</si>
  <si>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</si>
  <si>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</si>
  <si>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</si>
  <si>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</si>
  <si>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</si>
  <si>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</si>
  <si>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</si>
  <si>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</si>
  <si>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</si>
  <si>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</si>
  <si>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</si>
  <si>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</si>
  <si>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</si>
  <si>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</si>
  <si>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</si>
  <si>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</si>
  <si>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</si>
  <si>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</si>
  <si>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</si>
  <si>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</si>
  <si>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</si>
  <si>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</si>
  <si>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</si>
  <si>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</si>
  <si>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</si>
  <si>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</si>
  <si>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</si>
  <si>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</si>
  <si>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</si>
  <si>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</si>
  <si>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</si>
  <si>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</si>
  <si>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</si>
  <si>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</si>
  <si>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</si>
  <si>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</si>
  <si>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</si>
  <si>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</si>
  <si>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</si>
  <si>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</si>
  <si>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</si>
  <si>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</si>
  <si>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</si>
  <si>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</si>
  <si>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</si>
  <si>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</si>
  <si>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</si>
  <si>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</si>
  <si>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</si>
  <si>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</si>
  <si>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</si>
  <si>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</si>
  <si>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</si>
  <si>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</si>
  <si>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</si>
  <si>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</si>
  <si>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</si>
  <si>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</si>
  <si>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</si>
  <si>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</si>
  <si>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https://github.com/allenai/scibert</t>
  </si>
  <si>
    <t>https://arxiv.org/abs/1903.10676</t>
  </si>
  <si>
    <t>https://drive.google.com/file/d/1mV2ucT3XbYSsgCJ5gOJkR15EKC-GelWy/view</t>
  </si>
  <si>
    <t>Entire Graph Count</t>
  </si>
  <si>
    <t>Top URLs in Tweet in G1</t>
  </si>
  <si>
    <t>Top URLs in Tweet in G2</t>
  </si>
  <si>
    <t>G1 Count</t>
  </si>
  <si>
    <t>https://allenai.org/content/docs/07-19_Springer_Nature_AI2_press_release.pdf</t>
  </si>
  <si>
    <t>https://www.semanticscholar.org/</t>
  </si>
  <si>
    <t>https://arxiv.org/abs/1904.03323</t>
  </si>
  <si>
    <t>https://arxiv.org/abs/1904.05342</t>
  </si>
  <si>
    <t>https://arxiv.org/abs/1902.08691</t>
  </si>
  <si>
    <t>Top URLs in Tweet in G3</t>
  </si>
  <si>
    <t>G2 Count</t>
  </si>
  <si>
    <t>https://arxiv.org/abs/1811.00146</t>
  </si>
  <si>
    <t>Top URLs in Tweet in G4</t>
  </si>
  <si>
    <t>G3 Count</t>
  </si>
  <si>
    <t>Top URLs in Tweet in G5</t>
  </si>
  <si>
    <t>G4 Count</t>
  </si>
  <si>
    <t>http://euclid.allenai.org/</t>
  </si>
  <si>
    <t>https://twitter.com/rodneyabrooks/status/1160627697824833536</t>
  </si>
  <si>
    <t>Top URLs in Tweet in G6</t>
  </si>
  <si>
    <t>G5 Count</t>
  </si>
  <si>
    <t>https://arxiv.org/abs/1906.02242</t>
  </si>
  <si>
    <t>https://github.com/allenai/vampire</t>
  </si>
  <si>
    <t>Top URLs in Tweet in G7</t>
  </si>
  <si>
    <t>G6 Count</t>
  </si>
  <si>
    <t>Top URLs in Tweet in G8</t>
  </si>
  <si>
    <t>G7 Count</t>
  </si>
  <si>
    <t>https://mosaickg.apps.allenai.org/?l=Misha%20pulled%20William%27s%20hair</t>
  </si>
  <si>
    <t>https://mosaickg.apps.allenai.org/?l=The%20kids%20started%20fighting%20and%20Daddy%20got%20upset</t>
  </si>
  <si>
    <t>Top URLs in Tweet in G9</t>
  </si>
  <si>
    <t>G8 Count</t>
  </si>
  <si>
    <t>Top URLs in Tweet in G10</t>
  </si>
  <si>
    <t>G9 Count</t>
  </si>
  <si>
    <t>G10 Count</t>
  </si>
  <si>
    <t>Top URLs in Tweet</t>
  </si>
  <si>
    <t>https://github.com/allenai/scibert http://allenai.org https://allenai.org/content/docs/07-19_Springer_Nature_AI2_press_release.pdf https://www.semanticscholar.org/ https://leaderboard.allenai.org/drop/submissions/public https://s2-sanity.apps.allenai.org/ https://arxiv.org/abs/1904.03323 https://arxiv.org/abs/1904.05342 https://arxiv.org/abs/1902.08691 https://arxiv.org/abs/1903.10676</t>
  </si>
  <si>
    <t>https://arxiv.org/abs/1903.10676 https://github.com/allenai/scibert https://www.aclweb.org/anthology/papers/P/P19/P19-1470/ https://allenai.org/ https://leaderboard.allenai.org/winogrande/submissions/public https://arxiv.org/abs/1811.00146</t>
  </si>
  <si>
    <t>https://www.ft.com/content/4367e34e-db72-11e7-9504-59efdb70e12f http://euclid.allenai.org/ https://twitter.com/rodneyabrooks/status/1160627697824833536</t>
  </si>
  <si>
    <t>https://mosaickg.apps.allenai.org/ https://drive.google.com/file/d/1mV2ucT3XbYSsgCJ5gOJkR15EKC-GelWy/view https://mosaickg.apps.allenai.org/?l=Misha%20pulled%20William%27s%20hair https://mosaickg.apps.allenai.org/?l=The%20kids%20started%20fighting%20and%20Daddy%20got%20upset https://mosaickg.apps.allenai.org/conceptnet/?l=people&amp;r=IsA</t>
  </si>
  <si>
    <t>https://allenai.org/data/data-all-2018.html https://s2-sanity.apps.allenai.org/ https://allenai.org/ai2-israel/ https://grover.allenai.org/</t>
  </si>
  <si>
    <t>Top Domains in Tweet in Entire Graph</t>
  </si>
  <si>
    <t>arxiv.org</t>
  </si>
  <si>
    <t>github.com</t>
  </si>
  <si>
    <t>google.com</t>
  </si>
  <si>
    <t>twitter.com</t>
  </si>
  <si>
    <t>allennlp.org</t>
  </si>
  <si>
    <t>semanticscholar.org</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</si>
  <si>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</si>
  <si>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</si>
  <si>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</si>
  <si>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</si>
  <si>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</si>
  <si>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</si>
  <si>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</si>
  <si>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</si>
  <si>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</si>
  <si>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</si>
  <si>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</si>
  <si>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</si>
  <si>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allenai.org arxiv.org github.com semanticscholar.org</t>
  </si>
  <si>
    <t>arxiv.org github.com aclweb.org allenai.org</t>
  </si>
  <si>
    <t>ft.com allenai.org twitter.com</t>
  </si>
  <si>
    <t>Top Hashtags in Tweet in Entire Graph</t>
  </si>
  <si>
    <t>ai</t>
  </si>
  <si>
    <t>ai4good</t>
  </si>
  <si>
    <t>ai2</t>
  </si>
  <si>
    <t>fyc</t>
  </si>
  <si>
    <t>academictalk</t>
  </si>
  <si>
    <t>amwriting</t>
  </si>
  <si>
    <t>Top Hashtags in Tweet in G1</t>
  </si>
  <si>
    <t>amteaching</t>
  </si>
  <si>
    <t>Top Hashtags in Tweet in G2</t>
  </si>
  <si>
    <t>nlp</t>
  </si>
  <si>
    <t>machinereading</t>
  </si>
  <si>
    <t>machinereasoning</t>
  </si>
  <si>
    <t>Top Hashtags in Tweet in G3</t>
  </si>
  <si>
    <t>Top Hashtags in Tweet in G4</t>
  </si>
  <si>
    <t>Top Hashtags in Tweet in G5</t>
  </si>
  <si>
    <t>Top Hashtags in Tweet in G6</t>
  </si>
  <si>
    <t>Top Hashtags in Tweet in G7</t>
  </si>
  <si>
    <t>Top Hashtags in Tweet in G8</t>
  </si>
  <si>
    <t>Top Hashtags in Tweet in G9</t>
  </si>
  <si>
    <t>artificialintelligence</t>
  </si>
  <si>
    <t>datascience</t>
  </si>
  <si>
    <t>ai4g</t>
  </si>
  <si>
    <t>Top Hashtags in Tweet in G10</t>
  </si>
  <si>
    <t>Top Hashtags in Tweet</t>
  </si>
  <si>
    <t>ai4good ai2 ai semanticscholar nlp machinereading machinereasoning deeplearning</t>
  </si>
  <si>
    <t>ai nlproc artificialintelligence datascience deeplearning ai4g</t>
  </si>
  <si>
    <t>Top Words in Tweet in Entire Graph</t>
  </si>
  <si>
    <t>Words in Sentiment List#1: Positive</t>
  </si>
  <si>
    <t>Words in Sentiment List#2: Negative</t>
  </si>
  <si>
    <t>Words in Sentiment List#3: Angry/Violent</t>
  </si>
  <si>
    <t>Non-categorized Words</t>
  </si>
  <si>
    <t>Total Words</t>
  </si>
  <si>
    <t>news</t>
  </si>
  <si>
    <t>fake</t>
  </si>
  <si>
    <t>grover</t>
  </si>
  <si>
    <t>demo</t>
  </si>
  <si>
    <t>eli</t>
  </si>
  <si>
    <t>Top Words in Tweet in G1</t>
  </si>
  <si>
    <t>dragon</t>
  </si>
  <si>
    <t>kind</t>
  </si>
  <si>
    <t>asshole</t>
  </si>
  <si>
    <t>generation</t>
  </si>
  <si>
    <t>generate</t>
  </si>
  <si>
    <t>Top Words in Tweet in G2</t>
  </si>
  <si>
    <t>team</t>
  </si>
  <si>
    <t>drop</t>
  </si>
  <si>
    <t>papers</t>
  </si>
  <si>
    <t>ðÿ</t>
  </si>
  <si>
    <t>more</t>
  </si>
  <si>
    <t>Top Words in Tweet in G3</t>
  </si>
  <si>
    <t>bert</t>
  </si>
  <si>
    <t>#xpaperchallenge</t>
  </si>
  <si>
    <t>model</t>
  </si>
  <si>
    <t>scientific</t>
  </si>
  <si>
    <t>text</t>
  </si>
  <si>
    <t>科学論文を学習させたbert</t>
  </si>
  <si>
    <t>aiが</t>
  </si>
  <si>
    <t>常識</t>
  </si>
  <si>
    <t>を持っていないと解けないと言われていたデータセットとして</t>
  </si>
  <si>
    <t>Top Words in Tweet in G4</t>
  </si>
  <si>
    <t>first</t>
  </si>
  <si>
    <t>release</t>
  </si>
  <si>
    <t>starting</t>
  </si>
  <si>
    <t>prepare</t>
  </si>
  <si>
    <t>repo</t>
  </si>
  <si>
    <t>legal</t>
  </si>
  <si>
    <t>Top Words in Tweet in G5</t>
  </si>
  <si>
    <t>nick</t>
  </si>
  <si>
    <t>bostrom</t>
  </si>
  <si>
    <t>talking</t>
  </si>
  <si>
    <t>superintelligence</t>
  </si>
  <si>
    <t>need</t>
  </si>
  <si>
    <t>sceptics</t>
  </si>
  <si>
    <t>provide</t>
  </si>
  <si>
    <t>Top Words in Tweet in G6</t>
  </si>
  <si>
    <t>code</t>
  </si>
  <si>
    <t>paper</t>
  </si>
  <si>
    <t>pre</t>
  </si>
  <si>
    <t>print</t>
  </si>
  <si>
    <t>#acl2019</t>
  </si>
  <si>
    <t>variational</t>
  </si>
  <si>
    <t>pretraining</t>
  </si>
  <si>
    <t>semi</t>
  </si>
  <si>
    <t>supervised</t>
  </si>
  <si>
    <t>Top Words in Tweet in G7</t>
  </si>
  <si>
    <t>human</t>
  </si>
  <si>
    <t>Top Words in Tweet in G8</t>
  </si>
  <si>
    <t>comet</t>
  </si>
  <si>
    <t>cutting</t>
  </si>
  <si>
    <t>edge</t>
  </si>
  <si>
    <t>neural</t>
  </si>
  <si>
    <t>reasoning</t>
  </si>
  <si>
    <t>system</t>
  </si>
  <si>
    <t>knows</t>
  </si>
  <si>
    <t>parenting</t>
  </si>
  <si>
    <t>sibling</t>
  </si>
  <si>
    <t>Top Words in Tweet in G9</t>
  </si>
  <si>
    <t>#ai</t>
  </si>
  <si>
    <t>semantic</t>
  </si>
  <si>
    <t>sanity</t>
  </si>
  <si>
    <t>Top Words in Tweet in G10</t>
  </si>
  <si>
    <t>knowledge</t>
  </si>
  <si>
    <t>graph</t>
  </si>
  <si>
    <t>construction</t>
  </si>
  <si>
    <t>fusing</t>
  </si>
  <si>
    <t>large</t>
  </si>
  <si>
    <t>language</t>
  </si>
  <si>
    <t>models</t>
  </si>
  <si>
    <t>seed</t>
  </si>
  <si>
    <t>Top Words in Tweet</t>
  </si>
  <si>
    <t>fake news grover eli dragon kind asshole demo generation generate</t>
  </si>
  <si>
    <t>allenai_org allen_ai team drop ai2 semanticscholar papers ðÿ idemres more</t>
  </si>
  <si>
    <t>bert #xpaperchallenge cvpaperchalleng model scientific text 科学論文を学習させたbert aiが 常識 を持っていないと解けないと言われていたデータセットとして</t>
  </si>
  <si>
    <t>github spacy_io danhlawreporter first release starting prepare repo s legal</t>
  </si>
  <si>
    <t>garymarcus elonmusk nick bostrom talking superintelligence need sceptics provide etzioni</t>
  </si>
  <si>
    <t>code paper pre print #acl2019 variational pretraining semi supervised text</t>
  </si>
  <si>
    <t>julianharris comet cutting edge neural reasoning system knows parenting sibling</t>
  </si>
  <si>
    <t>#ai semantic sanity ai</t>
  </si>
  <si>
    <t>knowledge comet graph construction text fusing large language models seed</t>
  </si>
  <si>
    <t>grover paper today reread https t co taymihncuc life changing</t>
  </si>
  <si>
    <t>report vaccines</t>
  </si>
  <si>
    <t>deep</t>
  </si>
  <si>
    <t>Top Word Pairs in Tweet in Entire Graph</t>
  </si>
  <si>
    <t>fake,news</t>
  </si>
  <si>
    <t>eli,dragon</t>
  </si>
  <si>
    <t>dragon,kind</t>
  </si>
  <si>
    <t>kind,asshole</t>
  </si>
  <si>
    <t>asshole,demo</t>
  </si>
  <si>
    <t>demo,fake</t>
  </si>
  <si>
    <t>news,generation</t>
  </si>
  <si>
    <t>generation,grover</t>
  </si>
  <si>
    <t>grover,generate</t>
  </si>
  <si>
    <t>janellecshane,eli</t>
  </si>
  <si>
    <t>Top Word Pairs in Tweet in G1</t>
  </si>
  <si>
    <t>Top Word Pairs in Tweet in G2</t>
  </si>
  <si>
    <t>semanticscholar,team</t>
  </si>
  <si>
    <t>idemres,allenai_org</t>
  </si>
  <si>
    <t>semantic,sanity</t>
  </si>
  <si>
    <t>leading,publisher</t>
  </si>
  <si>
    <t>publisher,springernature</t>
  </si>
  <si>
    <t>springernature,semanticscholar</t>
  </si>
  <si>
    <t>team,upto</t>
  </si>
  <si>
    <t>upto,bring</t>
  </si>
  <si>
    <t>bring,expanded</t>
  </si>
  <si>
    <t>expanded,content</t>
  </si>
  <si>
    <t>Top Word Pairs in Tweet in G3</t>
  </si>
  <si>
    <t>bert,model</t>
  </si>
  <si>
    <t>model,scientific</t>
  </si>
  <si>
    <t>scientific,text</t>
  </si>
  <si>
    <t>text,科学論文を学習させたbert</t>
  </si>
  <si>
    <t>科学論文を学習させたbert,#xpaperchallenge</t>
  </si>
  <si>
    <t>cvpaperchalleng,bert</t>
  </si>
  <si>
    <t>aiが,常識</t>
  </si>
  <si>
    <t>常識,を持っていないと解けないと言われていたデータセットとして</t>
  </si>
  <si>
    <t>を持っていないと解けないと言われていたデータセットとして,例えば</t>
  </si>
  <si>
    <t>例えば,swagでは人間のスコアを超え</t>
  </si>
  <si>
    <t>Top Word Pairs in Tweet in G4</t>
  </si>
  <si>
    <t>first,release</t>
  </si>
  <si>
    <t>starting,prepare</t>
  </si>
  <si>
    <t>prepare,github</t>
  </si>
  <si>
    <t>github,repo</t>
  </si>
  <si>
    <t>repo,first</t>
  </si>
  <si>
    <t>s,spacy_io</t>
  </si>
  <si>
    <t>spacy_io,legal</t>
  </si>
  <si>
    <t>legal,#nlproc</t>
  </si>
  <si>
    <t>#nlproc,package</t>
  </si>
  <si>
    <t>package,blackstone</t>
  </si>
  <si>
    <t>Top Word Pairs in Tweet in G5</t>
  </si>
  <si>
    <t>elonmusk,nick</t>
  </si>
  <si>
    <t>nick,bostrom</t>
  </si>
  <si>
    <t>bostrom,talking</t>
  </si>
  <si>
    <t>talking,superintelligence</t>
  </si>
  <si>
    <t>superintelligence,need</t>
  </si>
  <si>
    <t>need,sceptics</t>
  </si>
  <si>
    <t>sceptics,garymarcus</t>
  </si>
  <si>
    <t>garymarcus,provide</t>
  </si>
  <si>
    <t>garymarcus,elonmusk</t>
  </si>
  <si>
    <t>record,slagle's</t>
  </si>
  <si>
    <t>Top Word Pairs in Tweet in G6</t>
  </si>
  <si>
    <t>code,pre</t>
  </si>
  <si>
    <t>pre,print</t>
  </si>
  <si>
    <t>print,#acl2019</t>
  </si>
  <si>
    <t>#acl2019,paper</t>
  </si>
  <si>
    <t>paper,variational</t>
  </si>
  <si>
    <t>variational,pretraining</t>
  </si>
  <si>
    <t>pretraining,semi</t>
  </si>
  <si>
    <t>semi,supervised</t>
  </si>
  <si>
    <t>supervised,text</t>
  </si>
  <si>
    <t>text,classification</t>
  </si>
  <si>
    <t>Top Word Pairs in Tweet in G7</t>
  </si>
  <si>
    <t>Top Word Pairs in Tweet in G8</t>
  </si>
  <si>
    <t>comet,cutting</t>
  </si>
  <si>
    <t>cutting,edge</t>
  </si>
  <si>
    <t>edge,neural</t>
  </si>
  <si>
    <t>neural,reasoning</t>
  </si>
  <si>
    <t>reasoning,system</t>
  </si>
  <si>
    <t>system,knows</t>
  </si>
  <si>
    <t>knows,parenting</t>
  </si>
  <si>
    <t>parenting,sibling</t>
  </si>
  <si>
    <t>sibling,rivalry</t>
  </si>
  <si>
    <t>rivalry,misha</t>
  </si>
  <si>
    <t>Top Word Pairs in Tweet in G9</t>
  </si>
  <si>
    <t>Top Word Pairs in Tweet in G10</t>
  </si>
  <si>
    <t>comet,knowledge</t>
  </si>
  <si>
    <t>knowledge,graph</t>
  </si>
  <si>
    <t>graph,construction</t>
  </si>
  <si>
    <t>construction,text</t>
  </si>
  <si>
    <t>text,fusing</t>
  </si>
  <si>
    <t>fusing,large</t>
  </si>
  <si>
    <t>large,language</t>
  </si>
  <si>
    <t>language,models</t>
  </si>
  <si>
    <t>models,seed</t>
  </si>
  <si>
    <t>seed,structured</t>
  </si>
  <si>
    <t>Top Word Pairs in Tweet</t>
  </si>
  <si>
    <t>fake,news  eli,dragon  dragon,kind  kind,asshole  asshole,demo  demo,fake  news,generation  generation,grover  grover,generate  janellecshane,eli</t>
  </si>
  <si>
    <t>semanticscholar,team  idemres,allenai_org  semantic,sanity  leading,publisher  publisher,springernature  springernature,semanticscholar  team,upto  upto,bring  bring,expanded  expanded,content</t>
  </si>
  <si>
    <t>bert,model  model,scientific  scientific,text  text,科学論文を学習させたbert  科学論文を学習させたbert,#xpaperchallenge  cvpaperchalleng,bert  aiが,常識  常識,を持っていないと解けないと言われていたデータセットとして  を持っていないと解けないと言われていたデータセットとして,例えば  例えば,swagでは人間のスコアを超え</t>
  </si>
  <si>
    <t>first,release  starting,prepare  prepare,github  github,repo  repo,first  s,spacy_io  spacy_io,legal  legal,#nlproc  #nlproc,package  package,blackstone</t>
  </si>
  <si>
    <t>elonmusk,nick  nick,bostrom  bostrom,talking  talking,superintelligence  superintelligence,need  need,sceptics  sceptics,garymarcus  garymarcus,provide  garymarcus,elonmusk  record,slagle's</t>
  </si>
  <si>
    <t>code,pre  pre,print  print,#acl2019  #acl2019,paper  paper,variational  variational,pretraining  pretraining,semi  semi,supervised  supervised,text  text,classification</t>
  </si>
  <si>
    <t>comet,cutting  cutting,edge  edge,neural  neural,reasoning  reasoning,system  system,knows  knows,parenting  parenting,sibling  sibling,rivalry  rivalry,misha</t>
  </si>
  <si>
    <t>comet,knowledge  knowledge,graph  graph,construction  construction,text  text,fusing  fusing,large  large,language  language,models  models,seed  seed,structured</t>
  </si>
  <si>
    <t>today,reread  reread,grover  grover,paper  paper,https  https,t  t,co  co,taymihncuc  taymihncuc,life  life,changing  changing,revelation</t>
  </si>
  <si>
    <t>Top Replied-To in Entire Graph</t>
  </si>
  <si>
    <t>Top Mentioned in Entire Graph</t>
  </si>
  <si>
    <t>iclrandâ</t>
  </si>
  <si>
    <t>Top Replied-To in G1</t>
  </si>
  <si>
    <t>Top Replied-To in G2</t>
  </si>
  <si>
    <t>Top Mentioned in G1</t>
  </si>
  <si>
    <t>Top Mentioned in G2</t>
  </si>
  <si>
    <t>Top Replied-To in G3</t>
  </si>
  <si>
    <t>karpatâ</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</si>
  <si>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</si>
  <si>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</si>
  <si>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</si>
  <si>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</si>
  <si>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</si>
  <si>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</si>
  <si>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</si>
  <si>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</si>
  <si>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</si>
  <si>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</si>
  <si>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</si>
  <si>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</si>
  <si>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</si>
  <si>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</si>
  <si>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</si>
  <si>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</si>
  <si>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allenai_org humansofml</t>
  </si>
  <si>
    <t>Top Mentioned in Tweet</t>
  </si>
  <si>
    <t>janellecshane okie_elliott</t>
  </si>
  <si>
    <t>allen_ai allenai_org semanticscholar idemres springernature ai2_allennlp karpathy karpatâ humansofml</t>
  </si>
  <si>
    <t>cvpaperchalleng jaguring1 kyoun</t>
  </si>
  <si>
    <t>github spacy_io danhlawreporter iclrandâ iclrand allenai_org markneumannnn m_a_upson</t>
  </si>
  <si>
    <t>garymarcus elonmusk etzioni allenai_org ft</t>
  </si>
  <si>
    <t>ssgrn dangitstam dallascard nlpnoah</t>
  </si>
  <si>
    <t>devfeznet rodneyabrooks</t>
  </si>
  <si>
    <t>julianharris yejinchoinka 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</si>
  <si>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</si>
  <si>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</si>
  <si>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</si>
  <si>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</si>
  <si>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</si>
  <si>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</si>
  <si>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</si>
  <si>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</si>
  <si>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</si>
  <si>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</si>
  <si>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</si>
  <si>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</si>
  <si>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tabatkins curseyoukhan j__swift ruleatlas totz_the_plaid lecagle listelian klokwurk stripeycaptain astrochris</t>
  </si>
  <si>
    <t>rosenchild carlosrof springernature ti_welfare joyenergynews karpathy idemres hubvoicenlp allen_ai yangkevink</t>
  </si>
  <si>
    <t>minemaz jaguring1 zafsel ksksksks2 samurairodeo cvpaperchalleng n_kats_ s_aiueo32 kur0cky_y m_tomo_</t>
  </si>
  <si>
    <t>desertnaut theiclr danhlawreporter github codekee m_a_upson spacy_io markneumannnn _uwaisiqbal iclrand</t>
  </si>
  <si>
    <t>ft maelorin revensaspudic garymarcus elonmusk iambriangraham etzioni</t>
  </si>
  <si>
    <t>acraigpfeifer dangitstam minhpham nlpnoah nik0spapp ssgrn dallascard</t>
  </si>
  <si>
    <t>rgblong tdietterich rodneyabrooks devfeznet</t>
  </si>
  <si>
    <t>julianharris yejinchoinka abosselut s</t>
  </si>
  <si>
    <t>yoavgo antomon electricarchaeo quantum_stat</t>
  </si>
  <si>
    <t>m_a_r_t_i_n giulionapo michael_galkin</t>
  </si>
  <si>
    <t>miles_brundage mathemakitten</t>
  </si>
  <si>
    <t>johnmu maba_xr</t>
  </si>
  <si>
    <t>nirantk iamvijaysai</t>
  </si>
  <si>
    <t>miketyson nailsocial</t>
  </si>
  <si>
    <t>Top URLs in Tweet by Count</t>
  </si>
  <si>
    <t>https://allenai.org/content/docs/07-19_Springer_Nature_AI2_press_release.pdf https://www.semanticscholar.org/ https://s2-sanity.apps.allenai.org/ https://leaderboard.allenai.org/drop/submissions/public</t>
  </si>
  <si>
    <t>https://mosaickg.apps.allenai.org/ https://drive.google.com/file/d/1mV2ucT3XbYSsgCJ5gOJkR15EKC-GelWy/view https://mosaickg.apps.allenai.org/conceptnet/?l=people&amp;r=IsA https://mosaickg.apps.allenai.org/?l=Misha%20pulled%20William%27s%20hair https://mosaickg.apps.allenai.org/?l=The%20kids%20started%20fighting%20and%20Daddy%20got%20upset</t>
  </si>
  <si>
    <t>https://arxiv.org/abs/1903.10676 https://github.com/allenai/scibert https://leaderboard.allenai.org/winogrande/submissions/public https://www.aclweb.org/anthology/papers/P/P19/P19-1470/</t>
  </si>
  <si>
    <t>https://allenai.org/ https://arxiv.org/abs/1903.10676 https://github.com/allenai/scibert</t>
  </si>
  <si>
    <t>Top URLs in Tweet by Salience</t>
  </si>
  <si>
    <t>Top Domains in Tweet by Count</t>
  </si>
  <si>
    <t>arxiv.org github.com allenai.org aclweb.org</t>
  </si>
  <si>
    <t>allenai.org arxiv.org github.com</t>
  </si>
  <si>
    <t>Top Domains in Tweet by Salience</t>
  </si>
  <si>
    <t>semanticscholar.org allenai.org</t>
  </si>
  <si>
    <t>google.com allenai.org</t>
  </si>
  <si>
    <t>Top Hashtags in Tweet by Count</t>
  </si>
  <si>
    <t>ai semanticscholar deeplearning ai4good ai2 nlp machinereading machinereasoning</t>
  </si>
  <si>
    <t>Top Hashtags in Tweet by Salience</t>
  </si>
  <si>
    <t>semanticscholar deeplearning ai4good ai2 nlp machinereading machinereasoning ai</t>
  </si>
  <si>
    <t>Top Words in Tweet by Count</t>
  </si>
  <si>
    <t>team more ðÿ semanticscholar research learn semantic sanity #ai drop</t>
  </si>
  <si>
    <t>elonmusk nick bostrom talking superintelligence need sceptics garymarcus provide reality</t>
  </si>
  <si>
    <t>knowledge michael_galkin comet graph construction text fusing large language models</t>
  </si>
  <si>
    <t>kyoun comet commonsense transformers automatic knowledge graph construction allenai 知識ベースの自動構築</t>
  </si>
  <si>
    <t>comet commonsense transformers automatic knowledge graph construction allenai 知識ベースの自動構築 atomic</t>
  </si>
  <si>
    <t>ssgrn code pre print #acl2019 paper variational pretraining semi supervised</t>
  </si>
  <si>
    <t>great datasets reading comprehension question answering modeling #ai #nlproc #artificialintelligence</t>
  </si>
  <si>
    <t>humansofml those want train scientific texts outside medical domain recommend</t>
  </si>
  <si>
    <t>papers those want train scientific texts outside medical domain recommend</t>
  </si>
  <si>
    <t>text https t co humansofml biomedical worth checking out scibert</t>
  </si>
  <si>
    <t>deep re issuing serious warning fake stuff look realistic genius</t>
  </si>
  <si>
    <t>danhlawreporter starting prepare github repo first release iclrand s spacy_io</t>
  </si>
  <si>
    <t>github iclrand spacy_io markneumannnn first release m_a_upson danhlawreporter very exciting</t>
  </si>
  <si>
    <t>danhlawreporter starting prepare github repo first release iclrandâ s spacy_io</t>
  </si>
  <si>
    <t>danhlawreporter github spacy_io iclrand markneumannnn very exciting news starting prepare</t>
  </si>
  <si>
    <t>allen institute artificial intelligence ai2 now tweeting allen_ai please follow</t>
  </si>
  <si>
    <t>semantic sanity allen_ai semanticscholar team released personalized research feed based</t>
  </si>
  <si>
    <t>allen_ai team drop leading publisher springernature semanticscholar upto bring expanded</t>
  </si>
  <si>
    <t>allen_ai team drop aristo ai2 posted new top score ðÿ</t>
  </si>
  <si>
    <t>iamvijaysai good starting point naqanet bidaf allennlp demo here modern</t>
  </si>
  <si>
    <t>super cool another amazing resource via yejinchoinka sorry many s</t>
  </si>
  <si>
    <t>report vaccines johnmu write fake news generator cite example risks</t>
  </si>
  <si>
    <t>grover paper muppet today reread https t co taymihncuc life</t>
  </si>
  <si>
    <t>grover mathemakitten today reread paper https t co taymihncuc life</t>
  </si>
  <si>
    <t>実験できてくれる当事者などからお話を聞くと 特に女性は手先の器用な作業が求められたり 期待される部分もあると思うので 頑張って上達した人が多いようです 字が上手ですねぇー と話したら 一生懸命練習してきました と答えてくれたのが印象的でした 我々もbot 2という運動アセスメントと脳内の運動関連領域に含まれる抑制性のgaba濃度との関係を自閉症の方を対象に調べてきました</t>
  </si>
  <si>
    <t>idemres 実験できてくれる当事者などからお話を聞くと 特に女性は手先の器用な作業が求められたり 期待される部分もあると思うので 頑張って上達した人が多いようです 字が上手ですねぇー と話したら 一生懸命練習してきました と答えてくれた 我々もbot</t>
  </si>
  <si>
    <t>garymarcus elonmusk nick bostrom talking superintelligence need sceptics provide</t>
  </si>
  <si>
    <t>human rgblong devfeznet rodneyabrooks know level breadth ai benchmark nice</t>
  </si>
  <si>
    <t>record slagle's saint program symbolic integration take calculus exams require</t>
  </si>
  <si>
    <t>etzioni record slagle's saint program symbolic integration take calculus exams</t>
  </si>
  <si>
    <t>janellecshane eli dragon kind asshole demo fake news generation via</t>
  </si>
  <si>
    <t>eli dragon kind asshole demo fake news generation via grover</t>
  </si>
  <si>
    <t>primed ai text generator 'archaeology queen disciplines'</t>
  </si>
  <si>
    <t>jaguring1 aiが 常識 を持っていないと解けないと言われていたデータセットとして 例えば swagでは人間のスコアを超え wnliやwscでもかなり人間に近いスコアが出ている winograndeは難しいと言われたが fine tuned</t>
  </si>
  <si>
    <t>bert cvpaperchalleng model scientific text 科学論文を学習させたbert #xpaperchallenge aiが 常識 を持っていないと解けないと言われていたデータセットとして</t>
  </si>
  <si>
    <t>cvpaperchalleng bert model scientific text 科学論文を学習させたbert #xpaperchallenge</t>
  </si>
  <si>
    <t>#xpaperchallenge allenaiはsemantic scholarも運営していて データを収集しやすい bert model scientific text 科学論文を学習させたbert</t>
  </si>
  <si>
    <t>cvpaperchalleng #xpaperchallenge allenaiはsemantic scholarも運営していて データを収集しやすい bert model scientific text 科学論文を学習させたbert</t>
  </si>
  <si>
    <t>fake news grover hey teachers fyc teach generator detector ideas</t>
  </si>
  <si>
    <t>fake news okie_elliott hey teachers fyc teach generator detector ideas</t>
  </si>
  <si>
    <t>Top Words in Tweet by Salience</t>
  </si>
  <si>
    <t>semantic sanity drop leading publisher springernature upto bring expanded content</t>
  </si>
  <si>
    <t>first release m_a_upson danhlawreporter very exciting news starting prepare repo</t>
  </si>
  <si>
    <t>iclrand markneumannnn very exciting news starting prepare repo first release</t>
  </si>
  <si>
    <t>drop leading publisher springernature semanticscholar upto bring expanded content 3</t>
  </si>
  <si>
    <t>drop aristo ai2 posted new top score ðÿ question answering</t>
  </si>
  <si>
    <t>comet cutting edge neural reasoning system knows parenting sibling rivalry</t>
  </si>
  <si>
    <t>実験できてくれる当事者などからお話を聞くと 特に女性は手先の器用な作業が求められたり 期待される部分もあると思うので 頑張って上達した人が多いようです 字が上手ですねぇー と話したら 一生懸命練習してきました と答えてくれた 我々もbot 2という運動アセスメントと脳内の運動関連領域に含まれる抑制性のgaba濃度との関係を自閉症の方を対象に調べてきました</t>
  </si>
  <si>
    <t>cvpaperchalleng model scientific text 科学論文を学習させたbert #xpaperchallenge aiが 常識 を持っていないと解けないと言われていたデータセットとして 例えば</t>
  </si>
  <si>
    <t>allenaiはsemantic scholarも運営していて データを収集しやすい bert model scientific text 科学論文を学習させたbert #xpaperchallenge</t>
  </si>
  <si>
    <t>allenaiはsemantic scholarも運営していて データを収集しやすい bert model scientific text 科学論文を学習させたbert cvpaperchalleng #xpaperchallenge</t>
  </si>
  <si>
    <t>hey teachers fyc teach generator detector ideas made story using</t>
  </si>
  <si>
    <t>Top Word Pairs in Tweet by Count</t>
  </si>
  <si>
    <t>semanticscholar,team  learn,more  semantic,sanity  leading,publisher  publisher,springernature  springernature,semanticscholar  team,upto  upto,bring  bring,expanded  expanded,content</t>
  </si>
  <si>
    <t>elonmusk,nick  nick,bostrom  bostrom,talking  talking,superintelligence  superintelligence,need  need,sceptics  sceptics,garymarcus  garymarcus,provide  provide,reality  reality,check</t>
  </si>
  <si>
    <t>michael_galkin,comet  comet,knowledge  knowledge,graph  graph,construction  construction,text  text,fusing  fusing,large  large,language  language,models  models,seed</t>
  </si>
  <si>
    <t>kyoun,comet  comet,commonsense  commonsense,transformers  transformers,automatic  automatic,knowledge  knowledge,graph  graph,construction  construction,allenai  allenai,知識ベースの自動構築  知識ベースの自動構築,atomic</t>
  </si>
  <si>
    <t>comet,commonsense  commonsense,transformers  transformers,automatic  automatic,knowledge  knowledge,graph  graph,construction  construction,allenai  allenai,知識ベースの自動構築  知識ベースの自動構築,atomic  atomic,conceptnetの</t>
  </si>
  <si>
    <t>ssgrn,code  code,pre  pre,print  print,#acl2019  #acl2019,paper  paper,variational  variational,pretraining  pretraining,semi  semi,supervised  supervised,text</t>
  </si>
  <si>
    <t>great,datasets  datasets,reading  reading,comprehension  comprehension,question  question,answering  answering,modeling  modeling,#ai  #ai,#nlproc  #nlproc,#artificialintelligence  #artificialintelligence,#datascience</t>
  </si>
  <si>
    <t>humansofml,those  those,want  want,train  train,scientific  scientific,texts  texts,outside  outside,medical  medical,domain  domain,recommend  recommend,scibert</t>
  </si>
  <si>
    <t>those,want  want,train  train,scientific  scientific,texts  texts,outside  outside,medical  medical,domain  domain,recommend  recommend,scibert  scibert,weights</t>
  </si>
  <si>
    <t>https,t  t,co  humansofml,biomedical  biomedical,text  text,worth  worth,checking  checking,out  out,scibert  scibert,https  co,fufjijzxjk</t>
  </si>
  <si>
    <t>re,issuing  issuing,serious  serious,warning  warning,deep  deep,fake  fake,stuff  stuff,look  look,realistic  realistic,genius  genius,miketyson</t>
  </si>
  <si>
    <t>danhlawreporter,starting  starting,prepare  prepare,github  github,repo  repo,first  first,release  release,iclrand  iclrand,s  s,spacy_io  spacy_io,legal</t>
  </si>
  <si>
    <t>allenai_org,markneumannnn  first,release  m_a_upson,danhlawreporter  danhlawreporter,github  github,iclrand  iclrand,spacy_io  spacy_io,allenai_org  markneumannnn,very  very,exciting  exciting,news</t>
  </si>
  <si>
    <t>danhlawreporter,starting  starting,prepare  prepare,github  github,repo  repo,first  first,release  release,iclrandâ  iclrandâ,s  s,spacy_io  spacy_io,legal</t>
  </si>
  <si>
    <t>danhlawreporter,github  github,iclrand  iclrand,spacy_io  spacy_io,allenai_org  allenai_org,markneumannnn  markneumannnn,very  very,exciting  exciting,news  danhlawreporter,starting  starting,prepare</t>
  </si>
  <si>
    <t>allen,institute  institute,artificial  artificial,intelligence  intelligence,ai2  ai2,now  now,tweeting  tweeting,allen_ai  allen_ai,please  please,follow  follow,#ai4good</t>
  </si>
  <si>
    <t>semantic,sanity  allen_ai,semanticscholar  semanticscholar,team  team,released  released,semantic  sanity,semantic  sanity,personalized  personalized,research  research,feed  feed,based</t>
  </si>
  <si>
    <t>allen_ai,leading  leading,publisher  publisher,springernature  springernature,semanticscholar  semanticscholar,team  team,upto  upto,bring  bring,expanded  expanded,content  content,3</t>
  </si>
  <si>
    <t>allen_ai,aristo  aristo,team  team,ai2  ai2,posted  posted,new  new,top  top,score  score,drop  drop,ðÿ  ðÿ,drop</t>
  </si>
  <si>
    <t>iamvijaysai,good  good,starting  starting,point  point,naqanet  naqanet,bidaf  bidaf,allennlp  allennlp,demo  demo,here  here,modern  modern,models</t>
  </si>
  <si>
    <t>super,cool  cool,another  another,amazing  amazing,resource  resource,via  via,yejinchoinka  yejinchoinka,sorry  sorry,many  many,s  s,apologies</t>
  </si>
  <si>
    <t>allenai_org,allen  allen,institute  institute,artificial  artificial,intelligence  intelligence,ai2  ai2,now  now,tweeting  tweeting,allen_ai  allen_ai,please  please,follow</t>
  </si>
  <si>
    <t>johnmu,write  write,report  report,fake  fake,news  news,generator  generator,cite  cite,example  example,risks  risks,vaccines  vaccines,google</t>
  </si>
  <si>
    <t>julianharris,comet  comet,cutting  cutting,edge  edge,neural  neural,reasoning  reasoning,system  system,knows  knows,parenting  parenting,sibling  sibling,rivalry</t>
  </si>
  <si>
    <t>mathemakitten,today  today,reread  reread,grover  grover,paper  paper,https  https,t  t,co  co,taymihncuc  taymihncuc,life  life,changing</t>
  </si>
  <si>
    <t>allenai_org,実験できてくれる当事者などからお話を聞くと  実験できてくれる当事者などからお話を聞くと,特に女性は手先の器用な作業が求められたり  特に女性は手先の器用な作業が求められたり,期待される部分もあると思うので  期待される部分もあると思うので,頑張って上達した人が多いようです  頑張って上達した人が多いようです,字が上手ですねぇー  字が上手ですねぇー,と話したら  と話したら,一生懸命練習してきました  一生懸命練習してきました,と答えてくれたのが印象的でした  allenai_org,我々もbot  我々もbot,2という運動アセスメントと脳内の運動関連領域に含まれる抑制性のgaba濃度との関係を自閉症の方を対象に調べてきました</t>
  </si>
  <si>
    <t>idemres,allenai_org  allenai_org,実験できてくれる当事者などからお話を聞くと  実験できてくれる当事者などからお話を聞くと,特に女性は手先の器用な作業が求められたり  特に女性は手先の器用な作業が求められたり,期待される部分もあると思うので  期待される部分もあると思うので,頑張って上達した人が多いようです  頑張って上達した人が多いようです,字が上手ですねぇー  字が上手ですねぇー,と話したら  と話したら,一生懸命練習してきました  一生懸命練習してきました,と答えてくれた  allenai_org,我々もbot</t>
  </si>
  <si>
    <t>garymarcus,elonmusk  elonmusk,nick  nick,bostrom  bostrom,talking  talking,superintelligence  superintelligence,need  need,sceptics  sceptics,garymarcus  garymarcus,provide</t>
  </si>
  <si>
    <t>rgblong,devfeznet  devfeznet,rodneyabrooks  rodneyabrooks,know  know,human  human,level  level,human  human,breadth  breadth,ai  ai,benchmark  benchmark,nice</t>
  </si>
  <si>
    <t>record,slagle's  slagle's,saint  saint,program  program,symbolic  symbolic,integration  integration,take  take,calculus  calculus,exams  exams,require  require,nlp</t>
  </si>
  <si>
    <t>etzioni,record  record,slagle's  slagle's,saint  saint,program  program,symbolic  symbolic,integration  integration,take  take,calculus  calculus,exams  exams,require</t>
  </si>
  <si>
    <t>janellecshane,eli  eli,dragon  dragon,kind  kind,asshole  asshole,demo  demo,fake  fake,news  news,generation  generation,via  via,grover</t>
  </si>
  <si>
    <t>eli,dragon  dragon,kind  kind,asshole  asshole,demo  demo,fake  fake,news  news,generation  generation,via  via,grover  grover,generate</t>
  </si>
  <si>
    <t>primed,ai  ai,text  text,generator  generator,'archaeology  'archaeology,queen  queen,disciplines'</t>
  </si>
  <si>
    <t>jaguring1,aiが  aiが,常識  常識,を持っていないと解けないと言われていたデータセットとして  を持っていないと解けないと言われていたデータセットとして,例えば  例えば,swagでは人間のスコアを超え  swagでは人間のスコアを超え,wnliやwscでもかなり人間に近いスコアが出ている  wnliやwscでもかなり人間に近いスコアが出ている,winograndeは難しいと言われたが  winograndeは難しいと言われたが,fine  fine,tuned  tuned,bert</t>
  </si>
  <si>
    <t>cvpaperchalleng,bert  bert,model  model,scientific  scientific,text  text,科学論文を学習させたbert  科学論文を学習させたbert,#xpaperchallenge  aiが,常識  常識,を持っていないと解けないと言われていたデータセットとして  を持っていないと解けないと言われていたデータセットとして,例えば  例えば,swagでは人間のスコアを超え</t>
  </si>
  <si>
    <t>cvpaperchalleng,bert  bert,model  model,scientific  scientific,text  text,科学論文を学習させたbert  科学論文を学習させたbert,#xpaperchallenge</t>
  </si>
  <si>
    <t>allenaiはsemantic,scholarも運営していて  scholarも運営していて,データを収集しやすい  データを収集しやすい,#xpaperchallenge  bert,model  model,scientific  scientific,text  text,科学論文を学習させたbert  科学論文を学習させたbert,#xpaperchallenge</t>
  </si>
  <si>
    <t>cvpaperchalleng,allenaiはsemantic  allenaiはsemantic,scholarも運営していて  scholarも運営していて,データを収集しやすい  データを収集しやすい,#xpaperchallenge  cvpaperchalleng,bert  bert,model  model,scientific  scientific,text  text,科学論文を学習させたbert  科学論文を学習させたbert,#xpaperchallenge</t>
  </si>
  <si>
    <t>fake,news  hey,teachers  teachers,fyc  fyc,teach  teach,fake  news,generator  generator,detector  detector,ideas  ideas,made  made,fake</t>
  </si>
  <si>
    <t>fake,news  okie_elliott,hey  hey,teachers  teachers,fyc  fyc,teach  teach,fake  news,generator  generator,detector  detector,ideas  ideas,made</t>
  </si>
  <si>
    <t>Top Word Pairs in Tweet by Salience</t>
  </si>
  <si>
    <t>semantic,sanity  leading,publisher  publisher,springernature  springernature,semanticscholar  team,upto  upto,bring  bring,expanded  expanded,content  content,3  3,4mm</t>
  </si>
  <si>
    <t>first,release  m_a_upson,danhlawreporter  danhlawreporter,github  github,iclrand  iclrand,spacy_io  spacy_io,allenai_org  markneumannnn,very  very,exciting  exciting,news  starting,prepare</t>
  </si>
  <si>
    <t>allenai_org,実験できてくれる当事者などからお話を聞くと  実験できてくれる当事者などからお話を聞くと,特に女性は手先の器用な作業が求められたり  特に女性は手先の器用な作業が求められたり,期待される部分もあると思うので  期待される部分もあると思うので,頑張って上達した人が多いようです  頑張って上達した人が多いようです,字が上手ですねぇー  字が上手ですねぇー,と話したら  と話したら,一生懸命練習してきました  一生懸命練習してきました,と答えてくれた  allenai_org,我々もbot  我々もbot,2という運動アセスメントと脳内の運動関連領域に含まれる抑制性のgaba濃度との関係を自閉症の方を対象に調べてきました</t>
  </si>
  <si>
    <t>hey,teachers  teachers,fyc  fyc,teach  teach,fake  news,generator  generator,detector  detector,ideas  ideas,made  made,fake  news,story</t>
  </si>
  <si>
    <t>Word</t>
  </si>
  <si>
    <t>now</t>
  </si>
  <si>
    <t>#nlproc</t>
  </si>
  <si>
    <t>package</t>
  </si>
  <si>
    <t>blackstone</t>
  </si>
  <si>
    <t>â</t>
  </si>
  <si>
    <t>例えば</t>
  </si>
  <si>
    <t>swagでは人間のスコアを超え</t>
  </si>
  <si>
    <t>wnliやwscでもかなり人間に近いスコアが出ている</t>
  </si>
  <si>
    <t>winograndeは難しいと言われたが</t>
  </si>
  <si>
    <t>fine</t>
  </si>
  <si>
    <t>tuned</t>
  </si>
  <si>
    <t>generator</t>
  </si>
  <si>
    <t>commonsense</t>
  </si>
  <si>
    <t>transformers</t>
  </si>
  <si>
    <t>automatic</t>
  </si>
  <si>
    <t>allenai</t>
  </si>
  <si>
    <t>知識ベースの自動構築</t>
  </si>
  <si>
    <t>atomic</t>
  </si>
  <si>
    <t>new</t>
  </si>
  <si>
    <t>https</t>
  </si>
  <si>
    <t>t</t>
  </si>
  <si>
    <t>co</t>
  </si>
  <si>
    <t>classification</t>
  </si>
  <si>
    <t>available</t>
  </si>
  <si>
    <t>question</t>
  </si>
  <si>
    <t>answering</t>
  </si>
  <si>
    <t>research</t>
  </si>
  <si>
    <t>larg</t>
  </si>
  <si>
    <t>using</t>
  </si>
  <si>
    <t>#deeplearning</t>
  </si>
  <si>
    <t>rivalry</t>
  </si>
  <si>
    <t>misha</t>
  </si>
  <si>
    <t>william</t>
  </si>
  <si>
    <t>super</t>
  </si>
  <si>
    <t>cool</t>
  </si>
  <si>
    <t>another</t>
  </si>
  <si>
    <t>amazing</t>
  </si>
  <si>
    <t>resource</t>
  </si>
  <si>
    <t>sorry</t>
  </si>
  <si>
    <t>here</t>
  </si>
  <si>
    <t>aristo</t>
  </si>
  <si>
    <t>posted</t>
  </si>
  <si>
    <t>top</t>
  </si>
  <si>
    <t>score</t>
  </si>
  <si>
    <t>dataset</t>
  </si>
  <si>
    <t>tests</t>
  </si>
  <si>
    <t>comprehensive</t>
  </si>
  <si>
    <t>leading</t>
  </si>
  <si>
    <t>publisher</t>
  </si>
  <si>
    <t>upto</t>
  </si>
  <si>
    <t>bring</t>
  </si>
  <si>
    <t>expanded</t>
  </si>
  <si>
    <t>content</t>
  </si>
  <si>
    <t>3</t>
  </si>
  <si>
    <t>4mm</t>
  </si>
  <si>
    <t>advance</t>
  </si>
  <si>
    <t>released</t>
  </si>
  <si>
    <t>personalized</t>
  </si>
  <si>
    <t>feed</t>
  </si>
  <si>
    <t>based</t>
  </si>
  <si>
    <t>out</t>
  </si>
  <si>
    <t>scibert</t>
  </si>
  <si>
    <t>medical</t>
  </si>
  <si>
    <t>structured</t>
  </si>
  <si>
    <t>hey</t>
  </si>
  <si>
    <t>teachers</t>
  </si>
  <si>
    <t>teach</t>
  </si>
  <si>
    <t>detector</t>
  </si>
  <si>
    <t>ideas</t>
  </si>
  <si>
    <t>made</t>
  </si>
  <si>
    <t>story</t>
  </si>
  <si>
    <t>allenaiはsemantic</t>
  </si>
  <si>
    <t>scholarも運営していて</t>
  </si>
  <si>
    <t>データを収集しやすい</t>
  </si>
  <si>
    <t>record</t>
  </si>
  <si>
    <t>slagle's</t>
  </si>
  <si>
    <t>saint</t>
  </si>
  <si>
    <t>program</t>
  </si>
  <si>
    <t>symbolic</t>
  </si>
  <si>
    <t>integration</t>
  </si>
  <si>
    <t>take</t>
  </si>
  <si>
    <t>calculus</t>
  </si>
  <si>
    <t>exams</t>
  </si>
  <si>
    <t>require</t>
  </si>
  <si>
    <t>even</t>
  </si>
  <si>
    <t>recent</t>
  </si>
  <si>
    <t>see</t>
  </si>
  <si>
    <t>know</t>
  </si>
  <si>
    <t>example</t>
  </si>
  <si>
    <t>実験できてくれる当事者などからお話を聞くと</t>
  </si>
  <si>
    <t>特に女性は手先の器用な作業が求められたり</t>
  </si>
  <si>
    <t>期待される部分もあると思うので</t>
  </si>
  <si>
    <t>頑張って上達した人が多いようです</t>
  </si>
  <si>
    <t>字が上手ですねぇー</t>
  </si>
  <si>
    <t>と話したら</t>
  </si>
  <si>
    <t>一生懸命練習してきました</t>
  </si>
  <si>
    <t>我々もbot</t>
  </si>
  <si>
    <t>2という運動アセスメントと脳内の運動関連領域に含まれる抑制性のgaba濃度との関係を自閉症の方を対象に調べてきました</t>
  </si>
  <si>
    <t>梅沢侑実さんが中心</t>
  </si>
  <si>
    <t>私やメンバーのページでも少し解説がありますが</t>
  </si>
  <si>
    <t>知能のdcdへの影響は</t>
  </si>
  <si>
    <t>知的障害とdcdが随伴するというより</t>
  </si>
  <si>
    <t>知的障害のある自閉症の方が</t>
  </si>
  <si>
    <t>課題理解が困難であったり</t>
  </si>
  <si>
    <t>ワーキングメモリの問題で課題継続が困難であったりといった</t>
  </si>
  <si>
    <t>dcd以外の要因も影響が大きいと思います</t>
  </si>
  <si>
    <t>dcdは自閉症そのものとは異なる診断として定義される必要がありますが</t>
  </si>
  <si>
    <t>これだけ高い併発率には</t>
  </si>
  <si>
    <t>自閉症そのものに関わる遺伝多型にdcdを生じさせる遺伝子の貢献が大きいと考えるのが自然かと思います</t>
  </si>
  <si>
    <t>today</t>
  </si>
  <si>
    <t>reread</t>
  </si>
  <si>
    <t>taymihncuc</t>
  </si>
  <si>
    <t>life</t>
  </si>
  <si>
    <t>changing</t>
  </si>
  <si>
    <t>revelation</t>
  </si>
  <si>
    <t>muppet</t>
  </si>
  <si>
    <t>m</t>
  </si>
  <si>
    <t>work</t>
  </si>
  <si>
    <t>good</t>
  </si>
  <si>
    <t>report</t>
  </si>
  <si>
    <t>vaccines</t>
  </si>
  <si>
    <t>allen</t>
  </si>
  <si>
    <t>institute</t>
  </si>
  <si>
    <t>artificial</t>
  </si>
  <si>
    <t>intelligence</t>
  </si>
  <si>
    <t>tweeting</t>
  </si>
  <si>
    <t>please</t>
  </si>
  <si>
    <t>follow</t>
  </si>
  <si>
    <t>look</t>
  </si>
  <si>
    <t>uâ</t>
  </si>
  <si>
    <t>researcâ</t>
  </si>
  <si>
    <t>learn</t>
  </si>
  <si>
    <t>karpathy's</t>
  </si>
  <si>
    <t>groundbreaking</t>
  </si>
  <si>
    <t>arxiv</t>
  </si>
  <si>
    <t>sanityâ</t>
  </si>
  <si>
    <t>try</t>
  </si>
  <si>
    <t>#ai4good</t>
  </si>
  <si>
    <t>#ai2</t>
  </si>
  <si>
    <t>very</t>
  </si>
  <si>
    <t>exciting</t>
  </si>
  <si>
    <t>addition</t>
  </si>
  <si>
    <t>biomedical</t>
  </si>
  <si>
    <t>wi</t>
  </si>
  <si>
    <t>those</t>
  </si>
  <si>
    <t>want</t>
  </si>
  <si>
    <t>train</t>
  </si>
  <si>
    <t>texts</t>
  </si>
  <si>
    <t>outside</t>
  </si>
  <si>
    <t>domain</t>
  </si>
  <si>
    <t>recommend</t>
  </si>
  <si>
    <t>weights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</si>
  <si>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</si>
  <si>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</si>
  <si>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</si>
  <si>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</si>
  <si>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</si>
  <si>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</si>
  <si>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</si>
  <si>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</si>
  <si>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</si>
  <si>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</si>
  <si>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</si>
  <si>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</si>
  <si>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</si>
  <si>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</si>
  <si>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</si>
  <si>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</si>
  <si>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</si>
  <si>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</si>
  <si>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</si>
  <si>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</si>
  <si>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</si>
  <si>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</si>
  <si>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</si>
  <si>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</si>
  <si>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</si>
  <si>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</si>
  <si>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</si>
  <si>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</si>
  <si>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</si>
  <si>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</si>
  <si>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</si>
  <si>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</si>
  <si>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</si>
  <si>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</si>
  <si>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</si>
  <si>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</si>
  <si>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</si>
  <si>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</si>
  <si>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</si>
  <si>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</si>
  <si>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</si>
  <si>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</si>
  <si>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</si>
  <si>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</si>
  <si>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</si>
  <si>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</si>
  <si>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</si>
  <si>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</si>
  <si>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</si>
  <si>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</si>
  <si>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</si>
  <si>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Feb</t>
  </si>
  <si>
    <t>5-Feb</t>
  </si>
  <si>
    <t>5 PM</t>
  </si>
  <si>
    <t>Jun</t>
  </si>
  <si>
    <t>28-Jun</t>
  </si>
  <si>
    <t>4 PM</t>
  </si>
  <si>
    <t>2019</t>
  </si>
  <si>
    <t>11-Jun</t>
  </si>
  <si>
    <t>12 AM</t>
  </si>
  <si>
    <t>14-Jun</t>
  </si>
  <si>
    <t>3 PM</t>
  </si>
  <si>
    <t>Jul</t>
  </si>
  <si>
    <t>18-Jul</t>
  </si>
  <si>
    <t>9 PM</t>
  </si>
  <si>
    <t>30-Jul</t>
  </si>
  <si>
    <t>8 PM</t>
  </si>
  <si>
    <t>31-Jul</t>
  </si>
  <si>
    <t>12 PM</t>
  </si>
  <si>
    <t>2 PM</t>
  </si>
  <si>
    <t>10 PM</t>
  </si>
  <si>
    <t>Aug</t>
  </si>
  <si>
    <t>1-Aug</t>
  </si>
  <si>
    <t>2 AM</t>
  </si>
  <si>
    <t>5 AM</t>
  </si>
  <si>
    <t>10 AM</t>
  </si>
  <si>
    <t>2-Aug</t>
  </si>
  <si>
    <t>6 PM</t>
  </si>
  <si>
    <t>3-Aug</t>
  </si>
  <si>
    <t>1 AM</t>
  </si>
  <si>
    <t>8 AM</t>
  </si>
  <si>
    <t>1 PM</t>
  </si>
  <si>
    <t>11 PM</t>
  </si>
  <si>
    <t>4-Aug</t>
  </si>
  <si>
    <t>11 AM</t>
  </si>
  <si>
    <t>5-Aug</t>
  </si>
  <si>
    <t>9 AM</t>
  </si>
  <si>
    <t>6-Aug</t>
  </si>
  <si>
    <t>6 AM</t>
  </si>
  <si>
    <t>7-Aug</t>
  </si>
  <si>
    <t>7 PM</t>
  </si>
  <si>
    <t>8-Aug</t>
  </si>
  <si>
    <t>11-Aug</t>
  </si>
  <si>
    <t>12-Aug</t>
  </si>
  <si>
    <t>13-Aug</t>
  </si>
  <si>
    <t>4 AM</t>
  </si>
  <si>
    <t>7 AM</t>
  </si>
  <si>
    <t>128, 128, 128</t>
  </si>
  <si>
    <t>Red</t>
  </si>
  <si>
    <t>G1: fake news grover eli dragon kind asshole demo generation generate</t>
  </si>
  <si>
    <t>G2: allenai_org allen_ai team drop ai2 semanticscholar papers ðÿ idemres more</t>
  </si>
  <si>
    <t>G3: bert #xpaperchallenge cvpaperchalleng model scientific text 科学論文を学習させたbert aiが 常識 を持っていないと解けないと言われていたデータセットとして</t>
  </si>
  <si>
    <t>G4: github spacy_io danhlawreporter first release starting prepare repo s legal</t>
  </si>
  <si>
    <t>G5: garymarcus elonmusk nick bostrom talking superintelligence need sceptics provide etzioni</t>
  </si>
  <si>
    <t>G6: code paper pre print #acl2019 variational pretraining semi supervised text</t>
  </si>
  <si>
    <t>G7: human</t>
  </si>
  <si>
    <t>G8: julianharris comet cutting edge neural reasoning system knows parenting sibling</t>
  </si>
  <si>
    <t>G9: #ai semantic sanity ai</t>
  </si>
  <si>
    <t>G10: knowledge comet graph construction text fusing large language models seed</t>
  </si>
  <si>
    <t>G11: grover paper today reread https t co taymihncuc life changing</t>
  </si>
  <si>
    <t>G12: report vaccines</t>
  </si>
  <si>
    <t>G14: deep</t>
  </si>
  <si>
    <t>Autofill Workbook Results</t>
  </si>
  <si>
    <t>Edge Weight▓1▓2▓0▓True▓Gray▓Red▓▓Edge Weight▓1▓2▓0▓3▓10▓False▓Edge Weight▓1▓2▓0▓35▓12▓False▓▓0▓0▓0▓True▓Black▓Black▓▓Followers▓0▓1843199▓0▓162▓1000▓False▓▓0▓0▓0▓0▓0▓False▓▓0▓0▓0▓0▓0▓False▓▓0▓0▓0▓0▓0▓False</t>
  </si>
  <si>
    <t>GraphSource░GraphServerTwitterSearch▓GraphTerm░allenai_org▓ImportDescription░The graph represents a network of 104 Twitter users whose tweets in the requested range contained "allenai_org", or who were replied to or mentioned in those tweets.  The network was obtained from the NodeXL Graph Server on Friday, 16 August 2019 at 15:12 UTC.
The requested start date was Wednesday, 14 August 2019 at 00:01 UTC and the maximum number of days (going backward) was 14.
The maximum number of tweets collected was 5,000.
The tweets in the network were tweeted over the 13-day, 9-hour, 39-minute period from Wednesday, 31 July 2019 at 14:17 UTC to Tuesday, 13 August 2019 at 23:57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</si>
</sst>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040500"/>
        <c:axId val="15037909"/>
      </c:barChart>
      <c:catAx>
        <c:axId val="24040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37909"/>
        <c:crosses val="autoZero"/>
        <c:auto val="1"/>
        <c:lblOffset val="100"/>
        <c:noMultiLvlLbl val="0"/>
      </c:catAx>
      <c:valAx>
        <c:axId val="1503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allenai_org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59"/>
                <c:pt idx="0">
                  <c:v>5 PM
5-Feb
Feb
2018</c:v>
                </c:pt>
                <c:pt idx="1">
                  <c:v>4 PM
28-Jun
Jun</c:v>
                </c:pt>
                <c:pt idx="2">
                  <c:v>12 AM
11-Jun
Jun
2019</c:v>
                </c:pt>
                <c:pt idx="3">
                  <c:v>3 PM
14-Jun</c:v>
                </c:pt>
                <c:pt idx="4">
                  <c:v>9 PM
18-Jul
Jul</c:v>
                </c:pt>
                <c:pt idx="5">
                  <c:v>8 PM
30-Jul</c:v>
                </c:pt>
                <c:pt idx="6">
                  <c:v>12 PM
31-Jul</c:v>
                </c:pt>
                <c:pt idx="7">
                  <c:v>2 PM</c:v>
                </c:pt>
                <c:pt idx="8">
                  <c:v>3 PM</c:v>
                </c:pt>
                <c:pt idx="9">
                  <c:v>4 PM</c:v>
                </c:pt>
                <c:pt idx="10">
                  <c:v>10 PM</c:v>
                </c:pt>
                <c:pt idx="11">
                  <c:v>2 AM
1-Aug
Aug</c:v>
                </c:pt>
                <c:pt idx="12">
                  <c:v>5 AM</c:v>
                </c:pt>
                <c:pt idx="13">
                  <c:v>10 AM</c:v>
                </c:pt>
                <c:pt idx="14">
                  <c:v>3 PM</c:v>
                </c:pt>
                <c:pt idx="15">
                  <c:v>8 PM</c:v>
                </c:pt>
                <c:pt idx="16">
                  <c:v>6 PM
2-Aug</c:v>
                </c:pt>
                <c:pt idx="17">
                  <c:v>12 AM
3-Aug</c:v>
                </c:pt>
                <c:pt idx="18">
                  <c:v>1 AM</c:v>
                </c:pt>
                <c:pt idx="19">
                  <c:v>8 AM</c:v>
                </c:pt>
                <c:pt idx="20">
                  <c:v>1 PM</c:v>
                </c:pt>
                <c:pt idx="21">
                  <c:v>10 PM</c:v>
                </c:pt>
                <c:pt idx="22">
                  <c:v>11 PM</c:v>
                </c:pt>
                <c:pt idx="23">
                  <c:v>1 AM
4-Aug</c:v>
                </c:pt>
                <c:pt idx="24">
                  <c:v>2 AM</c:v>
                </c:pt>
                <c:pt idx="25">
                  <c:v>11 AM</c:v>
                </c:pt>
                <c:pt idx="26">
                  <c:v>9 AM
5-Aug</c:v>
                </c:pt>
                <c:pt idx="27">
                  <c:v>6 AM
6-Aug</c:v>
                </c:pt>
                <c:pt idx="28">
                  <c:v>5 PM
7-Aug</c:v>
                </c:pt>
                <c:pt idx="29">
                  <c:v>6 PM</c:v>
                </c:pt>
                <c:pt idx="30">
                  <c:v>7 PM</c:v>
                </c:pt>
                <c:pt idx="31">
                  <c:v>9 PM</c:v>
                </c:pt>
                <c:pt idx="32">
                  <c:v>11 PM</c:v>
                </c:pt>
                <c:pt idx="33">
                  <c:v>12 AM
8-Aug</c:v>
                </c:pt>
                <c:pt idx="34">
                  <c:v>2 AM</c:v>
                </c:pt>
                <c:pt idx="35">
                  <c:v>1 PM</c:v>
                </c:pt>
                <c:pt idx="36">
                  <c:v>5 PM</c:v>
                </c:pt>
                <c:pt idx="37">
                  <c:v>4 PM
11-Aug</c:v>
                </c:pt>
                <c:pt idx="38">
                  <c:v>7 PM</c:v>
                </c:pt>
                <c:pt idx="39">
                  <c:v>2 PM
12-Aug</c:v>
                </c:pt>
                <c:pt idx="40">
                  <c:v>12 AM
13-Aug</c:v>
                </c:pt>
                <c:pt idx="41">
                  <c:v>1 AM</c:v>
                </c:pt>
                <c:pt idx="42">
                  <c:v>2 AM</c:v>
                </c:pt>
                <c:pt idx="43">
                  <c:v>4 AM</c:v>
                </c:pt>
                <c:pt idx="44">
                  <c:v>5 AM</c:v>
                </c:pt>
                <c:pt idx="45">
                  <c:v>7 AM</c:v>
                </c:pt>
                <c:pt idx="46">
                  <c:v>8 AM</c:v>
                </c:pt>
                <c:pt idx="47">
                  <c:v>9 AM</c:v>
                </c:pt>
                <c:pt idx="48">
                  <c:v>10 AM</c:v>
                </c:pt>
                <c:pt idx="49">
                  <c:v>11 AM</c:v>
                </c:pt>
                <c:pt idx="50">
                  <c:v>12 PM</c:v>
                </c:pt>
                <c:pt idx="51">
                  <c:v>1 PM</c:v>
                </c:pt>
                <c:pt idx="52">
                  <c:v>2 PM</c:v>
                </c:pt>
                <c:pt idx="53">
                  <c:v>3 PM</c:v>
                </c:pt>
                <c:pt idx="54">
                  <c:v>4 PM</c:v>
                </c:pt>
                <c:pt idx="55">
                  <c:v>7 PM</c:v>
                </c:pt>
                <c:pt idx="56">
                  <c:v>9 PM</c:v>
                </c:pt>
                <c:pt idx="57">
                  <c:v>10 PM</c:v>
                </c:pt>
                <c:pt idx="58">
                  <c:v>11 PM</c:v>
                </c:pt>
              </c:strCache>
            </c:strRef>
          </c:cat>
          <c:val>
            <c:numRef>
              <c:f>'Time Series'!$B$26:$B$110</c:f>
              <c:numCache>
                <c:formatCode>General</c:formatCode>
                <c:ptCount val="59"/>
                <c:pt idx="0">
                  <c:v>1</c:v>
                </c:pt>
                <c:pt idx="1">
                  <c:v>1</c:v>
                </c:pt>
                <c:pt idx="2">
                  <c:v>1</c:v>
                </c:pt>
                <c:pt idx="3">
                  <c:v>1</c:v>
                </c:pt>
                <c:pt idx="4">
                  <c:v>1</c:v>
                </c:pt>
                <c:pt idx="5">
                  <c:v>1</c:v>
                </c:pt>
                <c:pt idx="6">
                  <c:v>1</c:v>
                </c:pt>
                <c:pt idx="7">
                  <c:v>3</c:v>
                </c:pt>
                <c:pt idx="8">
                  <c:v>2</c:v>
                </c:pt>
                <c:pt idx="9">
                  <c:v>1</c:v>
                </c:pt>
                <c:pt idx="10">
                  <c:v>2</c:v>
                </c:pt>
                <c:pt idx="11">
                  <c:v>1</c:v>
                </c:pt>
                <c:pt idx="12">
                  <c:v>1</c:v>
                </c:pt>
                <c:pt idx="13">
                  <c:v>1</c:v>
                </c:pt>
                <c:pt idx="14">
                  <c:v>1</c:v>
                </c:pt>
                <c:pt idx="15">
                  <c:v>1</c:v>
                </c:pt>
                <c:pt idx="16">
                  <c:v>3</c:v>
                </c:pt>
                <c:pt idx="17">
                  <c:v>1</c:v>
                </c:pt>
                <c:pt idx="18">
                  <c:v>1</c:v>
                </c:pt>
                <c:pt idx="19">
                  <c:v>3</c:v>
                </c:pt>
                <c:pt idx="20">
                  <c:v>1</c:v>
                </c:pt>
                <c:pt idx="21">
                  <c:v>2</c:v>
                </c:pt>
                <c:pt idx="22">
                  <c:v>2</c:v>
                </c:pt>
                <c:pt idx="23">
                  <c:v>2</c:v>
                </c:pt>
                <c:pt idx="24">
                  <c:v>1</c:v>
                </c:pt>
                <c:pt idx="25">
                  <c:v>1</c:v>
                </c:pt>
                <c:pt idx="26">
                  <c:v>1</c:v>
                </c:pt>
                <c:pt idx="27">
                  <c:v>1</c:v>
                </c:pt>
                <c:pt idx="28">
                  <c:v>2</c:v>
                </c:pt>
                <c:pt idx="29">
                  <c:v>2</c:v>
                </c:pt>
                <c:pt idx="30">
                  <c:v>2</c:v>
                </c:pt>
                <c:pt idx="31">
                  <c:v>3</c:v>
                </c:pt>
                <c:pt idx="32">
                  <c:v>3</c:v>
                </c:pt>
                <c:pt idx="33">
                  <c:v>1</c:v>
                </c:pt>
                <c:pt idx="34">
                  <c:v>2</c:v>
                </c:pt>
                <c:pt idx="35">
                  <c:v>4</c:v>
                </c:pt>
                <c:pt idx="36">
                  <c:v>1</c:v>
                </c:pt>
                <c:pt idx="37">
                  <c:v>1</c:v>
                </c:pt>
                <c:pt idx="38">
                  <c:v>1</c:v>
                </c:pt>
                <c:pt idx="39">
                  <c:v>2</c:v>
                </c:pt>
                <c:pt idx="40">
                  <c:v>10</c:v>
                </c:pt>
                <c:pt idx="41">
                  <c:v>4</c:v>
                </c:pt>
                <c:pt idx="42">
                  <c:v>2</c:v>
                </c:pt>
                <c:pt idx="43">
                  <c:v>1</c:v>
                </c:pt>
                <c:pt idx="44">
                  <c:v>1</c:v>
                </c:pt>
                <c:pt idx="45">
                  <c:v>2</c:v>
                </c:pt>
                <c:pt idx="46">
                  <c:v>2</c:v>
                </c:pt>
                <c:pt idx="47">
                  <c:v>1</c:v>
                </c:pt>
                <c:pt idx="48">
                  <c:v>1</c:v>
                </c:pt>
                <c:pt idx="49">
                  <c:v>6</c:v>
                </c:pt>
                <c:pt idx="50">
                  <c:v>3</c:v>
                </c:pt>
                <c:pt idx="51">
                  <c:v>1</c:v>
                </c:pt>
                <c:pt idx="52">
                  <c:v>2</c:v>
                </c:pt>
                <c:pt idx="53">
                  <c:v>1</c:v>
                </c:pt>
                <c:pt idx="54">
                  <c:v>2</c:v>
                </c:pt>
                <c:pt idx="55">
                  <c:v>1</c:v>
                </c:pt>
                <c:pt idx="56">
                  <c:v>1</c:v>
                </c:pt>
                <c:pt idx="57">
                  <c:v>1</c:v>
                </c:pt>
                <c:pt idx="58">
                  <c:v>2</c:v>
                </c:pt>
              </c:numCache>
            </c:numRef>
          </c:val>
        </c:ser>
        <c:axId val="42053454"/>
        <c:axId val="42936767"/>
      </c:barChart>
      <c:catAx>
        <c:axId val="42053454"/>
        <c:scaling>
          <c:orientation val="minMax"/>
        </c:scaling>
        <c:axPos val="b"/>
        <c:delete val="0"/>
        <c:numFmt formatCode="General" sourceLinked="1"/>
        <c:majorTickMark val="out"/>
        <c:minorTickMark val="none"/>
        <c:tickLblPos val="nextTo"/>
        <c:crossAx val="42936767"/>
        <c:crosses val="autoZero"/>
        <c:auto val="1"/>
        <c:lblOffset val="100"/>
        <c:noMultiLvlLbl val="0"/>
      </c:catAx>
      <c:valAx>
        <c:axId val="42936767"/>
        <c:scaling>
          <c:orientation val="minMax"/>
        </c:scaling>
        <c:axPos val="l"/>
        <c:majorGridlines/>
        <c:delete val="0"/>
        <c:numFmt formatCode="General" sourceLinked="1"/>
        <c:majorTickMark val="out"/>
        <c:minorTickMark val="none"/>
        <c:tickLblPos val="nextTo"/>
        <c:crossAx val="420534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23454"/>
        <c:axId val="10111087"/>
      </c:barChart>
      <c:catAx>
        <c:axId val="1123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11087"/>
        <c:crosses val="autoZero"/>
        <c:auto val="1"/>
        <c:lblOffset val="100"/>
        <c:noMultiLvlLbl val="0"/>
      </c:catAx>
      <c:valAx>
        <c:axId val="10111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3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890920"/>
        <c:axId val="13691689"/>
      </c:barChart>
      <c:catAx>
        <c:axId val="238909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691689"/>
        <c:crosses val="autoZero"/>
        <c:auto val="1"/>
        <c:lblOffset val="100"/>
        <c:noMultiLvlLbl val="0"/>
      </c:catAx>
      <c:valAx>
        <c:axId val="13691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116338"/>
        <c:axId val="35284995"/>
      </c:barChart>
      <c:catAx>
        <c:axId val="561163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284995"/>
        <c:crosses val="autoZero"/>
        <c:auto val="1"/>
        <c:lblOffset val="100"/>
        <c:noMultiLvlLbl val="0"/>
      </c:catAx>
      <c:valAx>
        <c:axId val="3528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6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129500"/>
        <c:axId val="39512317"/>
      </c:barChart>
      <c:catAx>
        <c:axId val="49129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12317"/>
        <c:crosses val="autoZero"/>
        <c:auto val="1"/>
        <c:lblOffset val="100"/>
        <c:noMultiLvlLbl val="0"/>
      </c:catAx>
      <c:valAx>
        <c:axId val="39512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29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066534"/>
        <c:axId val="46381079"/>
      </c:barChart>
      <c:catAx>
        <c:axId val="200665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81079"/>
        <c:crosses val="autoZero"/>
        <c:auto val="1"/>
        <c:lblOffset val="100"/>
        <c:noMultiLvlLbl val="0"/>
      </c:catAx>
      <c:valAx>
        <c:axId val="4638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6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776528"/>
        <c:axId val="65879889"/>
      </c:barChart>
      <c:catAx>
        <c:axId val="147765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79889"/>
        <c:crosses val="autoZero"/>
        <c:auto val="1"/>
        <c:lblOffset val="100"/>
        <c:noMultiLvlLbl val="0"/>
      </c:catAx>
      <c:valAx>
        <c:axId val="6587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76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048090"/>
        <c:axId val="34670763"/>
      </c:barChart>
      <c:catAx>
        <c:axId val="56048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670763"/>
        <c:crosses val="autoZero"/>
        <c:auto val="1"/>
        <c:lblOffset val="100"/>
        <c:noMultiLvlLbl val="0"/>
      </c:catAx>
      <c:valAx>
        <c:axId val="34670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4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601412"/>
        <c:axId val="56868389"/>
      </c:barChart>
      <c:catAx>
        <c:axId val="43601412"/>
        <c:scaling>
          <c:orientation val="minMax"/>
        </c:scaling>
        <c:axPos val="b"/>
        <c:delete val="1"/>
        <c:majorTickMark val="out"/>
        <c:minorTickMark val="none"/>
        <c:tickLblPos val="none"/>
        <c:crossAx val="56868389"/>
        <c:crosses val="autoZero"/>
        <c:auto val="1"/>
        <c:lblOffset val="100"/>
        <c:noMultiLvlLbl val="0"/>
      </c:catAx>
      <c:valAx>
        <c:axId val="56868389"/>
        <c:scaling>
          <c:orientation val="minMax"/>
        </c:scaling>
        <c:axPos val="l"/>
        <c:delete val="1"/>
        <c:majorTickMark val="out"/>
        <c:minorTickMark val="none"/>
        <c:tickLblPos val="none"/>
        <c:crossAx val="436014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Smith" refreshedVersion="5">
  <cacheSource type="worksheet">
    <worksheetSource ref="A2:BL10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deeplearning ai ai4good"/>
        <s v="ai2 nlp machinereading machinereasoning ai"/>
        <s v="acl2019"/>
        <s v="deeplearning"/>
        <m/>
        <s v="ai nlproc artificialintelligence datascience"/>
        <s v="acl2019nlp"/>
        <s v="nlproc"/>
        <s v="deeplearning ai ai4g"/>
        <s v="semanticscholar"/>
        <s v="ai4good ai2"/>
        <s v="xpaperchallenge"/>
        <s v="fyc academictalk amwriting amteach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19-06-14T15:52:52.000"/>
        <d v="2019-07-18T21:57:55.000"/>
        <d v="2019-06-11T00:00:05.000"/>
        <d v="2018-02-05T17:39:14.000"/>
        <d v="2019-07-31T14:17:35.000"/>
        <d v="2019-07-31T14:24:04.000"/>
        <d v="2019-07-31T15:38:14.000"/>
        <d v="2019-07-31T15:41:08.000"/>
        <d v="2019-07-31T14:16:15.000"/>
        <d v="2019-07-31T16:01:25.000"/>
        <d v="2019-07-31T22:46:34.000"/>
        <d v="2019-08-01T05:22:28.000"/>
        <d v="2019-08-01T10:27:26.000"/>
        <d v="2019-07-31T22:26:39.000"/>
        <d v="2019-08-01T15:04:16.000"/>
        <d v="2019-08-01T20:53:47.000"/>
        <d v="2019-08-02T18:48:14.000"/>
        <d v="2019-08-03T01:48:09.000"/>
        <d v="2019-08-03T00:38:20.000"/>
        <d v="2019-08-03T08:03:46.000"/>
        <d v="2019-08-02T18:36:04.000"/>
        <d v="2019-08-03T08:13:46.000"/>
        <d v="2019-08-02T18:47:59.000"/>
        <d v="2019-08-03T08:00:16.000"/>
        <d v="2019-08-03T13:04:09.000"/>
        <d v="2019-08-03T22:48:04.000"/>
        <d v="2019-08-03T22:53:32.000"/>
        <d v="2019-08-03T23:42:07.000"/>
        <d v="2019-08-03T23:44:19.000"/>
        <d v="2019-07-30T20:29:38.000"/>
        <d v="2019-08-04T01:16:35.000"/>
        <d v="2019-08-04T01:18:52.000"/>
        <d v="2019-08-04T02:20:08.000"/>
        <d v="2019-08-04T11:36:19.000"/>
        <d v="2019-08-05T09:50:22.000"/>
        <d v="2019-08-06T06:22:03.000"/>
        <d v="2019-08-07T17:07:23.000"/>
        <d v="2018-06-28T16:42:56.000"/>
        <d v="2019-08-07T19:28:11.000"/>
        <d v="2019-08-07T21:19:39.000"/>
        <d v="2019-08-07T18:58:34.000"/>
        <d v="2019-08-07T21:51:24.000"/>
        <d v="2019-08-07T19:36:24.000"/>
        <d v="2019-08-07T17:12:43.000"/>
        <d v="2019-08-07T18:19:45.000"/>
        <d v="2019-08-07T21:54:36.000"/>
        <d v="2019-08-08T02:10:00.000"/>
        <d v="2019-08-08T02:56:46.000"/>
        <d v="2019-08-07T23:47:23.000"/>
        <d v="2019-08-07T23:50:15.000"/>
        <d v="2019-08-07T23:56:26.000"/>
        <d v="2019-08-08T00:00:16.000"/>
        <d v="2019-08-08T13:12:49.000"/>
        <d v="2019-08-08T13:12:53.000"/>
        <d v="2019-08-08T13:12:55.000"/>
        <d v="2019-08-08T13:12:56.000"/>
        <d v="2019-08-08T17:29:32.000"/>
        <d v="2019-08-11T16:27:53.000"/>
        <d v="2019-08-11T19:22:10.000"/>
        <d v="2019-08-12T14:17:05.000"/>
        <d v="2019-08-12T14:22:57.000"/>
        <d v="2019-08-13T00:25:41.000"/>
        <d v="2019-08-13T00:26:11.000"/>
        <d v="2019-08-13T00:27:29.000"/>
        <d v="2019-08-13T00:38:45.000"/>
        <d v="2019-08-13T00:43:37.000"/>
        <d v="2019-08-13T00:43:56.000"/>
        <d v="2019-08-13T00:56:00.000"/>
        <d v="2019-08-13T01:07:43.000"/>
        <d v="2019-08-13T01:13:28.000"/>
        <d v="2019-08-13T01:48:28.000"/>
        <d v="2019-08-13T01:54:39.000"/>
        <d v="2019-08-13T02:18:27.000"/>
        <d v="2019-08-13T02:47:02.000"/>
        <d v="2019-08-13T04:53:08.000"/>
        <d v="2019-08-13T05:56:04.000"/>
        <d v="2019-08-13T07:08:08.000"/>
        <d v="2019-08-13T07:32:52.000"/>
        <d v="2019-08-13T08:51:24.000"/>
        <d v="2019-08-13T09:43:46.000"/>
        <d v="2019-08-13T10:34:48.000"/>
        <d v="2019-08-13T11:46:10.000"/>
        <d v="2019-08-13T11:53:20.000"/>
        <d v="2019-08-13T11:46:52.000"/>
        <d v="2019-08-13T11:56:34.000"/>
        <d v="2019-08-13T12:11:07.000"/>
        <d v="2019-08-13T12:45:08.000"/>
        <d v="2019-07-31T12:38:52.000"/>
        <d v="2019-08-01T02:32:27.000"/>
        <d v="2019-08-13T13:49:24.000"/>
        <d v="2019-08-13T14:37:06.000"/>
        <d v="2019-08-13T14:57:10.000"/>
        <d v="2019-08-13T11:45:57.000"/>
        <d v="2019-08-13T11:55:57.000"/>
        <d v="2019-08-13T12:46:26.000"/>
        <d v="2019-08-13T15:50:16.000"/>
        <d v="2019-08-13T16:01:02.000"/>
        <d v="2019-08-13T16:30:49.000"/>
        <d v="2019-08-13T19:38:34.000"/>
        <d v="2019-08-13T21:43:01.000"/>
        <d v="2019-08-13T00:42:19.000"/>
        <d v="2019-08-13T00:57:46.000"/>
        <d v="2019-08-13T22:50:14.000"/>
        <d v="2019-08-13T08:48:55.000"/>
        <d v="2019-08-13T23:47:42.000"/>
        <d v="2019-08-13T00:24:38.000"/>
        <d v="2019-08-13T23:57:16.000"/>
      </sharedItems>
      <fieldGroup par="66" base="22">
        <rangePr groupBy="hours" autoEnd="1" autoStart="1" startDate="2018-02-05T17:39:14.000" endDate="2019-08-13T23:57:16.000"/>
        <groupItems count="26">
          <s v="&lt;2/5/2018"/>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05T17:39:14.000" endDate="2019-08-13T23:57:16.000"/>
        <groupItems count="368">
          <s v="&lt;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8-02-05T17:39:14.000" endDate="2019-08-13T23:57:16.000"/>
        <groupItems count="14">
          <s v="&lt;2/5/2018"/>
          <s v="Jan"/>
          <s v="Feb"/>
          <s v="Mar"/>
          <s v="Apr"/>
          <s v="May"/>
          <s v="Jun"/>
          <s v="Jul"/>
          <s v="Aug"/>
          <s v="Sep"/>
          <s v="Oct"/>
          <s v="Nov"/>
          <s v="Dec"/>
          <s v="&gt;8/13/2019"/>
        </groupItems>
      </fieldGroup>
    </cacheField>
    <cacheField name="Years" databaseField="0">
      <sharedItems containsMixedTypes="0" count="0"/>
      <fieldGroup base="22">
        <rangePr groupBy="years" autoEnd="1" autoStart="1" startDate="2018-02-05T17:39:14.000" endDate="2019-08-13T23:57:16.000"/>
        <groupItems count="4">
          <s v="&lt;2/5/2018"/>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
  <r>
    <s v="allen_ai"/>
    <s v="karpathy"/>
    <m/>
    <m/>
    <m/>
    <m/>
    <m/>
    <m/>
    <m/>
    <m/>
    <s v="No"/>
    <n v="3"/>
    <m/>
    <m/>
    <x v="0"/>
    <d v="2019-06-14T15:52:52.000"/>
    <s v="Our @SemanticScholar team just released Semantic Sanity! Semantic Sanity is your personalized research feed, based on @karpathy's groundbreaking arXiv-sanityâ€”now with more AI! ðŸ¤–_x000a_Try it out here: https://t.co/SCsZAQawuA_x000a_#deeplearning #AI #AI4Good https://t.co/CXrpLGNm8x"/>
    <s v="https://s2-sanity.apps.allenai.org/"/>
    <s v="allenai.org"/>
    <x v="0"/>
    <s v="https://pbs.twimg.com/media/D9CJAbhW4AA-YAJ.jpg"/>
    <s v="https://pbs.twimg.com/media/D9CJAbhW4AA-YAJ.jpg"/>
    <x v="0"/>
    <s v="https://twitter.com/#!/allen_ai/status/1139561348008992769"/>
    <m/>
    <m/>
    <s v="1139561348008992769"/>
    <m/>
    <b v="0"/>
    <n v="230"/>
    <s v=""/>
    <b v="0"/>
    <s v="en"/>
    <m/>
    <s v=""/>
    <b v="0"/>
    <n v="75"/>
    <s v=""/>
    <s v="Hootsuite Inc."/>
    <b v="0"/>
    <s v="1139561348008992769"/>
    <s v="Retweet"/>
    <n v="0"/>
    <n v="0"/>
    <m/>
    <m/>
    <m/>
    <m/>
    <m/>
    <m/>
    <m/>
    <m/>
    <n v="1"/>
    <s v="2"/>
    <s v="2"/>
    <m/>
    <m/>
    <m/>
    <m/>
    <m/>
    <m/>
    <m/>
    <m/>
    <m/>
  </r>
  <r>
    <s v="allen_ai"/>
    <s v="ai2_allennlp"/>
    <m/>
    <m/>
    <m/>
    <m/>
    <m/>
    <m/>
    <m/>
    <m/>
    <s v="No"/>
    <n v="4"/>
    <m/>
    <m/>
    <x v="0"/>
    <d v="2019-07-18T21:57:55.000"/>
    <s v="The Aristo team at AI2 just posted a new top score on DROP! ðŸ’§_x000a_DROP is a question answering dataset that tests comprehensive understanding of paragraphs, developed by the @ai2_allennlp team at #AI2 â€” learn more:_x000a_https://t.co/6O8pRQTRWx_x000a_#NLP #machinereading #machinereasoning #AI https://t.co/1D6CX5xDcf"/>
    <s v="https://leaderboard.allenai.org/drop/submissions/public"/>
    <s v="allenai.org"/>
    <x v="1"/>
    <s v="https://pbs.twimg.com/media/D_yinjrXoAUmSkG.jpg"/>
    <s v="https://pbs.twimg.com/media/D_yinjrXoAUmSkG.jpg"/>
    <x v="1"/>
    <s v="https://twitter.com/#!/allen_ai/status/1151974407218315270"/>
    <m/>
    <m/>
    <s v="1151974407218315270"/>
    <m/>
    <b v="0"/>
    <n v="30"/>
    <s v=""/>
    <b v="0"/>
    <s v="en"/>
    <m/>
    <s v=""/>
    <b v="0"/>
    <n v="7"/>
    <s v=""/>
    <s v="Hootsuite Inc."/>
    <b v="0"/>
    <s v="1151974407218315270"/>
    <s v="Retweet"/>
    <n v="0"/>
    <n v="0"/>
    <m/>
    <m/>
    <m/>
    <m/>
    <m/>
    <m/>
    <m/>
    <m/>
    <n v="1"/>
    <s v="2"/>
    <s v="2"/>
    <n v="2"/>
    <n v="5"/>
    <n v="0"/>
    <n v="0"/>
    <n v="0"/>
    <n v="0"/>
    <n v="38"/>
    <n v="95"/>
    <n v="40"/>
  </r>
  <r>
    <s v="ssgrn"/>
    <s v="nlpnoah"/>
    <m/>
    <m/>
    <m/>
    <m/>
    <m/>
    <m/>
    <m/>
    <m/>
    <s v="No"/>
    <n v="5"/>
    <m/>
    <m/>
    <x v="0"/>
    <d v="2019-06-11T00:00:05.000"/>
    <s v="Code and pre-print of our #ACL2019 paper &quot;Variational Pretraining for Semi-supervised Text Classification&quot; are now available! With @dangitstam, @dallascard, and @nlpnoah._x000a__x000a_Paper: https://t.co/tOc9fOWblI_x000a_Code: https://t.co/vP25VAGAfP_x000a__x000a_[1/14]"/>
    <s v="https://arxiv.org/abs/1906.02242 https://github.com/allenai/vampire"/>
    <s v="arxiv.org github.com"/>
    <x v="2"/>
    <m/>
    <s v="http://pbs.twimg.com/profile_images/1044492576328470528/W0Gm9hVc_normal.jpg"/>
    <x v="2"/>
    <s v="https://twitter.com/#!/ssgrn/status/1138234411718045698"/>
    <m/>
    <m/>
    <s v="1138234411718045698"/>
    <m/>
    <b v="0"/>
    <n v="53"/>
    <s v=""/>
    <b v="0"/>
    <s v="en"/>
    <m/>
    <s v=""/>
    <b v="0"/>
    <n v="15"/>
    <s v=""/>
    <s v="Twitter Web Client"/>
    <b v="0"/>
    <s v="1138234411718045698"/>
    <s v="Retweet"/>
    <n v="0"/>
    <n v="0"/>
    <m/>
    <m/>
    <m/>
    <m/>
    <m/>
    <m/>
    <m/>
    <m/>
    <n v="1"/>
    <s v="6"/>
    <s v="6"/>
    <m/>
    <m/>
    <m/>
    <m/>
    <m/>
    <m/>
    <m/>
    <m/>
    <m/>
  </r>
  <r>
    <s v="garymarcus"/>
    <s v="ft"/>
    <m/>
    <m/>
    <m/>
    <m/>
    <m/>
    <m/>
    <m/>
    <m/>
    <s v="No"/>
    <n v="8"/>
    <m/>
    <m/>
    <x v="0"/>
    <d v="2018-02-05T17:39:14.000"/>
    <s v="“If we have @ElonMusk and Nick Bostrom talking about ‘superintelligence’, we need [sceptics like] @GaryMarcus to provide a reality check.” - @etzioni, CEO @allenai_org, in excellent new @FT piece on danger of overestimating AI and #deeplearning https://t.co/mgAUR6jgAW"/>
    <s v="https://www.ft.com/content/4367e34e-db72-11e7-9504-59efdb70e12f"/>
    <s v="ft.com"/>
    <x v="3"/>
    <m/>
    <s v="http://pbs.twimg.com/profile_images/1136609885095751681/qQbjAw7b_normal.jpg"/>
    <x v="3"/>
    <s v="https://twitter.com/#!/garymarcus/status/960568511650258944"/>
    <m/>
    <m/>
    <s v="960568511650258944"/>
    <m/>
    <b v="0"/>
    <n v="433"/>
    <s v=""/>
    <b v="0"/>
    <s v="en"/>
    <m/>
    <s v=""/>
    <b v="0"/>
    <n v="221"/>
    <s v=""/>
    <s v="Twitter for iPhone"/>
    <b v="0"/>
    <s v="960568511650258944"/>
    <s v="Retweet"/>
    <n v="0"/>
    <n v="0"/>
    <m/>
    <m/>
    <m/>
    <m/>
    <m/>
    <m/>
    <m/>
    <m/>
    <n v="1"/>
    <s v="5"/>
    <s v="5"/>
    <m/>
    <m/>
    <m/>
    <m/>
    <m/>
    <m/>
    <m/>
    <m/>
    <m/>
  </r>
  <r>
    <s v="giulionapo"/>
    <s v="michael_galkin"/>
    <m/>
    <m/>
    <m/>
    <m/>
    <m/>
    <m/>
    <m/>
    <m/>
    <s v="No"/>
    <n v="9"/>
    <m/>
    <m/>
    <x v="0"/>
    <d v="2019-07-31T14:17:35.000"/>
    <s v="RT @michael_galkin: ☄️ COMET: knowledge graph construction from text by fusing large language models with some seed structured knowledge!…"/>
    <m/>
    <m/>
    <x v="4"/>
    <m/>
    <s v="http://pbs.twimg.com/profile_images/852711235/Giulio_normal.JPG"/>
    <x v="4"/>
    <s v="https://twitter.com/#!/giulionapo/status/1156569602819862529"/>
    <m/>
    <m/>
    <s v="1156569602819862529"/>
    <m/>
    <b v="0"/>
    <n v="0"/>
    <s v=""/>
    <b v="0"/>
    <s v="en"/>
    <m/>
    <s v=""/>
    <b v="0"/>
    <n v="2"/>
    <s v="1156569267246129152"/>
    <s v="Twitter for Android"/>
    <b v="0"/>
    <s v="1156569267246129152"/>
    <s v="Tweet"/>
    <n v="0"/>
    <n v="0"/>
    <m/>
    <m/>
    <m/>
    <m/>
    <m/>
    <m/>
    <m/>
    <m/>
    <n v="1"/>
    <s v="10"/>
    <s v="10"/>
    <n v="0"/>
    <n v="0"/>
    <n v="0"/>
    <n v="0"/>
    <n v="0"/>
    <n v="0"/>
    <n v="18"/>
    <n v="100"/>
    <n v="18"/>
  </r>
  <r>
    <s v="squirrelyellow"/>
    <s v="kyoun"/>
    <m/>
    <m/>
    <m/>
    <m/>
    <m/>
    <m/>
    <m/>
    <m/>
    <s v="No"/>
    <n v="10"/>
    <m/>
    <m/>
    <x v="0"/>
    <d v="2019-07-31T14:24:04.000"/>
    <s v="RT @kyoun: COMET: Commonsense Transformers for Automatic Knowledge Graph Construction (AllenAI) https://t.co/SyTq0X5tkS 知識ベースの自動構築．ATOMIC (…"/>
    <s v="https://www.aclweb.org/anthology/papers/P/P19/P19-1470/"/>
    <s v="aclweb.org"/>
    <x v="4"/>
    <m/>
    <s v="http://pbs.twimg.com/profile_images/1090197530887901185/NXkIJeRY_normal.jpg"/>
    <x v="5"/>
    <s v="https://twitter.com/#!/squirrelyellow/status/1156571233896603648"/>
    <m/>
    <m/>
    <s v="1156571233896603648"/>
    <m/>
    <b v="0"/>
    <n v="0"/>
    <s v=""/>
    <b v="0"/>
    <s v="ja"/>
    <m/>
    <s v=""/>
    <b v="0"/>
    <n v="5"/>
    <s v="1156544757478371328"/>
    <s v="Twitter Web App"/>
    <b v="0"/>
    <s v="1156544757478371328"/>
    <s v="Tweet"/>
    <n v="0"/>
    <n v="0"/>
    <m/>
    <m/>
    <m/>
    <m/>
    <m/>
    <m/>
    <m/>
    <m/>
    <n v="1"/>
    <s v="3"/>
    <s v="3"/>
    <n v="0"/>
    <n v="0"/>
    <n v="0"/>
    <n v="0"/>
    <n v="0"/>
    <n v="0"/>
    <n v="13"/>
    <n v="100"/>
    <n v="13"/>
  </r>
  <r>
    <s v="acraigpfeifer"/>
    <s v="ssgrn"/>
    <m/>
    <m/>
    <m/>
    <m/>
    <m/>
    <m/>
    <m/>
    <m/>
    <s v="No"/>
    <n v="11"/>
    <m/>
    <m/>
    <x v="0"/>
    <d v="2019-07-31T15:38:14.000"/>
    <s v="RT @ssgrn: Code and pre-print of our #ACL2019 paper &quot;Variational Pretraining for Semi-supervised Text Classification&quot; are now available! Wi…"/>
    <m/>
    <m/>
    <x v="2"/>
    <m/>
    <s v="http://pbs.twimg.com/profile_images/1136411656886472705/nAHERCja_normal.jpg"/>
    <x v="6"/>
    <s v="https://twitter.com/#!/acraigpfeifer/status/1156589897110700032"/>
    <m/>
    <m/>
    <s v="1156589897110700032"/>
    <m/>
    <b v="0"/>
    <n v="0"/>
    <s v=""/>
    <b v="0"/>
    <s v="en"/>
    <m/>
    <s v=""/>
    <b v="0"/>
    <n v="15"/>
    <s v="1138234411718045698"/>
    <s v="Twitter for Android"/>
    <b v="0"/>
    <s v="1138234411718045698"/>
    <s v="Tweet"/>
    <n v="0"/>
    <n v="0"/>
    <m/>
    <m/>
    <m/>
    <m/>
    <m/>
    <m/>
    <m/>
    <m/>
    <n v="1"/>
    <s v="6"/>
    <s v="6"/>
    <n v="1"/>
    <n v="4.761904761904762"/>
    <n v="0"/>
    <n v="0"/>
    <n v="0"/>
    <n v="0"/>
    <n v="20"/>
    <n v="95.23809523809524"/>
    <n v="21"/>
  </r>
  <r>
    <s v="quantum_stat"/>
    <s v="quantum_stat"/>
    <m/>
    <m/>
    <m/>
    <m/>
    <m/>
    <m/>
    <m/>
    <m/>
    <s v="No"/>
    <n v="12"/>
    <m/>
    <m/>
    <x v="1"/>
    <d v="2019-07-31T15:41:08.000"/>
    <s v="Great datasets for reading comprehension / question and answering modeling._x000a__x000a_#AI #NLProc #ArtificialIntelligence #DataScience _x000a__x000a_https://t.co/EZ75Z8pHol"/>
    <s v="https://allenai.org/data/data-all-2018.html"/>
    <s v="allenai.org"/>
    <x v="5"/>
    <m/>
    <s v="http://pbs.twimg.com/profile_images/970500633072750592/k9EfpiOz_normal.jpg"/>
    <x v="7"/>
    <s v="https://twitter.com/#!/quantum_stat/status/1156590624965046273"/>
    <m/>
    <m/>
    <s v="1156590624965046273"/>
    <m/>
    <b v="0"/>
    <n v="2"/>
    <s v=""/>
    <b v="0"/>
    <s v="en"/>
    <m/>
    <s v=""/>
    <b v="0"/>
    <n v="0"/>
    <s v=""/>
    <s v="Twitter Web App"/>
    <b v="0"/>
    <s v="1156590624965046273"/>
    <s v="Tweet"/>
    <n v="0"/>
    <n v="0"/>
    <m/>
    <m/>
    <m/>
    <m/>
    <m/>
    <m/>
    <m/>
    <m/>
    <n v="1"/>
    <s v="9"/>
    <s v="9"/>
    <n v="1"/>
    <n v="7.6923076923076925"/>
    <n v="0"/>
    <n v="0"/>
    <n v="0"/>
    <n v="0"/>
    <n v="12"/>
    <n v="92.3076923076923"/>
    <n v="13"/>
  </r>
  <r>
    <s v="michael_galkin"/>
    <s v="michael_galkin"/>
    <m/>
    <m/>
    <m/>
    <m/>
    <m/>
    <m/>
    <m/>
    <m/>
    <s v="No"/>
    <n v="13"/>
    <m/>
    <m/>
    <x v="1"/>
    <d v="2019-07-31T14:16:15.000"/>
    <s v="☄️ COMET: knowledge graph construction from text by fusing large language models with some seed structured knowledge! _x000a_Demo: https://t.co/F4JujJP4Hw_x000a_#acl2019nlp https://t.co/jrIJnVCLoE"/>
    <s v="https://mosaickg.apps.allenai.org/"/>
    <s v="allenai.org"/>
    <x v="6"/>
    <s v="https://pbs.twimg.com/media/EAz1m4gXoAAhMdo.jpg"/>
    <s v="https://pbs.twimg.com/media/EAz1m4gXoAAhMdo.jpg"/>
    <x v="8"/>
    <s v="https://twitter.com/#!/michael_galkin/status/1156569267246129152"/>
    <m/>
    <m/>
    <s v="1156569267246129152"/>
    <m/>
    <b v="0"/>
    <n v="5"/>
    <s v=""/>
    <b v="0"/>
    <s v="en"/>
    <m/>
    <s v=""/>
    <b v="0"/>
    <n v="2"/>
    <s v=""/>
    <s v="Twitter for Android"/>
    <b v="0"/>
    <s v="1156569267246129152"/>
    <s v="Retweet"/>
    <n v="0"/>
    <n v="0"/>
    <m/>
    <m/>
    <m/>
    <m/>
    <m/>
    <m/>
    <m/>
    <m/>
    <n v="1"/>
    <s v="10"/>
    <s v="10"/>
    <n v="0"/>
    <n v="0"/>
    <n v="0"/>
    <n v="0"/>
    <n v="0"/>
    <n v="0"/>
    <n v="18"/>
    <n v="100"/>
    <n v="18"/>
  </r>
  <r>
    <s v="m_a_r_t_i_n"/>
    <s v="michael_galkin"/>
    <m/>
    <m/>
    <m/>
    <m/>
    <m/>
    <m/>
    <m/>
    <m/>
    <s v="No"/>
    <n v="14"/>
    <m/>
    <m/>
    <x v="0"/>
    <d v="2019-07-31T16:01:25.000"/>
    <s v="RT @michael_galkin: ☄️ COMET: knowledge graph construction from text by fusing large language models with some seed structured knowledge!…"/>
    <m/>
    <m/>
    <x v="4"/>
    <m/>
    <s v="http://pbs.twimg.com/profile_images/2384033461/vzgbcjmac3dqh5qhvu5b_normal.jpeg"/>
    <x v="9"/>
    <s v="https://twitter.com/#!/m_a_r_t_i_n/status/1156595731777622021"/>
    <m/>
    <m/>
    <s v="1156595731777622021"/>
    <m/>
    <b v="0"/>
    <n v="0"/>
    <s v=""/>
    <b v="0"/>
    <s v="en"/>
    <m/>
    <s v=""/>
    <b v="0"/>
    <n v="2"/>
    <s v="1156569267246129152"/>
    <s v="Twitter for Android"/>
    <b v="0"/>
    <s v="1156569267246129152"/>
    <s v="Tweet"/>
    <n v="0"/>
    <n v="0"/>
    <m/>
    <m/>
    <m/>
    <m/>
    <m/>
    <m/>
    <m/>
    <m/>
    <n v="1"/>
    <s v="10"/>
    <s v="10"/>
    <n v="0"/>
    <n v="0"/>
    <n v="0"/>
    <n v="0"/>
    <n v="0"/>
    <n v="0"/>
    <n v="18"/>
    <n v="100"/>
    <n v="18"/>
  </r>
  <r>
    <s v="yangkevink"/>
    <s v="allen_ai"/>
    <m/>
    <m/>
    <m/>
    <m/>
    <m/>
    <m/>
    <m/>
    <m/>
    <s v="No"/>
    <n v="15"/>
    <m/>
    <m/>
    <x v="0"/>
    <d v="2019-07-31T22:46:34.000"/>
    <s v="RT @HumansOfML: For those who want to train on scientific texts outside the medical domain, I recommend the SciBert weights by @allen_ai…"/>
    <m/>
    <m/>
    <x v="4"/>
    <m/>
    <s v="http://pbs.twimg.com/profile_images/1126337752256208897/0w0c7Epm_normal.png"/>
    <x v="10"/>
    <s v="https://twitter.com/#!/yangkevink/status/1156697692241825792"/>
    <m/>
    <m/>
    <s v="1156697692241825792"/>
    <m/>
    <b v="0"/>
    <n v="0"/>
    <s v=""/>
    <b v="0"/>
    <s v="en"/>
    <m/>
    <s v=""/>
    <b v="0"/>
    <n v="1"/>
    <s v="1156692678072909824"/>
    <s v="Twitter for Android"/>
    <b v="0"/>
    <s v="1156692678072909824"/>
    <s v="Tweet"/>
    <n v="0"/>
    <n v="0"/>
    <m/>
    <m/>
    <m/>
    <m/>
    <m/>
    <m/>
    <m/>
    <m/>
    <n v="1"/>
    <s v="2"/>
    <s v="2"/>
    <m/>
    <m/>
    <m/>
    <m/>
    <m/>
    <m/>
    <m/>
    <m/>
    <m/>
  </r>
  <r>
    <s v="ksksksks2"/>
    <s v="kyoun"/>
    <m/>
    <m/>
    <m/>
    <m/>
    <m/>
    <m/>
    <m/>
    <m/>
    <s v="No"/>
    <n v="17"/>
    <m/>
    <m/>
    <x v="0"/>
    <d v="2019-08-01T05:22:28.000"/>
    <s v="RT @kyoun: COMET: Commonsense Transformers for Automatic Knowledge Graph Construction (AllenAI) https://t.co/SyTq0X5tkS 知識ベースの自動構築．ATOMIC (…"/>
    <s v="https://www.aclweb.org/anthology/papers/P/P19/P19-1470/"/>
    <s v="aclweb.org"/>
    <x v="4"/>
    <m/>
    <s v="http://pbs.twimg.com/profile_images/1755763315/CA390144_normal.JPG"/>
    <x v="11"/>
    <s v="https://twitter.com/#!/ksksksks2/status/1156797323466272768"/>
    <m/>
    <m/>
    <s v="1156797323466272768"/>
    <m/>
    <b v="0"/>
    <n v="0"/>
    <s v=""/>
    <b v="0"/>
    <s v="ja"/>
    <m/>
    <s v=""/>
    <b v="0"/>
    <n v="5"/>
    <s v="1156544757478371328"/>
    <s v="Twitter for Android"/>
    <b v="0"/>
    <s v="1156544757478371328"/>
    <s v="Tweet"/>
    <n v="0"/>
    <n v="0"/>
    <m/>
    <m/>
    <m/>
    <m/>
    <m/>
    <m/>
    <m/>
    <m/>
    <n v="1"/>
    <s v="3"/>
    <s v="3"/>
    <n v="0"/>
    <n v="0"/>
    <n v="0"/>
    <n v="0"/>
    <n v="0"/>
    <n v="0"/>
    <n v="13"/>
    <n v="100"/>
    <n v="13"/>
  </r>
  <r>
    <s v="nik0spapp"/>
    <s v="ssgrn"/>
    <m/>
    <m/>
    <m/>
    <m/>
    <m/>
    <m/>
    <m/>
    <m/>
    <s v="No"/>
    <n v="18"/>
    <m/>
    <m/>
    <x v="0"/>
    <d v="2019-08-01T10:27:26.000"/>
    <s v="RT @ssgrn: Code and pre-print of our #ACL2019 paper &quot;Variational Pretraining for Semi-supervised Text Classification&quot; are now available! Wi…"/>
    <m/>
    <m/>
    <x v="2"/>
    <m/>
    <s v="http://pbs.twimg.com/profile_images/1007352789767421952/gLvkA-5h_normal.jpg"/>
    <x v="12"/>
    <s v="https://twitter.com/#!/nik0spapp/status/1156874070916571137"/>
    <m/>
    <m/>
    <s v="1156874070916571137"/>
    <m/>
    <b v="0"/>
    <n v="0"/>
    <s v=""/>
    <b v="0"/>
    <s v="en"/>
    <m/>
    <s v=""/>
    <b v="0"/>
    <n v="15"/>
    <s v="1138234411718045698"/>
    <s v="Twitter for iPhone"/>
    <b v="0"/>
    <s v="1138234411718045698"/>
    <s v="Tweet"/>
    <n v="0"/>
    <n v="0"/>
    <m/>
    <m/>
    <m/>
    <m/>
    <m/>
    <m/>
    <m/>
    <m/>
    <n v="1"/>
    <s v="6"/>
    <s v="6"/>
    <n v="1"/>
    <n v="4.761904761904762"/>
    <n v="0"/>
    <n v="0"/>
    <n v="0"/>
    <n v="0"/>
    <n v="20"/>
    <n v="95.23809523809524"/>
    <n v="21"/>
  </r>
  <r>
    <s v="humansofml"/>
    <s v="allen_ai"/>
    <m/>
    <m/>
    <m/>
    <m/>
    <m/>
    <m/>
    <m/>
    <m/>
    <s v="No"/>
    <n v="19"/>
    <m/>
    <m/>
    <x v="0"/>
    <d v="2019-07-31T22:26:39.000"/>
    <s v="For those who want to train on scientific texts outside the medical domain, I recommend the SciBert weights by @allen_ai _x000a__x000a_In addition to Biomedical papers, it is also trained on CS papers_x000a__x000a_https://t.co/25fMkPZK8D_x000a__x000a_https://t.co/GCiJgh8MZn"/>
    <s v="https://github.com/allenai/scibert https://arxiv.org/abs/1903.10676"/>
    <s v="github.com arxiv.org"/>
    <x v="4"/>
    <m/>
    <s v="http://pbs.twimg.com/profile_images/1158150922498924544/DfEkkijq_normal.jpg"/>
    <x v="13"/>
    <s v="https://twitter.com/#!/humansofml/status/1156692678072909824"/>
    <m/>
    <m/>
    <s v="1156692678072909824"/>
    <m/>
    <b v="0"/>
    <n v="3"/>
    <s v=""/>
    <b v="0"/>
    <s v="en"/>
    <m/>
    <s v=""/>
    <b v="0"/>
    <n v="1"/>
    <s v=""/>
    <s v="Twitter Web App"/>
    <b v="0"/>
    <s v="1156692678072909824"/>
    <s v="Tweet"/>
    <n v="0"/>
    <n v="0"/>
    <m/>
    <m/>
    <m/>
    <m/>
    <m/>
    <m/>
    <m/>
    <m/>
    <n v="1"/>
    <s v="2"/>
    <s v="2"/>
    <n v="1"/>
    <n v="3.125"/>
    <n v="0"/>
    <n v="0"/>
    <n v="0"/>
    <n v="0"/>
    <n v="31"/>
    <n v="96.875"/>
    <n v="32"/>
  </r>
  <r>
    <s v="tristannaumann"/>
    <s v="humansofml"/>
    <m/>
    <m/>
    <m/>
    <m/>
    <m/>
    <m/>
    <m/>
    <m/>
    <s v="No"/>
    <n v="20"/>
    <m/>
    <m/>
    <x v="2"/>
    <d v="2019-08-01T15:04:16.000"/>
    <s v="@HumansOfML For biomedical text it's worth checking out SciBERT (https://t.co/FuFjijZXJk). For medical text, consider looking into the clinical BERT models that accompany (https://t.co/SKOvR6rGV1, https://t.co/JmO8u915eQ, and https://t.co/OlGrnn6ghF)."/>
    <s v="https://github.com/allenai/scibert https://arxiv.org/abs/1904.03323 https://arxiv.org/abs/1904.05342 https://arxiv.org/abs/1902.08691"/>
    <s v="github.com arxiv.org arxiv.org arxiv.org"/>
    <x v="4"/>
    <m/>
    <s v="http://pbs.twimg.com/profile_images/327105626/n114761_33831356_3053_normal.jpg"/>
    <x v="14"/>
    <s v="https://twitter.com/#!/tristannaumann/status/1156943735315300353"/>
    <m/>
    <m/>
    <s v="1156943735315300353"/>
    <s v="1156691835902758912"/>
    <b v="0"/>
    <n v="0"/>
    <s v="1138543289257250816"/>
    <b v="0"/>
    <s v="en"/>
    <m/>
    <s v=""/>
    <b v="0"/>
    <n v="0"/>
    <s v=""/>
    <s v="Twitter Web App"/>
    <b v="0"/>
    <s v="1156691835902758912"/>
    <s v="Tweet"/>
    <n v="0"/>
    <n v="0"/>
    <m/>
    <m/>
    <m/>
    <m/>
    <m/>
    <m/>
    <m/>
    <m/>
    <n v="1"/>
    <s v="2"/>
    <s v="2"/>
    <n v="1"/>
    <n v="3.3333333333333335"/>
    <n v="0"/>
    <n v="0"/>
    <n v="0"/>
    <n v="0"/>
    <n v="29"/>
    <n v="96.66666666666667"/>
    <n v="30"/>
  </r>
  <r>
    <s v="nailsocial"/>
    <s v="miketyson"/>
    <m/>
    <m/>
    <m/>
    <m/>
    <m/>
    <m/>
    <m/>
    <m/>
    <s v="No"/>
    <n v="21"/>
    <m/>
    <m/>
    <x v="0"/>
    <d v="2019-08-01T20:53:47.000"/>
    <s v="🗣️We’re issuing a serious warning on all this deep fake stuff. Look how realistic and genius this @miketyson one is _x000a_https://t.co/o8CW4wbRc1_x000a_🗣️In addition to deep fakes, AI copywriting is now making an appearance. _x000a_https://t.co/R22ZbFrQf1"/>
    <s v="https://www.youtube.com/watch?v=zWOY10DyPnU https://gpt2.apps.allenai.org/?text=Joel%20is"/>
    <s v="youtube.com allenai.org"/>
    <x v="4"/>
    <m/>
    <s v="http://pbs.twimg.com/profile_images/1135643730948415488/HiTYfRxg_normal.png"/>
    <x v="15"/>
    <s v="https://twitter.com/#!/nailsocial/status/1157031695457116161"/>
    <m/>
    <m/>
    <s v="1157031695457116161"/>
    <s v="1157031693792026624"/>
    <b v="0"/>
    <n v="0"/>
    <s v="1109634116373360641"/>
    <b v="0"/>
    <s v="en"/>
    <m/>
    <s v=""/>
    <b v="0"/>
    <n v="0"/>
    <s v=""/>
    <s v="Twitter Web App"/>
    <b v="0"/>
    <s v="1157031693792026624"/>
    <s v="Tweet"/>
    <n v="0"/>
    <n v="0"/>
    <m/>
    <m/>
    <m/>
    <m/>
    <m/>
    <m/>
    <m/>
    <m/>
    <n v="1"/>
    <s v="14"/>
    <s v="14"/>
    <n v="2"/>
    <n v="6.0606060606060606"/>
    <n v="2"/>
    <n v="6.0606060606060606"/>
    <n v="0"/>
    <n v="0"/>
    <n v="29"/>
    <n v="87.87878787878788"/>
    <n v="33"/>
  </r>
  <r>
    <s v="theiclr"/>
    <s v="spacy_io"/>
    <m/>
    <m/>
    <m/>
    <m/>
    <m/>
    <m/>
    <m/>
    <m/>
    <s v="No"/>
    <n v="22"/>
    <m/>
    <m/>
    <x v="0"/>
    <d v="2019-08-02T18:48:14.000"/>
    <s v="RT @DanHLawReporter: Starting to prepare the @github repo for the first release of @ICLRanD’s @spacy_io legal #NLProc package, Blackstone.…"/>
    <m/>
    <m/>
    <x v="7"/>
    <m/>
    <s v="http://pbs.twimg.com/profile_images/1675414585/ICLR8_normal.jpg"/>
    <x v="16"/>
    <s v="https://twitter.com/#!/theiclr/status/1157362486418518017"/>
    <m/>
    <m/>
    <s v="1157362486418518017"/>
    <m/>
    <b v="0"/>
    <n v="0"/>
    <s v=""/>
    <b v="0"/>
    <s v="en"/>
    <m/>
    <s v=""/>
    <b v="0"/>
    <n v="8"/>
    <s v="1157359427168743424"/>
    <s v="Twitter for iPhone"/>
    <b v="0"/>
    <s v="1157359427168743424"/>
    <s v="Tweet"/>
    <n v="0"/>
    <n v="0"/>
    <m/>
    <m/>
    <m/>
    <m/>
    <m/>
    <m/>
    <m/>
    <m/>
    <n v="1"/>
    <s v="4"/>
    <s v="4"/>
    <m/>
    <m/>
    <m/>
    <m/>
    <m/>
    <m/>
    <m/>
    <m/>
    <m/>
  </r>
  <r>
    <s v="danielking36"/>
    <s v="spacy_io"/>
    <m/>
    <m/>
    <m/>
    <m/>
    <m/>
    <m/>
    <m/>
    <m/>
    <s v="No"/>
    <n v="26"/>
    <m/>
    <m/>
    <x v="0"/>
    <d v="2019-08-03T01:48:09.000"/>
    <s v="RT @DanHLawReporter: Starting to prepare the @github repo for the first release of @ICLRanDâ€™s @spacy_io legal #NLProc package, Blackstone.â€¦"/>
    <m/>
    <m/>
    <x v="7"/>
    <m/>
    <s v="http://pbs.twimg.com/profile_images/1156822356251291648/bir0vTc-_normal.jpg"/>
    <x v="17"/>
    <s v="https://twitter.com/#!/danielking36/status/1157468161848967168"/>
    <m/>
    <m/>
    <s v="1157468161848967168"/>
    <m/>
    <b v="0"/>
    <n v="0"/>
    <s v=""/>
    <b v="0"/>
    <s v="en"/>
    <m/>
    <s v=""/>
    <b v="0"/>
    <n v="7"/>
    <s v="1157359427168743424"/>
    <s v="Twitter for Android"/>
    <b v="0"/>
    <s v="1157359427168743424"/>
    <s v="Tweet"/>
    <n v="0"/>
    <n v="0"/>
    <m/>
    <m/>
    <m/>
    <m/>
    <m/>
    <m/>
    <m/>
    <m/>
    <n v="1"/>
    <s v="4"/>
    <s v="4"/>
    <m/>
    <m/>
    <m/>
    <m/>
    <m/>
    <m/>
    <m/>
    <m/>
    <m/>
  </r>
  <r>
    <s v="markneumannnn"/>
    <s v="spacy_io"/>
    <m/>
    <m/>
    <m/>
    <m/>
    <m/>
    <m/>
    <m/>
    <m/>
    <s v="No"/>
    <n v="29"/>
    <m/>
    <m/>
    <x v="0"/>
    <d v="2019-08-03T00:38:20.000"/>
    <s v="RT @DanHLawReporter: Starting to prepare the @github repo for the first release of @ICLRanDâ€™s @spacy_io legal #NLProc package, Blackstone.â€¦"/>
    <m/>
    <m/>
    <x v="7"/>
    <m/>
    <s v="http://pbs.twimg.com/profile_images/465962524928532480/PlIbYucf_normal.jpeg"/>
    <x v="18"/>
    <s v="https://twitter.com/#!/markneumannnn/status/1157450595390935045"/>
    <m/>
    <m/>
    <s v="1157450595390935045"/>
    <m/>
    <b v="0"/>
    <n v="0"/>
    <s v=""/>
    <b v="0"/>
    <s v="en"/>
    <m/>
    <s v=""/>
    <b v="0"/>
    <n v="7"/>
    <s v="1157359427168743424"/>
    <s v="Twitter for iPhone"/>
    <b v="0"/>
    <s v="1157359427168743424"/>
    <s v="Tweet"/>
    <n v="0"/>
    <n v="0"/>
    <m/>
    <m/>
    <m/>
    <m/>
    <m/>
    <m/>
    <m/>
    <m/>
    <n v="1"/>
    <s v="4"/>
    <s v="4"/>
    <m/>
    <m/>
    <m/>
    <m/>
    <m/>
    <m/>
    <m/>
    <m/>
    <m/>
  </r>
  <r>
    <s v="m_a_upson"/>
    <s v="markneumannnn"/>
    <m/>
    <m/>
    <m/>
    <m/>
    <m/>
    <m/>
    <m/>
    <m/>
    <s v="No"/>
    <n v="32"/>
    <m/>
    <m/>
    <x v="0"/>
    <d v="2019-08-03T08:03:46.000"/>
    <s v="@DanHLawReporter @github @ICLRanD @spacy_io @allenai_org @MarkNeumannnn This is very exciting news https://t.co/FnizP5KtmA"/>
    <m/>
    <m/>
    <x v="4"/>
    <s v="https://pbs.twimg.com/tweet_video_thumb/EBB9IA6WwAEKJP7.jpg"/>
    <s v="https://pbs.twimg.com/tweet_video_thumb/EBB9IA6WwAEKJP7.jpg"/>
    <x v="19"/>
    <s v="https://twitter.com/#!/m_a_upson/status/1157562690019217408"/>
    <m/>
    <m/>
    <s v="1157562690019217408"/>
    <s v="1157359427168743424"/>
    <b v="0"/>
    <n v="1"/>
    <s v="28812194"/>
    <b v="0"/>
    <s v="en"/>
    <m/>
    <s v=""/>
    <b v="0"/>
    <n v="1"/>
    <s v=""/>
    <s v="Twitter for Android"/>
    <b v="0"/>
    <s v="1157359427168743424"/>
    <s v="Tweet"/>
    <n v="0"/>
    <n v="0"/>
    <m/>
    <m/>
    <m/>
    <m/>
    <m/>
    <m/>
    <m/>
    <m/>
    <n v="1"/>
    <s v="4"/>
    <s v="4"/>
    <m/>
    <m/>
    <m/>
    <m/>
    <m/>
    <m/>
    <m/>
    <m/>
    <m/>
  </r>
  <r>
    <s v="danhlawreporter"/>
    <s v="markneumannnn"/>
    <m/>
    <m/>
    <m/>
    <m/>
    <m/>
    <m/>
    <m/>
    <m/>
    <s v="Yes"/>
    <n v="33"/>
    <m/>
    <m/>
    <x v="0"/>
    <d v="2019-08-02T18:36:04.000"/>
    <s v="Starting to prepare the @github repo for the first release of @ICLRanD’s @spacy_io legal #NLProc package, Blackstone. The first release owes a lot to scispaCy (@allenai_org, @MarkNeumannnn)."/>
    <m/>
    <m/>
    <x v="7"/>
    <m/>
    <s v="http://pbs.twimg.com/profile_images/725807221242757121/9ZJbCGCW_normal.jpg"/>
    <x v="20"/>
    <s v="https://twitter.com/#!/danhlawreporter/status/1157359427168743424"/>
    <m/>
    <m/>
    <s v="1157359427168743424"/>
    <m/>
    <b v="0"/>
    <n v="34"/>
    <s v=""/>
    <b v="0"/>
    <s v="en"/>
    <m/>
    <s v=""/>
    <b v="0"/>
    <n v="8"/>
    <s v=""/>
    <s v="Twitter for iPhone"/>
    <b v="0"/>
    <s v="1157359427168743424"/>
    <s v="Tweet"/>
    <n v="0"/>
    <n v="0"/>
    <m/>
    <m/>
    <m/>
    <m/>
    <m/>
    <m/>
    <m/>
    <m/>
    <n v="2"/>
    <s v="4"/>
    <s v="4"/>
    <m/>
    <m/>
    <m/>
    <m/>
    <m/>
    <m/>
    <m/>
    <m/>
    <m/>
  </r>
  <r>
    <s v="danhlawreporter"/>
    <s v="markneumannnn"/>
    <m/>
    <m/>
    <m/>
    <m/>
    <m/>
    <m/>
    <m/>
    <m/>
    <s v="Yes"/>
    <n v="34"/>
    <m/>
    <m/>
    <x v="0"/>
    <d v="2019-08-03T08:13:46.000"/>
    <s v="RT @m_a_upson: @DanHLawReporter @github @ICLRanD @spacy_io @allenai_org @MarkNeumannnn This is very exciting news https://t.co/FnizP5KtmA"/>
    <m/>
    <m/>
    <x v="4"/>
    <s v="https://pbs.twimg.com/tweet_video_thumb/EBB9IA6WwAEKJP7.jpg"/>
    <s v="https://pbs.twimg.com/tweet_video_thumb/EBB9IA6WwAEKJP7.jpg"/>
    <x v="21"/>
    <s v="https://twitter.com/#!/danhlawreporter/status/1157565205905362944"/>
    <m/>
    <m/>
    <s v="1157565205905362944"/>
    <m/>
    <b v="0"/>
    <n v="0"/>
    <s v=""/>
    <b v="0"/>
    <s v="en"/>
    <m/>
    <s v=""/>
    <b v="0"/>
    <n v="1"/>
    <s v="1157562690019217408"/>
    <s v="Twitter for iPhone"/>
    <b v="0"/>
    <s v="1157562690019217408"/>
    <s v="Tweet"/>
    <n v="0"/>
    <n v="0"/>
    <m/>
    <m/>
    <m/>
    <m/>
    <m/>
    <m/>
    <m/>
    <m/>
    <n v="2"/>
    <s v="4"/>
    <s v="4"/>
    <m/>
    <m/>
    <m/>
    <m/>
    <m/>
    <m/>
    <m/>
    <m/>
    <m/>
  </r>
  <r>
    <s v="iclrand"/>
    <s v="spacy_io"/>
    <m/>
    <m/>
    <m/>
    <m/>
    <m/>
    <m/>
    <m/>
    <m/>
    <s v="No"/>
    <n v="35"/>
    <m/>
    <m/>
    <x v="0"/>
    <d v="2019-08-02T18:47:59.000"/>
    <s v="RT @DanHLawReporter: Starting to prepare the @github repo for the first release of @ICLRanD’s @spacy_io legal #NLProc package, Blackstone.…"/>
    <m/>
    <m/>
    <x v="7"/>
    <m/>
    <s v="http://pbs.twimg.com/profile_images/1109902841869729793/7hpfcC2m_normal.png"/>
    <x v="22"/>
    <s v="https://twitter.com/#!/iclrand/status/1157362426536484864"/>
    <m/>
    <m/>
    <s v="1157362426536484864"/>
    <m/>
    <b v="0"/>
    <n v="0"/>
    <s v=""/>
    <b v="0"/>
    <s v="en"/>
    <m/>
    <s v=""/>
    <b v="0"/>
    <n v="8"/>
    <s v="1157359427168743424"/>
    <s v="Twitter for iPhone"/>
    <b v="0"/>
    <s v="1157359427168743424"/>
    <s v="Tweet"/>
    <n v="0"/>
    <n v="0"/>
    <m/>
    <m/>
    <m/>
    <m/>
    <m/>
    <m/>
    <m/>
    <m/>
    <n v="1"/>
    <s v="4"/>
    <s v="4"/>
    <m/>
    <m/>
    <m/>
    <m/>
    <m/>
    <m/>
    <m/>
    <m/>
    <m/>
  </r>
  <r>
    <s v="m_a_upson"/>
    <s v="spacy_io"/>
    <m/>
    <m/>
    <m/>
    <m/>
    <m/>
    <m/>
    <m/>
    <m/>
    <s v="No"/>
    <n v="41"/>
    <m/>
    <m/>
    <x v="0"/>
    <d v="2019-08-03T08:00:16.000"/>
    <s v="RT @DanHLawReporter: Starting to prepare the @github repo for the first release of @ICLRanDâ€™s @spacy_io legal #NLProc package, Blackstone.â€¦"/>
    <m/>
    <m/>
    <x v="7"/>
    <m/>
    <s v="http://pbs.twimg.com/profile_images/1018871940864512000/CFnDwp1V_normal.jpg"/>
    <x v="23"/>
    <s v="https://twitter.com/#!/m_a_upson/status/1157561810058432512"/>
    <m/>
    <m/>
    <s v="1157561810058432512"/>
    <m/>
    <b v="0"/>
    <n v="0"/>
    <s v=""/>
    <b v="0"/>
    <s v="en"/>
    <m/>
    <s v=""/>
    <b v="0"/>
    <n v="7"/>
    <s v="1157359427168743424"/>
    <s v="Twitter for Android"/>
    <b v="0"/>
    <s v="1157359427168743424"/>
    <s v="Tweet"/>
    <n v="0"/>
    <n v="0"/>
    <m/>
    <m/>
    <m/>
    <m/>
    <m/>
    <m/>
    <m/>
    <m/>
    <n v="2"/>
    <s v="4"/>
    <s v="4"/>
    <m/>
    <m/>
    <m/>
    <m/>
    <m/>
    <m/>
    <m/>
    <m/>
    <m/>
  </r>
  <r>
    <s v="codekee"/>
    <s v="spacy_io"/>
    <m/>
    <m/>
    <m/>
    <m/>
    <m/>
    <m/>
    <m/>
    <m/>
    <s v="No"/>
    <n v="49"/>
    <m/>
    <m/>
    <x v="0"/>
    <d v="2019-08-03T13:04:09.000"/>
    <s v="RT @DanHLawReporter: Starting to prepare the @github repo for the first release of @ICLRanDâ€™s @spacy_io legal #NLProc package, Blackstone.â€¦"/>
    <m/>
    <m/>
    <x v="7"/>
    <m/>
    <s v="http://pbs.twimg.com/profile_images/707714205777076224/B5f3hDvZ_normal.jpg"/>
    <x v="24"/>
    <s v="https://twitter.com/#!/codekee/status/1157638282567651329"/>
    <m/>
    <m/>
    <s v="1157638282567651329"/>
    <m/>
    <b v="0"/>
    <n v="0"/>
    <s v=""/>
    <b v="0"/>
    <s v="en"/>
    <m/>
    <s v=""/>
    <b v="0"/>
    <n v="7"/>
    <s v="1157359427168743424"/>
    <s v="Twitter Web App"/>
    <b v="0"/>
    <s v="1157359427168743424"/>
    <s v="Tweet"/>
    <n v="0"/>
    <n v="0"/>
    <m/>
    <m/>
    <m/>
    <m/>
    <m/>
    <m/>
    <m/>
    <m/>
    <n v="1"/>
    <s v="4"/>
    <s v="4"/>
    <m/>
    <m/>
    <m/>
    <m/>
    <m/>
    <m/>
    <m/>
    <m/>
    <m/>
  </r>
  <r>
    <s v="joyenergynews"/>
    <s v="semanticscholar"/>
    <m/>
    <m/>
    <m/>
    <m/>
    <m/>
    <m/>
    <m/>
    <m/>
    <s v="No"/>
    <n v="52"/>
    <m/>
    <m/>
    <x v="0"/>
    <d v="2019-08-03T22:48:04.000"/>
    <s v="RT @allen_ai: Our @SemanticScholar team just released Semantic Sanity! Semantic Sanity is your personalized research feed, based on @karpatâ€¦"/>
    <m/>
    <m/>
    <x v="4"/>
    <m/>
    <s v="http://pbs.twimg.com/profile_images/777189628315066368/vxI2r4ST_normal.jpg"/>
    <x v="25"/>
    <s v="https://twitter.com/#!/joyenergynews/status/1157785232839532545"/>
    <m/>
    <m/>
    <s v="1157785232839532545"/>
    <m/>
    <b v="0"/>
    <n v="0"/>
    <s v=""/>
    <b v="0"/>
    <s v="en"/>
    <m/>
    <s v=""/>
    <b v="0"/>
    <n v="75"/>
    <s v="1139561348008992769"/>
    <s v="Twitter Web App"/>
    <b v="0"/>
    <s v="1139561348008992769"/>
    <s v="Tweet"/>
    <n v="0"/>
    <n v="0"/>
    <m/>
    <m/>
    <m/>
    <m/>
    <m/>
    <m/>
    <m/>
    <m/>
    <n v="1"/>
    <s v="2"/>
    <s v="2"/>
    <n v="1"/>
    <n v="5.2631578947368425"/>
    <n v="0"/>
    <n v="0"/>
    <n v="0"/>
    <n v="0"/>
    <n v="18"/>
    <n v="94.73684210526316"/>
    <n v="19"/>
  </r>
  <r>
    <s v="antomon"/>
    <s v="antomon"/>
    <m/>
    <m/>
    <m/>
    <m/>
    <m/>
    <m/>
    <m/>
    <m/>
    <s v="No"/>
    <n v="54"/>
    <m/>
    <m/>
    <x v="1"/>
    <d v="2019-08-03T22:53:32.000"/>
    <s v="RT allen_ai: Our SemanticScholar team just released Semantic Sanity! Semantic Sanity is your personalized research feed, based on karpathy's groundbreaking arXiv-sanityâ€”now with more AI! ðŸ¤–_x000a_Try it out here: https://t.co/iettGEi0tx_x000a_#deeplearning #AI #AI4Gâ€¦ https://t.co/Qyvpl4eF5v"/>
    <s v="https://s2-sanity.apps.allenai.org/"/>
    <s v="allenai.org"/>
    <x v="8"/>
    <s v="https://pbs.twimg.com/media/D9CJAbhW4AA-YAJ.jpg"/>
    <s v="https://pbs.twimg.com/media/D9CJAbhW4AA-YAJ.jpg"/>
    <x v="26"/>
    <s v="https://twitter.com/#!/antomon/status/1157786607862374401"/>
    <m/>
    <m/>
    <s v="1157786607862374401"/>
    <m/>
    <b v="0"/>
    <n v="0"/>
    <s v=""/>
    <b v="0"/>
    <s v="en"/>
    <m/>
    <s v=""/>
    <b v="0"/>
    <n v="0"/>
    <s v=""/>
    <s v="IFTTT"/>
    <b v="0"/>
    <s v="1157786607862374401"/>
    <s v="Tweet"/>
    <n v="0"/>
    <n v="0"/>
    <m/>
    <m/>
    <m/>
    <m/>
    <m/>
    <m/>
    <m/>
    <m/>
    <n v="1"/>
    <s v="9"/>
    <s v="9"/>
    <n v="2"/>
    <n v="5.882352941176471"/>
    <n v="0"/>
    <n v="0"/>
    <n v="0"/>
    <n v="0"/>
    <n v="32"/>
    <n v="94.11764705882354"/>
    <n v="34"/>
  </r>
  <r>
    <s v="rosenchild"/>
    <s v="semanticscholar"/>
    <m/>
    <m/>
    <m/>
    <m/>
    <m/>
    <m/>
    <m/>
    <m/>
    <s v="No"/>
    <n v="55"/>
    <m/>
    <m/>
    <x v="0"/>
    <d v="2019-08-03T23:42:07.000"/>
    <s v="RT @allen_ai: Leading publisher @SpringerNature and @SemanticScholar team upto bring expanded content to 3.4MM papers! Advance your researcâ€¦"/>
    <m/>
    <m/>
    <x v="4"/>
    <m/>
    <s v="http://pbs.twimg.com/profile_images/938092733939572736/RqxbQc2e_normal.jpg"/>
    <x v="27"/>
    <s v="https://twitter.com/#!/rosenchild/status/1157798832475967490"/>
    <m/>
    <m/>
    <s v="1157798832475967490"/>
    <m/>
    <b v="0"/>
    <n v="0"/>
    <s v=""/>
    <b v="0"/>
    <s v="en"/>
    <m/>
    <s v=""/>
    <b v="0"/>
    <n v="6"/>
    <s v="1156300840975634434"/>
    <s v="Twitter Web Client"/>
    <b v="0"/>
    <s v="1156300840975634434"/>
    <s v="Tweet"/>
    <n v="0"/>
    <n v="0"/>
    <m/>
    <m/>
    <m/>
    <m/>
    <m/>
    <m/>
    <m/>
    <m/>
    <n v="1"/>
    <s v="2"/>
    <s v="2"/>
    <m/>
    <m/>
    <m/>
    <m/>
    <m/>
    <m/>
    <m/>
    <m/>
    <m/>
  </r>
  <r>
    <s v="rosenchild"/>
    <s v="allen_ai"/>
    <m/>
    <m/>
    <m/>
    <m/>
    <m/>
    <m/>
    <m/>
    <m/>
    <s v="No"/>
    <n v="58"/>
    <m/>
    <m/>
    <x v="0"/>
    <d v="2019-08-03T23:44:19.000"/>
    <s v="RT @allen_ai: The Aristo team at AI2 just posted a new top score on DROP! ðŸ’§_x000a_DROP is a question answering dataset that tests comprehensive uâ€¦"/>
    <m/>
    <m/>
    <x v="4"/>
    <m/>
    <s v="http://pbs.twimg.com/profile_images/938092733939572736/RqxbQc2e_normal.jpg"/>
    <x v="28"/>
    <s v="https://twitter.com/#!/rosenchild/status/1157799388506468352"/>
    <m/>
    <m/>
    <s v="1157799388506468352"/>
    <m/>
    <b v="0"/>
    <n v="0"/>
    <s v=""/>
    <b v="0"/>
    <s v="en"/>
    <m/>
    <s v=""/>
    <b v="0"/>
    <n v="7"/>
    <s v="1151974407218315270"/>
    <s v="Twitter Web Client"/>
    <b v="0"/>
    <s v="1151974407218315270"/>
    <s v="Tweet"/>
    <n v="0"/>
    <n v="0"/>
    <m/>
    <m/>
    <m/>
    <m/>
    <m/>
    <m/>
    <m/>
    <m/>
    <n v="2"/>
    <s v="2"/>
    <s v="2"/>
    <n v="2"/>
    <n v="7.6923076923076925"/>
    <n v="0"/>
    <n v="0"/>
    <n v="0"/>
    <n v="0"/>
    <n v="24"/>
    <n v="92.3076923076923"/>
    <n v="26"/>
  </r>
  <r>
    <s v="allen_ai"/>
    <s v="semanticscholar"/>
    <m/>
    <m/>
    <m/>
    <m/>
    <m/>
    <m/>
    <m/>
    <m/>
    <s v="No"/>
    <n v="60"/>
    <m/>
    <m/>
    <x v="0"/>
    <d v="2019-07-30T20:29:38.000"/>
    <s v="Leading publisher @SpringerNature and @SemanticScholar team upto bring expanded content to 3.4MM papers! Advance your research with even more relevant info across several scientific domains ðŸ’¡_x000a_Learn more: https://t.co/E5btBXFpGB_x000a_Explore #SemanticScholar: https://t.co/5Ba15dNIe7 https://t.co/FhDYSS4u0H"/>
    <s v="https://allenai.org/content/docs/07-19_Springer_Nature_AI2_press_release.pdf https://www.semanticscholar.org/"/>
    <s v="allenai.org semanticscholar.org"/>
    <x v="9"/>
    <s v="https://pbs.twimg.com/media/EAwBfLpWsAEKnWM.png"/>
    <s v="https://pbs.twimg.com/media/EAwBfLpWsAEKnWM.png"/>
    <x v="29"/>
    <s v="https://twitter.com/#!/allen_ai/status/1156300840975634434"/>
    <m/>
    <m/>
    <s v="1156300840975634434"/>
    <m/>
    <b v="0"/>
    <n v="16"/>
    <s v=""/>
    <b v="0"/>
    <s v="en"/>
    <m/>
    <s v=""/>
    <b v="0"/>
    <n v="6"/>
    <s v=""/>
    <s v="Hootsuite Inc."/>
    <b v="0"/>
    <s v="1156300840975634434"/>
    <s v="Retweet"/>
    <n v="0"/>
    <n v="0"/>
    <m/>
    <m/>
    <m/>
    <m/>
    <m/>
    <m/>
    <m/>
    <m/>
    <n v="2"/>
    <s v="2"/>
    <s v="2"/>
    <m/>
    <m/>
    <m/>
    <m/>
    <m/>
    <m/>
    <m/>
    <m/>
    <m/>
  </r>
  <r>
    <s v="hubvoicenlp"/>
    <s v="semanticscholar"/>
    <m/>
    <m/>
    <m/>
    <m/>
    <m/>
    <m/>
    <m/>
    <m/>
    <s v="No"/>
    <n v="61"/>
    <m/>
    <m/>
    <x v="0"/>
    <d v="2019-08-04T01:16:35.000"/>
    <s v="RT @allen_ai: Leading publisher @SpringerNature and @SemanticScholar team upto bring expanded content to 3.4MM papers! Advance your researcâ€¦"/>
    <m/>
    <m/>
    <x v="4"/>
    <m/>
    <s v="http://pbs.twimg.com/profile_images/1157814132512632832/H-rvnOeW_normal.png"/>
    <x v="30"/>
    <s v="https://twitter.com/#!/hubvoicenlp/status/1157822608345313282"/>
    <m/>
    <m/>
    <s v="1157822608345313282"/>
    <m/>
    <b v="0"/>
    <n v="0"/>
    <s v=""/>
    <b v="0"/>
    <s v="en"/>
    <m/>
    <s v=""/>
    <b v="0"/>
    <n v="6"/>
    <s v="1156300840975634434"/>
    <s v="Twitter Web Client"/>
    <b v="0"/>
    <s v="1156300840975634434"/>
    <s v="Tweet"/>
    <n v="0"/>
    <n v="0"/>
    <m/>
    <m/>
    <m/>
    <m/>
    <m/>
    <m/>
    <m/>
    <m/>
    <n v="1"/>
    <s v="2"/>
    <s v="2"/>
    <m/>
    <m/>
    <m/>
    <m/>
    <m/>
    <m/>
    <m/>
    <m/>
    <m/>
  </r>
  <r>
    <s v="hubvoicenlp"/>
    <s v="allen_ai"/>
    <m/>
    <m/>
    <m/>
    <m/>
    <m/>
    <m/>
    <m/>
    <m/>
    <s v="No"/>
    <n v="65"/>
    <m/>
    <m/>
    <x v="0"/>
    <d v="2019-08-04T01:18:52.000"/>
    <s v="RT @allen_ai: The Aristo team at AI2 just posted a new top score on DROP! ðŸ’§_x000a_DROP is a question answering dataset that tests comprehensive uâ€¦"/>
    <m/>
    <m/>
    <x v="4"/>
    <m/>
    <s v="http://pbs.twimg.com/profile_images/1157814132512632832/H-rvnOeW_normal.png"/>
    <x v="31"/>
    <s v="https://twitter.com/#!/hubvoicenlp/status/1157823182109315078"/>
    <m/>
    <m/>
    <s v="1157823182109315078"/>
    <m/>
    <b v="0"/>
    <n v="0"/>
    <s v=""/>
    <b v="0"/>
    <s v="en"/>
    <m/>
    <s v=""/>
    <b v="0"/>
    <n v="7"/>
    <s v="1151974407218315270"/>
    <s v="Twitter Web Client"/>
    <b v="0"/>
    <s v="1151974407218315270"/>
    <s v="Tweet"/>
    <n v="0"/>
    <n v="0"/>
    <m/>
    <m/>
    <m/>
    <m/>
    <m/>
    <m/>
    <m/>
    <m/>
    <n v="2"/>
    <s v="2"/>
    <s v="2"/>
    <n v="2"/>
    <n v="7.6923076923076925"/>
    <n v="0"/>
    <n v="0"/>
    <n v="0"/>
    <n v="0"/>
    <n v="24"/>
    <n v="92.3076923076923"/>
    <n v="26"/>
  </r>
  <r>
    <s v="minhpham"/>
    <s v="ssgrn"/>
    <m/>
    <m/>
    <m/>
    <m/>
    <m/>
    <m/>
    <m/>
    <m/>
    <s v="No"/>
    <n v="66"/>
    <m/>
    <m/>
    <x v="0"/>
    <d v="2019-08-04T02:20:08.000"/>
    <s v="RT @ssgrn: Code and pre-print of our #ACL2019 paper &quot;Variational Pretraining for Semi-supervised Text Classification&quot; are now available! Wiâ€¦"/>
    <m/>
    <m/>
    <x v="2"/>
    <m/>
    <s v="http://pbs.twimg.com/profile_images/1723818967/profile-pic_normal.jpg"/>
    <x v="32"/>
    <s v="https://twitter.com/#!/minhpham/status/1157838599577931781"/>
    <m/>
    <m/>
    <s v="1157838599577931781"/>
    <m/>
    <b v="0"/>
    <n v="0"/>
    <s v=""/>
    <b v="0"/>
    <s v="en"/>
    <m/>
    <s v=""/>
    <b v="0"/>
    <n v="15"/>
    <s v="1138234411718045698"/>
    <s v="Twitter Web App"/>
    <b v="0"/>
    <s v="1138234411718045698"/>
    <s v="Tweet"/>
    <n v="0"/>
    <n v="0"/>
    <m/>
    <m/>
    <m/>
    <m/>
    <m/>
    <m/>
    <m/>
    <m/>
    <n v="1"/>
    <s v="6"/>
    <s v="6"/>
    <n v="1"/>
    <n v="4.761904761904762"/>
    <n v="0"/>
    <n v="0"/>
    <n v="0"/>
    <n v="0"/>
    <n v="20"/>
    <n v="95.23809523809524"/>
    <n v="21"/>
  </r>
  <r>
    <s v="desertnaut"/>
    <s v="spacy_io"/>
    <m/>
    <m/>
    <m/>
    <m/>
    <m/>
    <m/>
    <m/>
    <m/>
    <s v="No"/>
    <n v="67"/>
    <m/>
    <m/>
    <x v="0"/>
    <d v="2019-08-04T11:36:19.000"/>
    <s v="RT @DanHLawReporter: Starting to prepare the @github repo for the first release of @ICLRanDâ€™s @spacy_io legal #NLProc package, Blackstone.â€¦"/>
    <m/>
    <m/>
    <x v="7"/>
    <m/>
    <s v="http://pbs.twimg.com/profile_images/3515263408/4dcca0278120c97c765cd0a80806d091_normal.jpeg"/>
    <x v="33"/>
    <s v="https://twitter.com/#!/desertnaut/status/1157978569706016770"/>
    <m/>
    <m/>
    <s v="1157978569706016770"/>
    <m/>
    <b v="0"/>
    <n v="0"/>
    <s v=""/>
    <b v="0"/>
    <s v="en"/>
    <m/>
    <s v=""/>
    <b v="0"/>
    <n v="7"/>
    <s v="1157359427168743424"/>
    <s v="Twitter for iPhone"/>
    <b v="0"/>
    <s v="1157359427168743424"/>
    <s v="Tweet"/>
    <n v="0"/>
    <n v="0"/>
    <m/>
    <m/>
    <m/>
    <m/>
    <m/>
    <m/>
    <m/>
    <m/>
    <n v="1"/>
    <s v="4"/>
    <s v="4"/>
    <m/>
    <m/>
    <m/>
    <m/>
    <m/>
    <m/>
    <m/>
    <m/>
    <m/>
  </r>
  <r>
    <s v="_uwaisiqbal"/>
    <s v="spacy_io"/>
    <m/>
    <m/>
    <m/>
    <m/>
    <m/>
    <m/>
    <m/>
    <m/>
    <s v="No"/>
    <n v="72"/>
    <m/>
    <m/>
    <x v="0"/>
    <d v="2019-08-05T09:50:22.000"/>
    <s v="RT @DanHLawReporter: Starting to prepare the @github repo for the first release of @ICLRanDâ€™s @spacy_io legal #NLProc package, Blackstone.â€¦"/>
    <m/>
    <m/>
    <x v="7"/>
    <m/>
    <s v="http://pbs.twimg.com/profile_images/722541924784193537/5cPNdI03_normal.jpg"/>
    <x v="34"/>
    <s v="https://twitter.com/#!/_uwaisiqbal/status/1158314293894557697"/>
    <m/>
    <m/>
    <s v="1158314293894557697"/>
    <m/>
    <b v="0"/>
    <n v="0"/>
    <s v=""/>
    <b v="0"/>
    <s v="en"/>
    <m/>
    <s v=""/>
    <b v="0"/>
    <n v="8"/>
    <s v="1157359427168743424"/>
    <s v="Twitter Web App"/>
    <b v="0"/>
    <s v="1157359427168743424"/>
    <s v="Tweet"/>
    <n v="0"/>
    <n v="0"/>
    <m/>
    <m/>
    <m/>
    <m/>
    <m/>
    <m/>
    <m/>
    <m/>
    <n v="1"/>
    <s v="4"/>
    <s v="4"/>
    <m/>
    <m/>
    <m/>
    <m/>
    <m/>
    <m/>
    <m/>
    <m/>
    <m/>
  </r>
  <r>
    <s v="nirantk"/>
    <s v="iamvijaysai"/>
    <m/>
    <m/>
    <m/>
    <m/>
    <m/>
    <m/>
    <m/>
    <m/>
    <s v="No"/>
    <n v="79"/>
    <m/>
    <m/>
    <x v="2"/>
    <d v="2019-08-06T06:22:03.000"/>
    <s v="@iamvijaysai Good starting point: NAQANet/BiDAF from AllenNLP_x000a_https://t.co/IzSTBzBPsQ_x000a__x000a_They've a demo here: https://t.co/emGTJrMq74_x000a__x000a_Most modern models like BERT/RoBERTa/XLM have heads for specific tasks. _x000a__x000a_This is not obvious: Start to look for RC work done using that instead of QA. Win!"/>
    <s v="https://github.com/allenai/allennlp https://demo.allennlp.org/reading-comprehension/OTc2MzUy"/>
    <s v="github.com allennlp.org"/>
    <x v="4"/>
    <m/>
    <s v="http://pbs.twimg.com/profile_images/378800000760900612/b6d653ecd55e230db1f148717c5ae33f_normal.jpeg"/>
    <x v="35"/>
    <s v="https://twitter.com/#!/nirantk/status/1158624254826438658"/>
    <m/>
    <m/>
    <s v="1158624254826438658"/>
    <s v="1158618855708606465"/>
    <b v="0"/>
    <n v="0"/>
    <s v="116140626"/>
    <b v="0"/>
    <s v="en"/>
    <m/>
    <s v=""/>
    <b v="0"/>
    <n v="0"/>
    <s v=""/>
    <s v="Twitter Web App"/>
    <b v="0"/>
    <s v="1158618855708606465"/>
    <s v="Tweet"/>
    <n v="0"/>
    <n v="0"/>
    <m/>
    <m/>
    <m/>
    <m/>
    <m/>
    <m/>
    <m/>
    <m/>
    <n v="1"/>
    <s v="13"/>
    <s v="13"/>
    <n v="5"/>
    <n v="12.195121951219512"/>
    <n v="0"/>
    <n v="0"/>
    <n v="0"/>
    <n v="0"/>
    <n v="36"/>
    <n v="87.8048780487805"/>
    <n v="41"/>
  </r>
  <r>
    <s v="julianharris"/>
    <s v="s"/>
    <m/>
    <m/>
    <m/>
    <m/>
    <m/>
    <m/>
    <m/>
    <m/>
    <s v="No"/>
    <n v="80"/>
    <m/>
    <m/>
    <x v="0"/>
    <d v="2019-08-07T17:07:23.000"/>
    <s v="Super cool! https://t.co/WjRLfp3wun_x000a__x000a_Another amazing resource from https://t.co/pg8WsMLC6b via @YejinChoinka (sorry too many @s apologies you and your team's work is too good) https://t.co/c4oepLxoR1"/>
    <s v="https://mosaickg.apps.allenai.org/ https://drive.google.com/file/d/1mV2ucT3XbYSsgCJ5gOJkR15EKC-GelWy/view"/>
    <s v="allenai.org google.com"/>
    <x v="4"/>
    <s v="https://pbs.twimg.com/media/EBYf5zxXYAEetEX.jpg"/>
    <s v="https://pbs.twimg.com/media/EBYf5zxXYAEetEX.jpg"/>
    <x v="36"/>
    <s v="https://twitter.com/#!/julianharris/status/1159149046784806918"/>
    <m/>
    <m/>
    <s v="1159149046784806918"/>
    <m/>
    <b v="0"/>
    <n v="5"/>
    <s v=""/>
    <b v="0"/>
    <s v="en"/>
    <m/>
    <s v=""/>
    <b v="0"/>
    <n v="2"/>
    <s v=""/>
    <s v="Twitter Web App"/>
    <b v="0"/>
    <s v="1159149046784806918"/>
    <s v="Tweet"/>
    <n v="0"/>
    <n v="0"/>
    <m/>
    <m/>
    <m/>
    <m/>
    <m/>
    <m/>
    <m/>
    <m/>
    <n v="1"/>
    <s v="8"/>
    <s v="8"/>
    <m/>
    <m/>
    <m/>
    <m/>
    <m/>
    <m/>
    <m/>
    <m/>
    <m/>
  </r>
  <r>
    <s v="allenai_org"/>
    <s v="allen_ai"/>
    <m/>
    <m/>
    <m/>
    <m/>
    <m/>
    <m/>
    <m/>
    <m/>
    <s v="No"/>
    <n v="81"/>
    <m/>
    <m/>
    <x v="0"/>
    <d v="2018-06-28T16:42:56.000"/>
    <s v="The Allen Institute for Artificial Intelligence (AI2) is now tweeting from @allen_ai – please follow us there! 💡 https://t.co/bxwPqv2KEc #AI4Good #AI2"/>
    <s v="http://allenai.org"/>
    <s v="allenai.org"/>
    <x v="10"/>
    <m/>
    <s v="http://pbs.twimg.com/profile_images/1012375244575633408/TGW7aybC_normal.jpg"/>
    <x v="37"/>
    <s v="https://twitter.com/#!/allenai_org/status/1012375807723884544"/>
    <m/>
    <m/>
    <s v="1012375807723884544"/>
    <m/>
    <b v="0"/>
    <n v="3"/>
    <s v=""/>
    <b v="0"/>
    <s v="en"/>
    <m/>
    <s v=""/>
    <b v="0"/>
    <n v="2"/>
    <s v=""/>
    <s v="Twitter Web Client"/>
    <b v="0"/>
    <s v="1012375807723884544"/>
    <s v="Retweet"/>
    <n v="0"/>
    <n v="0"/>
    <m/>
    <m/>
    <m/>
    <m/>
    <m/>
    <m/>
    <m/>
    <m/>
    <n v="1"/>
    <s v="2"/>
    <s v="2"/>
    <n v="1"/>
    <n v="5.555555555555555"/>
    <n v="0"/>
    <n v="0"/>
    <n v="0"/>
    <n v="0"/>
    <n v="17"/>
    <n v="94.44444444444444"/>
    <n v="18"/>
  </r>
  <r>
    <s v="carlosrof"/>
    <s v="allen_ai"/>
    <m/>
    <m/>
    <m/>
    <m/>
    <m/>
    <m/>
    <m/>
    <m/>
    <s v="No"/>
    <n v="82"/>
    <m/>
    <m/>
    <x v="0"/>
    <d v="2019-08-07T19:28:11.000"/>
    <s v="RT @allenai_org: The Allen Institute for Artificial Intelligence (AI2) is now tweeting from @allen_ai – please follow us there! 💡 https://t…"/>
    <m/>
    <m/>
    <x v="4"/>
    <m/>
    <s v="http://pbs.twimg.com/profile_images/726192640241340416/WiN78WSP_normal.jpg"/>
    <x v="38"/>
    <s v="https://twitter.com/#!/carlosrof/status/1159184481925963776"/>
    <m/>
    <m/>
    <s v="1159184481925963776"/>
    <m/>
    <b v="0"/>
    <n v="0"/>
    <s v=""/>
    <b v="0"/>
    <s v="en"/>
    <m/>
    <s v=""/>
    <b v="0"/>
    <n v="2"/>
    <s v="1012375807723884544"/>
    <s v="Twitter Web App"/>
    <b v="0"/>
    <s v="1012375807723884544"/>
    <s v="Tweet"/>
    <n v="0"/>
    <n v="0"/>
    <m/>
    <m/>
    <m/>
    <m/>
    <m/>
    <m/>
    <m/>
    <m/>
    <n v="1"/>
    <s v="2"/>
    <s v="2"/>
    <m/>
    <m/>
    <m/>
    <m/>
    <m/>
    <m/>
    <m/>
    <m/>
    <m/>
  </r>
  <r>
    <s v="maba_xr"/>
    <s v="johnmu"/>
    <m/>
    <m/>
    <m/>
    <m/>
    <m/>
    <m/>
    <m/>
    <m/>
    <s v="No"/>
    <n v="84"/>
    <m/>
    <m/>
    <x v="0"/>
    <d v="2019-08-07T21:19:39.000"/>
    <s v="So @JohnMu If you write a report about a fake news generator like https://t.co/LtgFT0DDcC and you'd cite their example about risks of vaccines, how would Google now that it's just a report and not actual advice on vaccines?"/>
    <s v="https://grover.allenai.org/"/>
    <s v="allenai.org"/>
    <x v="4"/>
    <m/>
    <s v="http://pbs.twimg.com/profile_images/940846681251352576/bQQfSg8i_normal.jpg"/>
    <x v="39"/>
    <s v="https://twitter.com/#!/maba_xr/status/1159212534316118017"/>
    <m/>
    <m/>
    <s v="1159212534316118017"/>
    <m/>
    <b v="0"/>
    <n v="0"/>
    <s v=""/>
    <b v="0"/>
    <s v="en"/>
    <m/>
    <s v=""/>
    <b v="0"/>
    <n v="0"/>
    <s v=""/>
    <s v="Twitter for Android"/>
    <b v="0"/>
    <s v="1159212534316118017"/>
    <s v="Tweet"/>
    <n v="0"/>
    <n v="0"/>
    <m/>
    <m/>
    <m/>
    <m/>
    <m/>
    <m/>
    <m/>
    <m/>
    <n v="1"/>
    <s v="12"/>
    <s v="12"/>
    <n v="1"/>
    <n v="2.7027027027027026"/>
    <n v="2"/>
    <n v="5.405405405405405"/>
    <n v="0"/>
    <n v="0"/>
    <n v="34"/>
    <n v="91.89189189189189"/>
    <n v="37"/>
  </r>
  <r>
    <s v="yejinchoinka"/>
    <s v="julianharris"/>
    <m/>
    <m/>
    <m/>
    <m/>
    <m/>
    <m/>
    <m/>
    <m/>
    <s v="Yes"/>
    <n v="86"/>
    <m/>
    <m/>
    <x v="0"/>
    <d v="2019-08-07T18:58:34.000"/>
    <s v="RT @julianharris: Super cool! https://t.co/WjRLfp3wun_x000a__x000a_Another amazing resource from https://t.co/pg8WsMLC6b via @YejinChoinka (sorry too m…"/>
    <s v="https://mosaickg.apps.allenai.org/ https://drive.google.com/file/d/1mV2ucT3XbYSsgCJ5gOJkR15EKC-GelWy/view"/>
    <s v="allenai.org google.com"/>
    <x v="4"/>
    <m/>
    <s v="http://pbs.twimg.com/profile_images/895472606094151680/IOMh1kQk_normal.jpg"/>
    <x v="40"/>
    <s v="https://twitter.com/#!/yejinchoinka/status/1159177027619979264"/>
    <m/>
    <m/>
    <s v="1159177027619979264"/>
    <m/>
    <b v="0"/>
    <n v="0"/>
    <s v=""/>
    <b v="0"/>
    <s v="en"/>
    <m/>
    <s v=""/>
    <b v="0"/>
    <n v="2"/>
    <s v="1159149046784806918"/>
    <s v="Twitter for iPhone"/>
    <b v="0"/>
    <s v="1159149046784806918"/>
    <s v="Tweet"/>
    <n v="0"/>
    <n v="0"/>
    <m/>
    <m/>
    <m/>
    <m/>
    <m/>
    <m/>
    <m/>
    <m/>
    <n v="2"/>
    <s v="8"/>
    <s v="8"/>
    <n v="3"/>
    <n v="23.076923076923077"/>
    <n v="1"/>
    <n v="7.6923076923076925"/>
    <n v="0"/>
    <n v="0"/>
    <n v="9"/>
    <n v="69.23076923076923"/>
    <n v="13"/>
  </r>
  <r>
    <s v="yejinchoinka"/>
    <s v="julianharris"/>
    <m/>
    <m/>
    <m/>
    <m/>
    <m/>
    <m/>
    <m/>
    <m/>
    <s v="Yes"/>
    <n v="87"/>
    <m/>
    <m/>
    <x v="0"/>
    <d v="2019-08-07T21:51:24.000"/>
    <s v="RT @julianharris: COMeT, a cutting edge neural reasoning system, knows all about parenting and sibling rivalry. (Misha and William are my s…"/>
    <m/>
    <m/>
    <x v="4"/>
    <m/>
    <s v="http://pbs.twimg.com/profile_images/895472606094151680/IOMh1kQk_normal.jpg"/>
    <x v="41"/>
    <s v="https://twitter.com/#!/yejinchoinka/status/1159220521570951168"/>
    <m/>
    <m/>
    <s v="1159220521570951168"/>
    <m/>
    <b v="0"/>
    <n v="0"/>
    <s v=""/>
    <b v="0"/>
    <s v="en"/>
    <m/>
    <s v=""/>
    <b v="0"/>
    <n v="2"/>
    <s v="1159150388517494785"/>
    <s v="Twitter for iPhone"/>
    <b v="0"/>
    <s v="1159150388517494785"/>
    <s v="Tweet"/>
    <n v="0"/>
    <n v="0"/>
    <m/>
    <m/>
    <m/>
    <m/>
    <m/>
    <m/>
    <m/>
    <m/>
    <n v="2"/>
    <s v="8"/>
    <s v="8"/>
    <n v="0"/>
    <n v="0"/>
    <n v="1"/>
    <n v="4.545454545454546"/>
    <n v="0"/>
    <n v="0"/>
    <n v="21"/>
    <n v="95.45454545454545"/>
    <n v="22"/>
  </r>
  <r>
    <s v="abosselut"/>
    <s v="yejinchoinka"/>
    <m/>
    <m/>
    <m/>
    <m/>
    <m/>
    <m/>
    <m/>
    <m/>
    <s v="No"/>
    <n v="88"/>
    <m/>
    <m/>
    <x v="0"/>
    <d v="2019-08-07T19:36:24.000"/>
    <s v="RT @julianharris: Super cool! https://t.co/WjRLfp3wun_x000a__x000a_Another amazing resource from https://t.co/pg8WsMLC6b via @YejinChoinka (sorry too m…"/>
    <s v="https://mosaickg.apps.allenai.org/ https://drive.google.com/file/d/1mV2ucT3XbYSsgCJ5gOJkR15EKC-GelWy/view"/>
    <s v="allenai.org google.com"/>
    <x v="4"/>
    <m/>
    <s v="http://pbs.twimg.com/profile_images/1019560852070907904/i0c-Wx2p_normal.jpg"/>
    <x v="42"/>
    <s v="https://twitter.com/#!/abosselut/status/1159186546878107648"/>
    <m/>
    <m/>
    <s v="1159186546878107648"/>
    <m/>
    <b v="0"/>
    <n v="0"/>
    <s v=""/>
    <b v="0"/>
    <s v="en"/>
    <m/>
    <s v=""/>
    <b v="0"/>
    <n v="2"/>
    <s v="1159149046784806918"/>
    <s v="Twitter Web App"/>
    <b v="0"/>
    <s v="1159149046784806918"/>
    <s v="Tweet"/>
    <n v="0"/>
    <n v="0"/>
    <m/>
    <m/>
    <m/>
    <m/>
    <m/>
    <m/>
    <m/>
    <m/>
    <n v="1"/>
    <s v="8"/>
    <s v="8"/>
    <m/>
    <m/>
    <m/>
    <m/>
    <m/>
    <m/>
    <m/>
    <m/>
    <m/>
  </r>
  <r>
    <s v="julianharris"/>
    <s v="julianharris"/>
    <m/>
    <m/>
    <m/>
    <m/>
    <m/>
    <m/>
    <m/>
    <m/>
    <s v="No"/>
    <n v="89"/>
    <m/>
    <m/>
    <x v="1"/>
    <d v="2019-08-07T17:12:43.000"/>
    <s v="COMeT, a cutting edge neural reasoning system, knows all about parenting and sibling rivalry. (Misha and William are my sons.) _x000a__x000a_https://t.co/HrVFCJoGBI_x000a__x000a_https://t.co/qBOCTvYqWd._x000a__x000a_#NLProc https://t.co/SeifOkMw24"/>
    <s v="https://mosaickg.apps.allenai.org/?l=Misha%20pulled%20William%27s%20hair https://mosaickg.apps.allenai.org/?l=The%20kids%20started%20fighting%20and%20Daddy%20got%20upset"/>
    <s v="allenai.org allenai.org"/>
    <x v="7"/>
    <s v="https://pbs.twimg.com/media/EBYhIZjW4AAheYR.jpg"/>
    <s v="https://pbs.twimg.com/media/EBYhIZjW4AAheYR.jpg"/>
    <x v="43"/>
    <s v="https://twitter.com/#!/julianharris/status/1159150388517494785"/>
    <m/>
    <m/>
    <s v="1159150388517494785"/>
    <m/>
    <b v="0"/>
    <n v="4"/>
    <s v=""/>
    <b v="0"/>
    <s v="en"/>
    <m/>
    <s v=""/>
    <b v="0"/>
    <n v="2"/>
    <s v=""/>
    <s v="Twitter Web App"/>
    <b v="0"/>
    <s v="1159150388517494785"/>
    <s v="Tweet"/>
    <n v="0"/>
    <n v="0"/>
    <m/>
    <m/>
    <m/>
    <m/>
    <m/>
    <m/>
    <m/>
    <m/>
    <n v="2"/>
    <s v="8"/>
    <s v="8"/>
    <n v="0"/>
    <n v="0"/>
    <n v="1"/>
    <n v="4.761904761904762"/>
    <n v="0"/>
    <n v="0"/>
    <n v="20"/>
    <n v="95.23809523809524"/>
    <n v="21"/>
  </r>
  <r>
    <s v="julianharris"/>
    <s v="julianharris"/>
    <m/>
    <m/>
    <m/>
    <m/>
    <m/>
    <m/>
    <m/>
    <m/>
    <s v="No"/>
    <n v="90"/>
    <m/>
    <m/>
    <x v="1"/>
    <d v="2019-08-07T18:19:45.000"/>
    <s v="People is a stupid. Fair enough. https://t.co/8cUojCXwbz https://t.co/8T25cW2fso"/>
    <s v="https://mosaickg.apps.allenai.org/conceptnet/?l=people&amp;r=IsA"/>
    <s v="allenai.org"/>
    <x v="4"/>
    <s v="https://pbs.twimg.com/media/EBYwePuXoAEu35K.jpg"/>
    <s v="https://pbs.twimg.com/media/EBYwePuXoAEu35K.jpg"/>
    <x v="44"/>
    <s v="https://twitter.com/#!/julianharris/status/1159167258335293440"/>
    <m/>
    <m/>
    <s v="1159167258335293440"/>
    <m/>
    <b v="0"/>
    <n v="3"/>
    <s v=""/>
    <b v="0"/>
    <s v="en"/>
    <m/>
    <s v=""/>
    <b v="0"/>
    <n v="0"/>
    <s v=""/>
    <s v="Twitter Web App"/>
    <b v="0"/>
    <s v="1159167258335293440"/>
    <s v="Tweet"/>
    <n v="0"/>
    <n v="0"/>
    <m/>
    <m/>
    <m/>
    <m/>
    <m/>
    <m/>
    <m/>
    <m/>
    <n v="2"/>
    <s v="8"/>
    <s v="8"/>
    <n v="2"/>
    <n v="33.333333333333336"/>
    <n v="1"/>
    <n v="16.666666666666668"/>
    <n v="0"/>
    <n v="0"/>
    <n v="3"/>
    <n v="50"/>
    <n v="6"/>
  </r>
  <r>
    <s v="abosselut"/>
    <s v="julianharris"/>
    <m/>
    <m/>
    <m/>
    <m/>
    <m/>
    <m/>
    <m/>
    <m/>
    <s v="No"/>
    <n v="92"/>
    <m/>
    <m/>
    <x v="0"/>
    <d v="2019-08-07T21:54:36.000"/>
    <s v="RT @julianharris: COMeT, a cutting edge neural reasoning system, knows all about parenting and sibling rivalry. (Misha and William are my s…"/>
    <m/>
    <m/>
    <x v="4"/>
    <m/>
    <s v="http://pbs.twimg.com/profile_images/1019560852070907904/i0c-Wx2p_normal.jpg"/>
    <x v="45"/>
    <s v="https://twitter.com/#!/abosselut/status/1159221328752177152"/>
    <m/>
    <m/>
    <s v="1159221328752177152"/>
    <m/>
    <b v="0"/>
    <n v="0"/>
    <s v=""/>
    <b v="0"/>
    <s v="en"/>
    <m/>
    <s v=""/>
    <b v="0"/>
    <n v="2"/>
    <s v="1159150388517494785"/>
    <s v="Twitter Web App"/>
    <b v="0"/>
    <s v="1159150388517494785"/>
    <s v="Tweet"/>
    <n v="0"/>
    <n v="0"/>
    <m/>
    <m/>
    <m/>
    <m/>
    <m/>
    <m/>
    <m/>
    <m/>
    <n v="2"/>
    <s v="8"/>
    <s v="8"/>
    <n v="0"/>
    <n v="0"/>
    <n v="1"/>
    <n v="4.545454545454546"/>
    <n v="0"/>
    <n v="0"/>
    <n v="21"/>
    <n v="95.45454545454545"/>
    <n v="22"/>
  </r>
  <r>
    <s v="mathemakitten"/>
    <s v="mathemakitten"/>
    <m/>
    <m/>
    <m/>
    <m/>
    <m/>
    <m/>
    <m/>
    <m/>
    <s v="No"/>
    <n v="93"/>
    <m/>
    <m/>
    <x v="1"/>
    <d v="2019-08-08T02:10:00.000"/>
    <s v="so today i reread the Grover paper (https://t.co/tAymIhnCUc) and had the life-changing revelation that Grover is a muppet and not just a fun acronym (!!!)_x000a__x000a_(yes i know there was a muppet image in the paper but i just thought that muppets in machine learning were trendy ok)"/>
    <s v="https://grover.allenai.org"/>
    <s v="allenai.org"/>
    <x v="4"/>
    <m/>
    <s v="http://pbs.twimg.com/profile_images/1082308370818752513/aXwWiEoY_normal.jpg"/>
    <x v="46"/>
    <s v="https://twitter.com/#!/mathemakitten/status/1159285601641861121"/>
    <m/>
    <m/>
    <s v="1159285601641861121"/>
    <m/>
    <b v="0"/>
    <n v="8"/>
    <s v=""/>
    <b v="0"/>
    <s v="en"/>
    <m/>
    <s v=""/>
    <b v="0"/>
    <n v="1"/>
    <s v=""/>
    <s v="Twitter Web App"/>
    <b v="0"/>
    <s v="1159285601641861121"/>
    <s v="Tweet"/>
    <n v="0"/>
    <n v="0"/>
    <m/>
    <m/>
    <m/>
    <m/>
    <m/>
    <m/>
    <m/>
    <m/>
    <n v="1"/>
    <s v="11"/>
    <s v="11"/>
    <n v="3"/>
    <n v="5.882352941176471"/>
    <n v="0"/>
    <n v="0"/>
    <n v="0"/>
    <n v="0"/>
    <n v="48"/>
    <n v="94.11764705882354"/>
    <n v="51"/>
  </r>
  <r>
    <s v="miles_brundage"/>
    <s v="mathemakitten"/>
    <m/>
    <m/>
    <m/>
    <m/>
    <m/>
    <m/>
    <m/>
    <m/>
    <s v="No"/>
    <n v="94"/>
    <m/>
    <m/>
    <x v="0"/>
    <d v="2019-08-08T02:56:46.000"/>
    <s v="RT @mathemakitten: so today i reread the Grover paper (https://t.co/tAymIhnCUc) and had the life-changing revelation that Grover is a muppe…"/>
    <s v="https://grover.allenai.org"/>
    <s v="allenai.org"/>
    <x v="4"/>
    <m/>
    <s v="http://pbs.twimg.com/profile_images/844601527318843392/IzBNIN-z_normal.jpg"/>
    <x v="47"/>
    <s v="https://twitter.com/#!/miles_brundage/status/1159297370393214979"/>
    <m/>
    <m/>
    <s v="1159297370393214979"/>
    <m/>
    <b v="0"/>
    <n v="0"/>
    <s v=""/>
    <b v="0"/>
    <s v="en"/>
    <m/>
    <s v=""/>
    <b v="0"/>
    <n v="1"/>
    <s v="1159285601641861121"/>
    <s v="Twitter for iPhone"/>
    <b v="0"/>
    <s v="1159285601641861121"/>
    <s v="Tweet"/>
    <n v="0"/>
    <n v="0"/>
    <m/>
    <m/>
    <m/>
    <m/>
    <m/>
    <m/>
    <m/>
    <m/>
    <n v="1"/>
    <s v="11"/>
    <s v="11"/>
    <n v="1"/>
    <n v="4.166666666666667"/>
    <n v="0"/>
    <n v="0"/>
    <n v="0"/>
    <n v="0"/>
    <n v="23"/>
    <n v="95.83333333333333"/>
    <n v="24"/>
  </r>
  <r>
    <s v="idemres"/>
    <s v="allenai_org"/>
    <m/>
    <m/>
    <m/>
    <m/>
    <m/>
    <m/>
    <m/>
    <m/>
    <s v="No"/>
    <n v="96"/>
    <m/>
    <m/>
    <x v="2"/>
    <d v="2019-08-07T23:47:23.000"/>
    <s v="@allenai_org DCDは自閉症そのものとは異なる診断として定義される必要がありますが、これだけ高い併発率には、自閉症そのものに関わる遺伝多型にDCDを生じさせる遺伝子の貢献が大きいと考えるのが自然かと思います。遺伝子改変の自閉症マウスにも運動障害を示すものが含まれます。"/>
    <m/>
    <m/>
    <x v="4"/>
    <m/>
    <s v="http://pbs.twimg.com/profile_images/1075212005949112321/l68ETcR9_normal.jpg"/>
    <x v="48"/>
    <s v="https://twitter.com/#!/idemres/status/1159249708809740288"/>
    <m/>
    <m/>
    <s v="1159249708809740288"/>
    <s v="1159248664331616256"/>
    <b v="0"/>
    <n v="23"/>
    <s v="4848926436"/>
    <b v="0"/>
    <s v="ja"/>
    <m/>
    <s v=""/>
    <b v="0"/>
    <n v="2"/>
    <s v=""/>
    <s v="Twitter for Android"/>
    <b v="0"/>
    <s v="1159248664331616256"/>
    <s v="Tweet"/>
    <n v="0"/>
    <n v="0"/>
    <m/>
    <m/>
    <m/>
    <m/>
    <m/>
    <m/>
    <m/>
    <m/>
    <n v="4"/>
    <s v="2"/>
    <s v="2"/>
    <n v="0"/>
    <n v="0"/>
    <n v="0"/>
    <n v="0"/>
    <n v="0"/>
    <n v="0"/>
    <n v="5"/>
    <n v="100"/>
    <n v="5"/>
  </r>
  <r>
    <s v="idemres"/>
    <s v="allenai_org"/>
    <m/>
    <m/>
    <m/>
    <m/>
    <m/>
    <m/>
    <m/>
    <m/>
    <s v="No"/>
    <n v="97"/>
    <m/>
    <m/>
    <x v="2"/>
    <d v="2019-08-07T23:50:15.000"/>
    <s v="@allenai_org 知能のDCDへの影響は、知的障害とDCDが随伴するというより、知的障害のある自閉症の方が、課題理解が困難であったり、ワーキングメモリの問題で課題継続が困難であったりといった、DCD以外の要因も影響が大きいと思います。"/>
    <m/>
    <m/>
    <x v="4"/>
    <m/>
    <s v="http://pbs.twimg.com/profile_images/1075212005949112321/l68ETcR9_normal.jpg"/>
    <x v="49"/>
    <s v="https://twitter.com/#!/idemres/status/1159250431169556481"/>
    <m/>
    <m/>
    <s v="1159250431169556481"/>
    <s v="1159249708809740288"/>
    <b v="0"/>
    <n v="21"/>
    <s v="4848926436"/>
    <b v="0"/>
    <s v="ja"/>
    <m/>
    <s v=""/>
    <b v="0"/>
    <n v="1"/>
    <s v=""/>
    <s v="Twitter for Android"/>
    <b v="0"/>
    <s v="1159249708809740288"/>
    <s v="Tweet"/>
    <n v="0"/>
    <n v="0"/>
    <m/>
    <m/>
    <m/>
    <m/>
    <m/>
    <m/>
    <m/>
    <m/>
    <n v="4"/>
    <s v="2"/>
    <s v="2"/>
    <n v="0"/>
    <n v="0"/>
    <n v="0"/>
    <n v="0"/>
    <n v="0"/>
    <n v="0"/>
    <n v="7"/>
    <n v="100"/>
    <n v="7"/>
  </r>
  <r>
    <s v="idemres"/>
    <s v="allenai_org"/>
    <m/>
    <m/>
    <m/>
    <m/>
    <m/>
    <m/>
    <m/>
    <m/>
    <s v="No"/>
    <n v="98"/>
    <m/>
    <m/>
    <x v="2"/>
    <d v="2019-08-07T23:56:26.000"/>
    <s v="@allenai_org 我々もBOT-2という運動アセスメントと脳内の運動関連領域に含まれる抑制性のGABA濃度との関係を自閉症の方を対象に調べてきました(梅沢侑実さんが中心)。_x000a__x000a_私やメンバーのページでも少し解説がありますが、DCDも時間を見つけて記事をまとめたいです。。"/>
    <m/>
    <m/>
    <x v="4"/>
    <m/>
    <s v="http://pbs.twimg.com/profile_images/1075212005949112321/l68ETcR9_normal.jpg"/>
    <x v="50"/>
    <s v="https://twitter.com/#!/idemres/status/1159251989772922882"/>
    <m/>
    <m/>
    <s v="1159251989772922882"/>
    <s v="1159250431169556481"/>
    <b v="0"/>
    <n v="16"/>
    <s v="4848926436"/>
    <b v="0"/>
    <s v="ja"/>
    <m/>
    <s v=""/>
    <b v="0"/>
    <n v="1"/>
    <s v=""/>
    <s v="Twitter for Android"/>
    <b v="0"/>
    <s v="1159250431169556481"/>
    <s v="Tweet"/>
    <n v="0"/>
    <n v="0"/>
    <m/>
    <m/>
    <m/>
    <m/>
    <m/>
    <m/>
    <m/>
    <m/>
    <n v="4"/>
    <s v="2"/>
    <s v="2"/>
    <n v="0"/>
    <n v="0"/>
    <n v="0"/>
    <n v="0"/>
    <n v="0"/>
    <n v="0"/>
    <n v="6"/>
    <n v="100"/>
    <n v="6"/>
  </r>
  <r>
    <s v="idemres"/>
    <s v="allenai_org"/>
    <m/>
    <m/>
    <m/>
    <m/>
    <m/>
    <m/>
    <m/>
    <m/>
    <s v="No"/>
    <n v="99"/>
    <m/>
    <m/>
    <x v="2"/>
    <d v="2019-08-08T00:00:16.000"/>
    <s v="@allenai_org 実験できてくれる当事者などからお話を聞くと、特に女性は手先の器用な作業が求められたり、期待される部分もあると思うので、頑張って上達した人が多いようです。「字が上手ですねぇー」と話したら「一生懸命練習してきました」と答えてくれたのが印象的でした(^-^)"/>
    <m/>
    <m/>
    <x v="4"/>
    <m/>
    <s v="http://pbs.twimg.com/profile_images/1075212005949112321/l68ETcR9_normal.jpg"/>
    <x v="51"/>
    <s v="https://twitter.com/#!/idemres/status/1159252953359798277"/>
    <m/>
    <m/>
    <s v="1159252953359798277"/>
    <s v="1159251989772922882"/>
    <b v="0"/>
    <n v="15"/>
    <s v="4848926436"/>
    <b v="0"/>
    <s v="ja"/>
    <m/>
    <s v=""/>
    <b v="0"/>
    <n v="1"/>
    <s v=""/>
    <s v="Twitter for Android"/>
    <b v="0"/>
    <s v="1159251989772922882"/>
    <s v="Tweet"/>
    <n v="0"/>
    <n v="0"/>
    <m/>
    <m/>
    <m/>
    <m/>
    <m/>
    <m/>
    <m/>
    <m/>
    <n v="4"/>
    <s v="2"/>
    <s v="2"/>
    <n v="0"/>
    <n v="0"/>
    <n v="0"/>
    <n v="0"/>
    <n v="0"/>
    <n v="0"/>
    <n v="9"/>
    <n v="100"/>
    <n v="9"/>
  </r>
  <r>
    <s v="ti_welfare"/>
    <s v="allenai_org"/>
    <m/>
    <m/>
    <m/>
    <m/>
    <m/>
    <m/>
    <m/>
    <m/>
    <s v="No"/>
    <n v="100"/>
    <m/>
    <m/>
    <x v="0"/>
    <d v="2019-08-08T13:12:49.000"/>
    <s v="RT @IDEmRes: @allenai_org DCDは自閉症そのものとは異なる診断として定義される必要がありますが、これだけ高い併発率には、自閉症そのものに関わる遺伝多型にDCDを生じさせる遺伝子の貢献が大きいと考えるのが自然かと思います。遺伝子改変の自閉症マウスにも運動…"/>
    <m/>
    <m/>
    <x v="4"/>
    <m/>
    <s v="http://abs.twimg.com/sticky/default_profile_images/default_profile_normal.png"/>
    <x v="52"/>
    <s v="https://twitter.com/#!/ti_welfare/status/1159452403055222784"/>
    <m/>
    <m/>
    <s v="1159452403055222784"/>
    <m/>
    <b v="0"/>
    <n v="0"/>
    <s v=""/>
    <b v="0"/>
    <s v="ja"/>
    <m/>
    <s v=""/>
    <b v="0"/>
    <n v="2"/>
    <s v="1159249708809740288"/>
    <s v="Twitter for iPhone"/>
    <b v="0"/>
    <s v="1159249708809740288"/>
    <s v="Tweet"/>
    <n v="0"/>
    <n v="0"/>
    <m/>
    <m/>
    <m/>
    <m/>
    <m/>
    <m/>
    <m/>
    <m/>
    <n v="4"/>
    <s v="2"/>
    <s v="2"/>
    <m/>
    <m/>
    <m/>
    <m/>
    <m/>
    <m/>
    <m/>
    <m/>
    <m/>
  </r>
  <r>
    <s v="ti_welfare"/>
    <s v="allenai_org"/>
    <m/>
    <m/>
    <m/>
    <m/>
    <m/>
    <m/>
    <m/>
    <m/>
    <s v="No"/>
    <n v="101"/>
    <m/>
    <m/>
    <x v="0"/>
    <d v="2019-08-08T13:12:53.000"/>
    <s v="RT @IDEmRes: @allenai_org 知能のDCDへの影響は、知的障害とDCDが随伴するというより、知的障害のある自閉症の方が、課題理解が困難であったり、ワーキングメモリの問題で課題継続が困難であったりといった、DCD以外の要因も影響が大きいと思います。"/>
    <m/>
    <m/>
    <x v="4"/>
    <m/>
    <s v="http://abs.twimg.com/sticky/default_profile_images/default_profile_normal.png"/>
    <x v="53"/>
    <s v="https://twitter.com/#!/ti_welfare/status/1159452420096679936"/>
    <m/>
    <m/>
    <s v="1159452420096679936"/>
    <m/>
    <b v="0"/>
    <n v="0"/>
    <s v=""/>
    <b v="0"/>
    <s v="ja"/>
    <m/>
    <s v=""/>
    <b v="0"/>
    <n v="1"/>
    <s v="1159250431169556481"/>
    <s v="Twitter for iPhone"/>
    <b v="0"/>
    <s v="1159250431169556481"/>
    <s v="Tweet"/>
    <n v="0"/>
    <n v="0"/>
    <m/>
    <m/>
    <m/>
    <m/>
    <m/>
    <m/>
    <m/>
    <m/>
    <n v="4"/>
    <s v="2"/>
    <s v="2"/>
    <m/>
    <m/>
    <m/>
    <m/>
    <m/>
    <m/>
    <m/>
    <m/>
    <m/>
  </r>
  <r>
    <s v="ti_welfare"/>
    <s v="allenai_org"/>
    <m/>
    <m/>
    <m/>
    <m/>
    <m/>
    <m/>
    <m/>
    <m/>
    <s v="No"/>
    <n v="102"/>
    <m/>
    <m/>
    <x v="0"/>
    <d v="2019-08-08T13:12:55.000"/>
    <s v="RT @IDEmRes: @allenai_org 我々もBOT-2という運動アセスメントと脳内の運動関連領域に含まれる抑制性のGABA濃度との関係を自閉症の方を対象に調べてきました(梅沢侑実さんが中心)。_x000a__x000a_私やメンバーのページでも少し解説がありますが、DCDも時間を見つけて…"/>
    <m/>
    <m/>
    <x v="4"/>
    <m/>
    <s v="http://abs.twimg.com/sticky/default_profile_images/default_profile_normal.png"/>
    <x v="54"/>
    <s v="https://twitter.com/#!/ti_welfare/status/1159452429999468544"/>
    <m/>
    <m/>
    <s v="1159452429999468544"/>
    <m/>
    <b v="0"/>
    <n v="0"/>
    <s v=""/>
    <b v="0"/>
    <s v="ja"/>
    <m/>
    <s v=""/>
    <b v="0"/>
    <n v="1"/>
    <s v="1159251989772922882"/>
    <s v="Twitter for iPhone"/>
    <b v="0"/>
    <s v="1159251989772922882"/>
    <s v="Tweet"/>
    <n v="0"/>
    <n v="0"/>
    <m/>
    <m/>
    <m/>
    <m/>
    <m/>
    <m/>
    <m/>
    <m/>
    <n v="4"/>
    <s v="2"/>
    <s v="2"/>
    <m/>
    <m/>
    <m/>
    <m/>
    <m/>
    <m/>
    <m/>
    <m/>
    <m/>
  </r>
  <r>
    <s v="ti_welfare"/>
    <s v="allenai_org"/>
    <m/>
    <m/>
    <m/>
    <m/>
    <m/>
    <m/>
    <m/>
    <m/>
    <s v="No"/>
    <n v="103"/>
    <m/>
    <m/>
    <x v="0"/>
    <d v="2019-08-08T13:12:56.000"/>
    <s v="RT @IDEmRes: @allenai_org 実験できてくれる当事者などからお話を聞くと、特に女性は手先の器用な作業が求められたり、期待される部分もあると思うので、頑張って上達した人が多いようです。「字が上手ですねぇー」と話したら「一生懸命練習してきました」と答えてくれた…"/>
    <m/>
    <m/>
    <x v="4"/>
    <m/>
    <s v="http://abs.twimg.com/sticky/default_profile_images/default_profile_normal.png"/>
    <x v="55"/>
    <s v="https://twitter.com/#!/ti_welfare/status/1159452435674304512"/>
    <m/>
    <m/>
    <s v="1159452435674304512"/>
    <m/>
    <b v="0"/>
    <n v="0"/>
    <s v=""/>
    <b v="0"/>
    <s v="ja"/>
    <m/>
    <s v=""/>
    <b v="0"/>
    <n v="1"/>
    <s v="1159252953359798277"/>
    <s v="Twitter for iPhone"/>
    <b v="0"/>
    <s v="1159252953359798277"/>
    <s v="Tweet"/>
    <n v="0"/>
    <n v="0"/>
    <m/>
    <m/>
    <m/>
    <m/>
    <m/>
    <m/>
    <m/>
    <m/>
    <n v="4"/>
    <s v="2"/>
    <s v="2"/>
    <m/>
    <m/>
    <m/>
    <m/>
    <m/>
    <m/>
    <m/>
    <m/>
    <m/>
  </r>
  <r>
    <s v="revensaspudic"/>
    <s v="elonmusk"/>
    <m/>
    <m/>
    <m/>
    <m/>
    <m/>
    <m/>
    <m/>
    <m/>
    <s v="No"/>
    <n v="108"/>
    <m/>
    <m/>
    <x v="0"/>
    <d v="2019-08-08T17:29:32.000"/>
    <s v="RT @GaryMarcus: “If we have @ElonMusk and Nick Bostrom talking about ‘superintelligence’, we need [sceptics like] @GaryMarcus to provide a…"/>
    <m/>
    <m/>
    <x v="4"/>
    <m/>
    <s v="http://pbs.twimg.com/profile_images/1113072306681798657/LDNLxb81_normal.jpg"/>
    <x v="56"/>
    <s v="https://twitter.com/#!/revensaspudic/status/1159517010000171008"/>
    <m/>
    <m/>
    <s v="1159517010000171008"/>
    <m/>
    <b v="0"/>
    <n v="0"/>
    <s v=""/>
    <b v="0"/>
    <s v="en"/>
    <m/>
    <s v=""/>
    <b v="0"/>
    <n v="220"/>
    <s v="960568511650258944"/>
    <s v="Twitter Web App"/>
    <b v="0"/>
    <s v="960568511650258944"/>
    <s v="Tweet"/>
    <n v="0"/>
    <n v="0"/>
    <m/>
    <m/>
    <m/>
    <m/>
    <m/>
    <m/>
    <m/>
    <m/>
    <n v="1"/>
    <s v="5"/>
    <s v="5"/>
    <n v="1"/>
    <n v="5"/>
    <n v="0"/>
    <n v="0"/>
    <n v="0"/>
    <n v="0"/>
    <n v="19"/>
    <n v="95"/>
    <n v="20"/>
  </r>
  <r>
    <s v="yoavgo"/>
    <s v="yoavgo"/>
    <m/>
    <m/>
    <m/>
    <m/>
    <m/>
    <m/>
    <m/>
    <m/>
    <s v="No"/>
    <n v="110"/>
    <m/>
    <m/>
    <x v="1"/>
    <d v="2019-08-11T16:27:53.000"/>
    <s v="https://t.co/WUQRVNOtra"/>
    <s v="https://allenai.org/ai2-israel/"/>
    <s v="allenai.org"/>
    <x v="4"/>
    <m/>
    <s v="http://pbs.twimg.com/profile_images/1431395997/profile_normal.jpg"/>
    <x v="57"/>
    <s v="https://twitter.com/#!/yoavgo/status/1160588660074586118"/>
    <m/>
    <m/>
    <s v="1160588660074586118"/>
    <s v="1160588027720359937"/>
    <b v="0"/>
    <n v="9"/>
    <s v="39547749"/>
    <b v="0"/>
    <s v="und"/>
    <m/>
    <s v=""/>
    <b v="0"/>
    <n v="0"/>
    <s v=""/>
    <s v="Twitter for Android"/>
    <b v="0"/>
    <s v="1160588027720359937"/>
    <s v="Tweet"/>
    <n v="0"/>
    <n v="0"/>
    <m/>
    <m/>
    <m/>
    <m/>
    <m/>
    <m/>
    <m/>
    <m/>
    <n v="1"/>
    <s v="9"/>
    <s v="9"/>
    <n v="0"/>
    <n v="0"/>
    <n v="0"/>
    <n v="0"/>
    <n v="0"/>
    <n v="0"/>
    <n v="0"/>
    <n v="0"/>
    <n v="0"/>
  </r>
  <r>
    <s v="tdietterich"/>
    <s v="rodneyabrooks"/>
    <m/>
    <m/>
    <m/>
    <m/>
    <m/>
    <m/>
    <m/>
    <m/>
    <s v="No"/>
    <n v="111"/>
    <m/>
    <m/>
    <x v="0"/>
    <d v="2019-08-11T19:22:10.000"/>
    <s v="@rgblong @DevFeznet @rodneyabrooks I don't know of any &quot;human level&quot; or &quot;human breadth&quot; AI benchmark. There are some nice recent efforts to evaluate common sense reasoning. See https://t.co/YEBC2PHSYb for example."/>
    <s v="https://leaderboard.allenai.org/"/>
    <s v="allenai.org"/>
    <x v="4"/>
    <m/>
    <s v="http://pbs.twimg.com/profile_images/704767204437336065/wAAXEdOd_normal.jpg"/>
    <x v="58"/>
    <s v="https://twitter.com/#!/tdietterich/status/1160632516539084800"/>
    <m/>
    <m/>
    <s v="1160632516539084800"/>
    <s v="1160628815069999104"/>
    <b v="0"/>
    <n v="2"/>
    <s v="1247652517"/>
    <b v="0"/>
    <s v="en"/>
    <m/>
    <s v=""/>
    <b v="0"/>
    <n v="0"/>
    <s v=""/>
    <s v="Twitter Web App"/>
    <b v="0"/>
    <s v="1160628815069999104"/>
    <s v="Tweet"/>
    <n v="0"/>
    <n v="0"/>
    <m/>
    <m/>
    <m/>
    <m/>
    <m/>
    <m/>
    <m/>
    <m/>
    <n v="1"/>
    <s v="7"/>
    <s v="7"/>
    <m/>
    <m/>
    <m/>
    <m/>
    <m/>
    <m/>
    <m/>
    <m/>
    <m/>
  </r>
  <r>
    <s v="etzioni"/>
    <s v="etzioni"/>
    <m/>
    <m/>
    <m/>
    <m/>
    <m/>
    <m/>
    <m/>
    <m/>
    <s v="No"/>
    <n v="115"/>
    <m/>
    <m/>
    <x v="1"/>
    <d v="2019-08-12T14:17:05.000"/>
    <s v="For the record: Slagle's SAINT program did symbolic integration but did NOT take calculus exams--that would require NLP, which is beyond the state-of-the-art even now.  For recent progress, see https://t.co/Z333bfPl6s which tackles a limited subset of SAT-style math questions https://t.co/aRARWXv7UY"/>
    <s v="http://euclid.allenai.org/ https://twitter.com/rodneyabrooks/status/1160627697824833536"/>
    <s v="allenai.org twitter.com"/>
    <x v="4"/>
    <m/>
    <s v="http://pbs.twimg.com/profile_images/452128134632988672/X684NU3L_normal.jpeg"/>
    <x v="59"/>
    <s v="https://twitter.com/#!/etzioni/status/1160918128219447298"/>
    <m/>
    <m/>
    <s v="1160918128219447298"/>
    <m/>
    <b v="0"/>
    <n v="10"/>
    <s v=""/>
    <b v="1"/>
    <s v="en"/>
    <m/>
    <s v="1160627697824833536"/>
    <b v="0"/>
    <n v="1"/>
    <s v=""/>
    <s v="Twitter Web App"/>
    <b v="0"/>
    <s v="1160918128219447298"/>
    <s v="Tweet"/>
    <n v="0"/>
    <n v="0"/>
    <m/>
    <m/>
    <m/>
    <m/>
    <m/>
    <m/>
    <m/>
    <m/>
    <n v="1"/>
    <s v="5"/>
    <s v="5"/>
    <n v="2"/>
    <n v="4.651162790697675"/>
    <n v="1"/>
    <n v="2.3255813953488373"/>
    <n v="0"/>
    <n v="0"/>
    <n v="40"/>
    <n v="93.02325581395348"/>
    <n v="43"/>
  </r>
  <r>
    <s v="maelorin"/>
    <s v="etzioni"/>
    <m/>
    <m/>
    <m/>
    <m/>
    <m/>
    <m/>
    <m/>
    <m/>
    <s v="No"/>
    <n v="116"/>
    <m/>
    <m/>
    <x v="0"/>
    <d v="2019-08-12T14:22:57.000"/>
    <s v="RT @etzioni: For the record: Slagle's SAINT program did symbolic integration but did NOT take calculus exams--that would require NLP, which…"/>
    <m/>
    <m/>
    <x v="4"/>
    <m/>
    <s v="http://pbs.twimg.com/profile_images/752018692712468480/bEEEfvvp_normal.jpg"/>
    <x v="60"/>
    <s v="https://twitter.com/#!/maelorin/status/1160919604769595392"/>
    <m/>
    <m/>
    <s v="1160919604769595392"/>
    <m/>
    <b v="0"/>
    <n v="0"/>
    <s v=""/>
    <b v="1"/>
    <s v="en"/>
    <m/>
    <s v="1160627697824833536"/>
    <b v="0"/>
    <n v="1"/>
    <s v="1160918128219447298"/>
    <s v="Twitter for iPhone"/>
    <b v="0"/>
    <s v="1160918128219447298"/>
    <s v="Tweet"/>
    <n v="0"/>
    <n v="0"/>
    <m/>
    <m/>
    <m/>
    <m/>
    <m/>
    <m/>
    <m/>
    <m/>
    <n v="1"/>
    <s v="5"/>
    <s v="5"/>
    <n v="1"/>
    <n v="4.545454545454546"/>
    <n v="0"/>
    <n v="0"/>
    <n v="0"/>
    <n v="0"/>
    <n v="21"/>
    <n v="95.45454545454545"/>
    <n v="22"/>
  </r>
  <r>
    <s v="klokwurk"/>
    <s v="janellecshane"/>
    <m/>
    <m/>
    <m/>
    <m/>
    <m/>
    <m/>
    <m/>
    <m/>
    <s v="No"/>
    <n v="117"/>
    <m/>
    <m/>
    <x v="0"/>
    <d v="2019-08-13T00:25:41.000"/>
    <s v="RT @JanelleCShane: in which Eli the dragon is kind of an asshole_x000a__x000a_Demo of fake news generation via Grover_x000a_generate your own: https://t.co/T…"/>
    <m/>
    <m/>
    <x v="4"/>
    <m/>
    <s v="http://pbs.twimg.com/profile_images/1153339971807449089/sOPfwPE-_normal.jpg"/>
    <x v="61"/>
    <s v="https://twitter.com/#!/klokwurk/status/1161071288749895680"/>
    <m/>
    <m/>
    <s v="1161071288749895680"/>
    <m/>
    <b v="0"/>
    <n v="0"/>
    <s v=""/>
    <b v="0"/>
    <s v="en"/>
    <m/>
    <s v=""/>
    <b v="0"/>
    <n v="26"/>
    <s v="1161071025536131072"/>
    <s v="Twitter Web App"/>
    <b v="0"/>
    <s v="1161071025536131072"/>
    <s v="Tweet"/>
    <n v="0"/>
    <n v="0"/>
    <m/>
    <m/>
    <m/>
    <m/>
    <m/>
    <m/>
    <m/>
    <m/>
    <n v="1"/>
    <s v="1"/>
    <s v="1"/>
    <n v="0"/>
    <n v="0"/>
    <n v="1"/>
    <n v="4.545454545454546"/>
    <n v="0"/>
    <n v="0"/>
    <n v="21"/>
    <n v="95.45454545454545"/>
    <n v="22"/>
  </r>
  <r>
    <s v="anorangerobin"/>
    <s v="janellecshane"/>
    <m/>
    <m/>
    <m/>
    <m/>
    <m/>
    <m/>
    <m/>
    <m/>
    <s v="No"/>
    <n v="118"/>
    <m/>
    <m/>
    <x v="0"/>
    <d v="2019-08-13T00:26:11.000"/>
    <s v="RT @JanelleCShane: in which Eli the dragon is kind of an asshole_x000a__x000a_Demo of fake news generation via Grover_x000a_generate your own: https://t.co/T…"/>
    <m/>
    <m/>
    <x v="4"/>
    <m/>
    <s v="http://pbs.twimg.com/profile_images/1152756104381771777/wIjwT3jF_normal.jpg"/>
    <x v="62"/>
    <s v="https://twitter.com/#!/anorangerobin/status/1161071412347625479"/>
    <m/>
    <m/>
    <s v="1161071412347625479"/>
    <m/>
    <b v="0"/>
    <n v="0"/>
    <s v=""/>
    <b v="0"/>
    <s v="en"/>
    <m/>
    <s v=""/>
    <b v="0"/>
    <n v="26"/>
    <s v="1161071025536131072"/>
    <s v="Twitter Web App"/>
    <b v="0"/>
    <s v="1161071025536131072"/>
    <s v="Tweet"/>
    <n v="0"/>
    <n v="0"/>
    <m/>
    <m/>
    <m/>
    <m/>
    <m/>
    <m/>
    <m/>
    <m/>
    <n v="1"/>
    <s v="1"/>
    <s v="1"/>
    <n v="0"/>
    <n v="0"/>
    <n v="1"/>
    <n v="4.545454545454546"/>
    <n v="0"/>
    <n v="0"/>
    <n v="21"/>
    <n v="95.45454545454545"/>
    <n v="22"/>
  </r>
  <r>
    <s v="j__swift"/>
    <s v="janellecshane"/>
    <m/>
    <m/>
    <m/>
    <m/>
    <m/>
    <m/>
    <m/>
    <m/>
    <s v="No"/>
    <n v="119"/>
    <m/>
    <m/>
    <x v="0"/>
    <d v="2019-08-13T00:27:29.000"/>
    <s v="RT @JanelleCShane: in which Eli the dragon is kind of an asshole_x000a__x000a_Demo of fake news generation via Grover_x000a_generate your own: https://t.co/T…"/>
    <m/>
    <m/>
    <x v="4"/>
    <m/>
    <s v="http://pbs.twimg.com/profile_images/1600363796/audrey_totter-crop_normal.jpg"/>
    <x v="63"/>
    <s v="https://twitter.com/#!/j__swift/status/1161071742451765248"/>
    <m/>
    <m/>
    <s v="1161071742451765248"/>
    <m/>
    <b v="0"/>
    <n v="0"/>
    <s v=""/>
    <b v="0"/>
    <s v="en"/>
    <m/>
    <s v=""/>
    <b v="0"/>
    <n v="26"/>
    <s v="1161071025536131072"/>
    <s v="Echofon"/>
    <b v="0"/>
    <s v="1161071025536131072"/>
    <s v="Tweet"/>
    <n v="0"/>
    <n v="0"/>
    <m/>
    <m/>
    <m/>
    <m/>
    <m/>
    <m/>
    <m/>
    <m/>
    <n v="1"/>
    <s v="1"/>
    <s v="1"/>
    <n v="0"/>
    <n v="0"/>
    <n v="1"/>
    <n v="4.545454545454546"/>
    <n v="0"/>
    <n v="0"/>
    <n v="21"/>
    <n v="95.45454545454545"/>
    <n v="22"/>
  </r>
  <r>
    <s v="totz_the_plaid"/>
    <s v="janellecshane"/>
    <m/>
    <m/>
    <m/>
    <m/>
    <m/>
    <m/>
    <m/>
    <m/>
    <s v="No"/>
    <n v="120"/>
    <m/>
    <m/>
    <x v="0"/>
    <d v="2019-08-13T00:38:45.000"/>
    <s v="RT @JanelleCShane: in which Eli the dragon is kind of an asshole_x000a__x000a_Demo of fake news generation via Grover_x000a_generate your own: https://t.co/T…"/>
    <m/>
    <m/>
    <x v="4"/>
    <m/>
    <s v="http://pbs.twimg.com/profile_images/1077319986648150016/I8AE9tUO_normal.jpg"/>
    <x v="64"/>
    <s v="https://twitter.com/#!/totz_the_plaid/status/1161074577923072005"/>
    <m/>
    <m/>
    <s v="1161074577923072005"/>
    <m/>
    <b v="0"/>
    <n v="0"/>
    <s v=""/>
    <b v="0"/>
    <s v="en"/>
    <m/>
    <s v=""/>
    <b v="0"/>
    <n v="26"/>
    <s v="1161071025536131072"/>
    <s v="Twitter for Android"/>
    <b v="0"/>
    <s v="1161071025536131072"/>
    <s v="Tweet"/>
    <n v="0"/>
    <n v="0"/>
    <m/>
    <m/>
    <m/>
    <m/>
    <m/>
    <m/>
    <m/>
    <m/>
    <n v="1"/>
    <s v="1"/>
    <s v="1"/>
    <n v="0"/>
    <n v="0"/>
    <n v="1"/>
    <n v="4.545454545454546"/>
    <n v="0"/>
    <n v="0"/>
    <n v="21"/>
    <n v="95.45454545454545"/>
    <n v="22"/>
  </r>
  <r>
    <s v="ruleatlas"/>
    <s v="janellecshane"/>
    <m/>
    <m/>
    <m/>
    <m/>
    <m/>
    <m/>
    <m/>
    <m/>
    <s v="No"/>
    <n v="121"/>
    <m/>
    <m/>
    <x v="0"/>
    <d v="2019-08-13T00:43:37.000"/>
    <s v="RT @JanelleCShane: in which Eli the dragon is kind of an asshole_x000a__x000a_Demo of fake news generation via Grover_x000a_generate your own: https://t.co/T…"/>
    <m/>
    <m/>
    <x v="4"/>
    <m/>
    <s v="http://pbs.twimg.com/profile_images/1147286515250335744/EBLS2A7b_normal.jpg"/>
    <x v="65"/>
    <s v="https://twitter.com/#!/ruleatlas/status/1161075800021590016"/>
    <m/>
    <m/>
    <s v="1161075800021590016"/>
    <m/>
    <b v="0"/>
    <n v="0"/>
    <s v=""/>
    <b v="0"/>
    <s v="en"/>
    <m/>
    <s v=""/>
    <b v="0"/>
    <n v="26"/>
    <s v="1161071025536131072"/>
    <s v="Twitter Web App"/>
    <b v="0"/>
    <s v="1161071025536131072"/>
    <s v="Tweet"/>
    <n v="0"/>
    <n v="0"/>
    <m/>
    <m/>
    <m/>
    <m/>
    <m/>
    <m/>
    <m/>
    <m/>
    <n v="1"/>
    <s v="1"/>
    <s v="1"/>
    <n v="0"/>
    <n v="0"/>
    <n v="1"/>
    <n v="4.545454545454546"/>
    <n v="0"/>
    <n v="0"/>
    <n v="21"/>
    <n v="95.45454545454545"/>
    <n v="22"/>
  </r>
  <r>
    <s v="listelian"/>
    <s v="janellecshane"/>
    <m/>
    <m/>
    <m/>
    <m/>
    <m/>
    <m/>
    <m/>
    <m/>
    <s v="No"/>
    <n v="122"/>
    <m/>
    <m/>
    <x v="0"/>
    <d v="2019-08-13T00:43:56.000"/>
    <s v="RT @JanelleCShane: in which Eli the dragon is kind of an asshole_x000a__x000a_Demo of fake news generation via Grover_x000a_generate your own: https://t.co/T…"/>
    <m/>
    <m/>
    <x v="4"/>
    <m/>
    <s v="http://pbs.twimg.com/profile_images/724025042418294785/a2DtfSWs_normal.jpg"/>
    <x v="66"/>
    <s v="https://twitter.com/#!/listelian/status/1161075881625960448"/>
    <m/>
    <m/>
    <s v="1161075881625960448"/>
    <m/>
    <b v="0"/>
    <n v="0"/>
    <s v=""/>
    <b v="0"/>
    <s v="en"/>
    <m/>
    <s v=""/>
    <b v="0"/>
    <n v="26"/>
    <s v="1161071025536131072"/>
    <s v="Talon Android"/>
    <b v="0"/>
    <s v="1161071025536131072"/>
    <s v="Tweet"/>
    <n v="0"/>
    <n v="0"/>
    <m/>
    <m/>
    <m/>
    <m/>
    <m/>
    <m/>
    <m/>
    <m/>
    <n v="1"/>
    <s v="1"/>
    <s v="1"/>
    <n v="0"/>
    <n v="0"/>
    <n v="1"/>
    <n v="4.545454545454546"/>
    <n v="0"/>
    <n v="0"/>
    <n v="21"/>
    <n v="95.45454545454545"/>
    <n v="22"/>
  </r>
  <r>
    <s v="astrochris"/>
    <s v="janellecshane"/>
    <m/>
    <m/>
    <m/>
    <m/>
    <m/>
    <m/>
    <m/>
    <m/>
    <s v="No"/>
    <n v="123"/>
    <m/>
    <m/>
    <x v="0"/>
    <d v="2019-08-13T00:56:00.000"/>
    <s v="RT @JanelleCShane: in which Eli the dragon is kind of an asshole_x000a__x000a_Demo of fake news generation via Grover_x000a_generate your own: https://t.co/T…"/>
    <m/>
    <m/>
    <x v="4"/>
    <m/>
    <s v="http://pbs.twimg.com/profile_images/270674574/f606w_psf_normal.png"/>
    <x v="67"/>
    <s v="https://twitter.com/#!/astrochris/status/1161078919098802176"/>
    <m/>
    <m/>
    <s v="1161078919098802176"/>
    <m/>
    <b v="0"/>
    <n v="0"/>
    <s v=""/>
    <b v="0"/>
    <s v="en"/>
    <m/>
    <s v=""/>
    <b v="0"/>
    <n v="26"/>
    <s v="1161071025536131072"/>
    <s v="Twitter Web Client"/>
    <b v="0"/>
    <s v="1161071025536131072"/>
    <s v="Tweet"/>
    <n v="0"/>
    <n v="0"/>
    <m/>
    <m/>
    <m/>
    <m/>
    <m/>
    <m/>
    <m/>
    <m/>
    <n v="1"/>
    <s v="1"/>
    <s v="1"/>
    <n v="0"/>
    <n v="0"/>
    <n v="1"/>
    <n v="4.545454545454546"/>
    <n v="0"/>
    <n v="0"/>
    <n v="21"/>
    <n v="95.45454545454545"/>
    <n v="22"/>
  </r>
  <r>
    <s v="meowdip"/>
    <s v="janellecshane"/>
    <m/>
    <m/>
    <m/>
    <m/>
    <m/>
    <m/>
    <m/>
    <m/>
    <s v="No"/>
    <n v="124"/>
    <m/>
    <m/>
    <x v="0"/>
    <d v="2019-08-13T01:07:43.000"/>
    <s v="RT @JanelleCShane: in which Eli the dragon is kind of an asshole_x000a__x000a_Demo of fake news generation via Grover_x000a_generate your own: https://t.co/T…"/>
    <m/>
    <m/>
    <x v="4"/>
    <m/>
    <s v="http://pbs.twimg.com/profile_images/590752486815838208/j87LIlVT_normal.jpg"/>
    <x v="68"/>
    <s v="https://twitter.com/#!/meowdip/status/1161081865693851648"/>
    <m/>
    <m/>
    <s v="1161081865693851648"/>
    <m/>
    <b v="0"/>
    <n v="0"/>
    <s v=""/>
    <b v="0"/>
    <s v="en"/>
    <m/>
    <s v=""/>
    <b v="0"/>
    <n v="26"/>
    <s v="1161071025536131072"/>
    <s v="Twitter for Android"/>
    <b v="0"/>
    <s v="1161071025536131072"/>
    <s v="Tweet"/>
    <n v="0"/>
    <n v="0"/>
    <m/>
    <m/>
    <m/>
    <m/>
    <m/>
    <m/>
    <m/>
    <m/>
    <n v="1"/>
    <s v="1"/>
    <s v="1"/>
    <n v="0"/>
    <n v="0"/>
    <n v="1"/>
    <n v="4.545454545454546"/>
    <n v="0"/>
    <n v="0"/>
    <n v="21"/>
    <n v="95.45454545454545"/>
    <n v="22"/>
  </r>
  <r>
    <s v="bobcatmoran"/>
    <s v="janellecshane"/>
    <m/>
    <m/>
    <m/>
    <m/>
    <m/>
    <m/>
    <m/>
    <m/>
    <s v="No"/>
    <n v="125"/>
    <m/>
    <m/>
    <x v="0"/>
    <d v="2019-08-13T01:13:28.000"/>
    <s v="RT @JanelleCShane: in which Eli the dragon is kind of an asshole_x000a__x000a_Demo of fake news generation via Grover_x000a_generate your own: https://t.co/T…"/>
    <m/>
    <m/>
    <x v="4"/>
    <m/>
    <s v="http://pbs.twimg.com/profile_images/1142194242296733703/NCLxo19j_normal.jpg"/>
    <x v="69"/>
    <s v="https://twitter.com/#!/bobcatmoran/status/1161083313236402176"/>
    <m/>
    <m/>
    <s v="1161083313236402176"/>
    <m/>
    <b v="0"/>
    <n v="0"/>
    <s v=""/>
    <b v="0"/>
    <s v="en"/>
    <m/>
    <s v=""/>
    <b v="0"/>
    <n v="26"/>
    <s v="1161071025536131072"/>
    <s v="Twitter Web App"/>
    <b v="0"/>
    <s v="1161071025536131072"/>
    <s v="Tweet"/>
    <n v="0"/>
    <n v="0"/>
    <m/>
    <m/>
    <m/>
    <m/>
    <m/>
    <m/>
    <m/>
    <m/>
    <n v="1"/>
    <s v="1"/>
    <s v="1"/>
    <n v="0"/>
    <n v="0"/>
    <n v="1"/>
    <n v="4.545454545454546"/>
    <n v="0"/>
    <n v="0"/>
    <n v="21"/>
    <n v="95.45454545454545"/>
    <n v="22"/>
  </r>
  <r>
    <s v="zig314"/>
    <s v="janellecshane"/>
    <m/>
    <m/>
    <m/>
    <m/>
    <m/>
    <m/>
    <m/>
    <m/>
    <s v="No"/>
    <n v="126"/>
    <m/>
    <m/>
    <x v="0"/>
    <d v="2019-08-13T01:48:28.000"/>
    <s v="RT @JanelleCShane: in which Eli the dragon is kind of an asshole_x000a__x000a_Demo of fake news generation via Grover_x000a_generate your own: https://t.co/T…"/>
    <m/>
    <m/>
    <x v="4"/>
    <m/>
    <s v="http://pbs.twimg.com/profile_images/1146246694226616320/xrw_YnSp_normal.png"/>
    <x v="70"/>
    <s v="https://twitter.com/#!/zig314/status/1161092120842821633"/>
    <m/>
    <m/>
    <s v="1161092120842821633"/>
    <m/>
    <b v="0"/>
    <n v="0"/>
    <s v=""/>
    <b v="0"/>
    <s v="en"/>
    <m/>
    <s v=""/>
    <b v="0"/>
    <n v="26"/>
    <s v="1161071025536131072"/>
    <s v="Twitter Web Client"/>
    <b v="0"/>
    <s v="1161071025536131072"/>
    <s v="Tweet"/>
    <n v="0"/>
    <n v="0"/>
    <m/>
    <m/>
    <m/>
    <m/>
    <m/>
    <m/>
    <m/>
    <m/>
    <n v="1"/>
    <s v="1"/>
    <s v="1"/>
    <n v="0"/>
    <n v="0"/>
    <n v="1"/>
    <n v="4.545454545454546"/>
    <n v="0"/>
    <n v="0"/>
    <n v="21"/>
    <n v="95.45454545454545"/>
    <n v="22"/>
  </r>
  <r>
    <s v="electricarchaeo"/>
    <s v="electricarchaeo"/>
    <m/>
    <m/>
    <m/>
    <m/>
    <m/>
    <m/>
    <m/>
    <m/>
    <s v="No"/>
    <n v="127"/>
    <m/>
    <m/>
    <x v="1"/>
    <d v="2019-08-13T01:54:39.000"/>
    <s v="I primed this AI text generator https://t.co/8CAgVDV3Fb with 'Archaeology is Queen of the Disciplines' and got.... this.... https://t.co/DSuegxhLQE"/>
    <s v="https://grover.allenai.org/"/>
    <s v="allenai.org"/>
    <x v="4"/>
    <s v="https://pbs.twimg.com/media/EB0IiwtX4AAudIQ.jpg"/>
    <s v="https://pbs.twimg.com/media/EB0IiwtX4AAudIQ.jpg"/>
    <x v="71"/>
    <s v="https://twitter.com/#!/electricarchaeo/status/1161093679475564550"/>
    <m/>
    <m/>
    <s v="1161093679475564550"/>
    <m/>
    <b v="0"/>
    <n v="4"/>
    <s v=""/>
    <b v="0"/>
    <s v="en"/>
    <m/>
    <s v=""/>
    <b v="0"/>
    <n v="0"/>
    <s v=""/>
    <s v="Twitter Web App"/>
    <b v="0"/>
    <s v="1161093679475564550"/>
    <s v="Tweet"/>
    <n v="0"/>
    <n v="0"/>
    <m/>
    <m/>
    <m/>
    <m/>
    <m/>
    <m/>
    <m/>
    <m/>
    <n v="1"/>
    <s v="9"/>
    <s v="9"/>
    <n v="0"/>
    <n v="0"/>
    <n v="0"/>
    <n v="0"/>
    <n v="0"/>
    <n v="0"/>
    <n v="16"/>
    <n v="100"/>
    <n v="16"/>
  </r>
  <r>
    <s v="c_dubbs"/>
    <s v="janellecshane"/>
    <m/>
    <m/>
    <m/>
    <m/>
    <m/>
    <m/>
    <m/>
    <m/>
    <s v="No"/>
    <n v="128"/>
    <m/>
    <m/>
    <x v="0"/>
    <d v="2019-08-13T02:18:27.000"/>
    <s v="RT @JanelleCShane: in which Eli the dragon is kind of an asshole_x000a__x000a_Demo of fake news generation via Grover_x000a_generate your own: https://t.co/T…"/>
    <m/>
    <m/>
    <x v="4"/>
    <m/>
    <s v="http://pbs.twimg.com/profile_images/3415023004/2575aa98f0f29c9d6ae6f8364502cc0c_normal.jpeg"/>
    <x v="72"/>
    <s v="https://twitter.com/#!/c_dubbs/status/1161099665384886277"/>
    <m/>
    <m/>
    <s v="1161099665384886277"/>
    <m/>
    <b v="0"/>
    <n v="0"/>
    <s v=""/>
    <b v="0"/>
    <s v="en"/>
    <m/>
    <s v=""/>
    <b v="0"/>
    <n v="26"/>
    <s v="1161071025536131072"/>
    <s v="Twitter for Android"/>
    <b v="0"/>
    <s v="1161071025536131072"/>
    <s v="Tweet"/>
    <n v="0"/>
    <n v="0"/>
    <m/>
    <m/>
    <m/>
    <m/>
    <m/>
    <m/>
    <m/>
    <m/>
    <n v="1"/>
    <s v="1"/>
    <s v="1"/>
    <n v="0"/>
    <n v="0"/>
    <n v="1"/>
    <n v="4.545454545454546"/>
    <n v="0"/>
    <n v="0"/>
    <n v="21"/>
    <n v="95.45454545454545"/>
    <n v="22"/>
  </r>
  <r>
    <s v="mighty_mariposa"/>
    <s v="janellecshane"/>
    <m/>
    <m/>
    <m/>
    <m/>
    <m/>
    <m/>
    <m/>
    <m/>
    <s v="No"/>
    <n v="129"/>
    <m/>
    <m/>
    <x v="0"/>
    <d v="2019-08-13T02:47:02.000"/>
    <s v="RT @JanelleCShane: in which Eli the dragon is kind of an asshole_x000a__x000a_Demo of fake news generation via Grover_x000a_generate your own: https://t.co/T…"/>
    <m/>
    <m/>
    <x v="4"/>
    <m/>
    <s v="http://pbs.twimg.com/profile_images/1122366883141967873/U0bb7sT9_normal.jpg"/>
    <x v="73"/>
    <s v="https://twitter.com/#!/mighty_mariposa/status/1161106860017143814"/>
    <m/>
    <m/>
    <s v="1161106860017143814"/>
    <m/>
    <b v="0"/>
    <n v="0"/>
    <s v=""/>
    <b v="0"/>
    <s v="en"/>
    <m/>
    <s v=""/>
    <b v="0"/>
    <n v="26"/>
    <s v="1161071025536131072"/>
    <s v="Twitter for Android"/>
    <b v="0"/>
    <s v="1161071025536131072"/>
    <s v="Tweet"/>
    <n v="0"/>
    <n v="0"/>
    <m/>
    <m/>
    <m/>
    <m/>
    <m/>
    <m/>
    <m/>
    <m/>
    <n v="1"/>
    <s v="1"/>
    <s v="1"/>
    <n v="0"/>
    <n v="0"/>
    <n v="1"/>
    <n v="4.545454545454546"/>
    <n v="0"/>
    <n v="0"/>
    <n v="21"/>
    <n v="95.45454545454545"/>
    <n v="22"/>
  </r>
  <r>
    <s v="christinewenc"/>
    <s v="janellecshane"/>
    <m/>
    <m/>
    <m/>
    <m/>
    <m/>
    <m/>
    <m/>
    <m/>
    <s v="No"/>
    <n v="130"/>
    <m/>
    <m/>
    <x v="0"/>
    <d v="2019-08-13T04:53:08.000"/>
    <s v="RT @JanelleCShane: in which Eli the dragon is kind of an asshole_x000a__x000a_Demo of fake news generation via Grover_x000a_generate your own: https://t.co/T…"/>
    <m/>
    <m/>
    <x v="4"/>
    <m/>
    <s v="http://pbs.twimg.com/profile_images/1097983886569684993/0h63sFmR_normal.png"/>
    <x v="74"/>
    <s v="https://twitter.com/#!/christinewenc/status/1161138595824054272"/>
    <m/>
    <m/>
    <s v="1161138595824054272"/>
    <m/>
    <b v="0"/>
    <n v="0"/>
    <s v=""/>
    <b v="0"/>
    <s v="en"/>
    <m/>
    <s v=""/>
    <b v="0"/>
    <n v="26"/>
    <s v="1161071025536131072"/>
    <s v="Twitter Web App"/>
    <b v="0"/>
    <s v="1161071025536131072"/>
    <s v="Tweet"/>
    <n v="0"/>
    <n v="0"/>
    <m/>
    <m/>
    <m/>
    <m/>
    <m/>
    <m/>
    <m/>
    <m/>
    <n v="1"/>
    <s v="1"/>
    <s v="1"/>
    <n v="0"/>
    <n v="0"/>
    <n v="1"/>
    <n v="4.545454545454546"/>
    <n v="0"/>
    <n v="0"/>
    <n v="21"/>
    <n v="95.45454545454545"/>
    <n v="22"/>
  </r>
  <r>
    <s v="iambriangraham"/>
    <s v="elonmusk"/>
    <m/>
    <m/>
    <m/>
    <m/>
    <m/>
    <m/>
    <m/>
    <m/>
    <s v="No"/>
    <n v="132"/>
    <m/>
    <m/>
    <x v="0"/>
    <d v="2019-08-13T05:56:04.000"/>
    <s v="RT @GaryMarcus: “If we have @ElonMusk and Nick Bostrom talking about ‘superintelligence’, we need [sceptics like] @GaryMarcus to provide a…"/>
    <m/>
    <m/>
    <x v="4"/>
    <m/>
    <s v="http://pbs.twimg.com/profile_images/1099684609703510017/zcsjRYt2_normal.png"/>
    <x v="75"/>
    <s v="https://twitter.com/#!/iambriangraham/status/1161154433834573825"/>
    <m/>
    <m/>
    <s v="1161154433834573825"/>
    <m/>
    <b v="0"/>
    <n v="0"/>
    <s v=""/>
    <b v="0"/>
    <s v="en"/>
    <m/>
    <s v=""/>
    <b v="0"/>
    <n v="221"/>
    <s v="960568511650258944"/>
    <s v="ByPeers Social CRM"/>
    <b v="0"/>
    <s v="960568511650258944"/>
    <s v="Tweet"/>
    <n v="0"/>
    <n v="0"/>
    <m/>
    <m/>
    <m/>
    <m/>
    <m/>
    <m/>
    <m/>
    <m/>
    <n v="1"/>
    <s v="5"/>
    <s v="5"/>
    <m/>
    <m/>
    <m/>
    <m/>
    <m/>
    <m/>
    <m/>
    <m/>
    <m/>
  </r>
  <r>
    <s v="stripeycaptain"/>
    <s v="janellecshane"/>
    <m/>
    <m/>
    <m/>
    <m/>
    <m/>
    <m/>
    <m/>
    <m/>
    <s v="No"/>
    <n v="134"/>
    <m/>
    <m/>
    <x v="0"/>
    <d v="2019-08-13T07:08:08.000"/>
    <s v="RT @JanelleCShane: in which Eli the dragon is kind of an asshole_x000a__x000a_Demo of fake news generation via Grover_x000a_generate your own: https://t.co/T…"/>
    <m/>
    <m/>
    <x v="4"/>
    <m/>
    <s v="http://pbs.twimg.com/profile_images/680391376756944896/bM1-7lwW_normal.jpg"/>
    <x v="76"/>
    <s v="https://twitter.com/#!/stripeycaptain/status/1161172567123775489"/>
    <m/>
    <m/>
    <s v="1161172567123775489"/>
    <m/>
    <b v="0"/>
    <n v="0"/>
    <s v=""/>
    <b v="0"/>
    <s v="en"/>
    <m/>
    <s v=""/>
    <b v="0"/>
    <n v="26"/>
    <s v="1161071025536131072"/>
    <s v="Twitter Web Client"/>
    <b v="0"/>
    <s v="1161071025536131072"/>
    <s v="Tweet"/>
    <n v="0"/>
    <n v="0"/>
    <m/>
    <m/>
    <m/>
    <m/>
    <m/>
    <m/>
    <m/>
    <m/>
    <n v="1"/>
    <s v="1"/>
    <s v="1"/>
    <n v="0"/>
    <n v="0"/>
    <n v="1"/>
    <n v="4.545454545454546"/>
    <n v="0"/>
    <n v="0"/>
    <n v="21"/>
    <n v="95.45454545454545"/>
    <n v="22"/>
  </r>
  <r>
    <s v="tribble314"/>
    <s v="janellecshane"/>
    <m/>
    <m/>
    <m/>
    <m/>
    <m/>
    <m/>
    <m/>
    <m/>
    <s v="No"/>
    <n v="135"/>
    <m/>
    <m/>
    <x v="0"/>
    <d v="2019-08-13T07:32:52.000"/>
    <s v="RT @JanelleCShane: in which Eli the dragon is kind of an asshole_x000a__x000a_Demo of fake news generation via Grover_x000a_generate your own: https://t.co/T…"/>
    <m/>
    <m/>
    <x v="4"/>
    <m/>
    <s v="http://pbs.twimg.com/profile_images/589314790092185600/56Xdu2TI_normal.jpg"/>
    <x v="77"/>
    <s v="https://twitter.com/#!/tribble314/status/1161178794478067712"/>
    <m/>
    <m/>
    <s v="1161178794478067712"/>
    <m/>
    <b v="0"/>
    <n v="0"/>
    <s v=""/>
    <b v="0"/>
    <s v="en"/>
    <m/>
    <s v=""/>
    <b v="0"/>
    <n v="26"/>
    <s v="1161071025536131072"/>
    <s v="Twitter for Android"/>
    <b v="0"/>
    <s v="1161071025536131072"/>
    <s v="Tweet"/>
    <n v="0"/>
    <n v="0"/>
    <m/>
    <m/>
    <m/>
    <m/>
    <m/>
    <m/>
    <m/>
    <m/>
    <n v="1"/>
    <s v="1"/>
    <s v="1"/>
    <n v="0"/>
    <n v="0"/>
    <n v="1"/>
    <n v="4.545454545454546"/>
    <n v="0"/>
    <n v="0"/>
    <n v="21"/>
    <n v="95.45454545454545"/>
    <n v="22"/>
  </r>
  <r>
    <s v="minemaz"/>
    <s v="jaguring1"/>
    <m/>
    <m/>
    <m/>
    <m/>
    <m/>
    <m/>
    <m/>
    <m/>
    <s v="No"/>
    <n v="136"/>
    <m/>
    <m/>
    <x v="0"/>
    <d v="2019-08-13T08:51:24.000"/>
    <s v="RT @jaguring1: AIが「常識」を持っていないと解けないと言われていたデータセットとして、例えば、SWAGでは人間のスコアを超え、WNLIやWSCでもかなり人間に近いスコアが出ている。WinoGrandeは難しいと言われたが、fine-tuned BERT(larg…"/>
    <m/>
    <m/>
    <x v="4"/>
    <m/>
    <s v="http://pbs.twimg.com/profile_images/41652702/myfacet_normal.jpg"/>
    <x v="78"/>
    <s v="https://twitter.com/#!/minemaz/status/1161198557224792065"/>
    <m/>
    <m/>
    <s v="1161198557224792065"/>
    <m/>
    <b v="0"/>
    <n v="0"/>
    <s v=""/>
    <b v="0"/>
    <s v="ja"/>
    <m/>
    <s v=""/>
    <b v="0"/>
    <n v="2"/>
    <s v="1161197932328050688"/>
    <s v="TweetDeck"/>
    <b v="0"/>
    <s v="1161197932328050688"/>
    <s v="Tweet"/>
    <n v="0"/>
    <n v="0"/>
    <m/>
    <m/>
    <m/>
    <m/>
    <m/>
    <m/>
    <m/>
    <m/>
    <n v="1"/>
    <s v="3"/>
    <s v="3"/>
    <n v="1"/>
    <n v="7.6923076923076925"/>
    <n v="0"/>
    <n v="0"/>
    <n v="0"/>
    <n v="0"/>
    <n v="12"/>
    <n v="92.3076923076923"/>
    <n v="13"/>
  </r>
  <r>
    <s v="curseyoukhan"/>
    <s v="janellecshane"/>
    <m/>
    <m/>
    <m/>
    <m/>
    <m/>
    <m/>
    <m/>
    <m/>
    <s v="No"/>
    <n v="137"/>
    <m/>
    <m/>
    <x v="0"/>
    <d v="2019-08-13T09:43:46.000"/>
    <s v="RT @JanelleCShane: in which Eli the dragon is kind of an asshole_x000a__x000a_Demo of fake news generation via Grover_x000a_generate your own: https://t.co/T…"/>
    <m/>
    <m/>
    <x v="4"/>
    <m/>
    <s v="http://pbs.twimg.com/profile_images/1147880116091064320/4X5CXbta_normal.png"/>
    <x v="79"/>
    <s v="https://twitter.com/#!/curseyoukhan/status/1161211733727502336"/>
    <m/>
    <m/>
    <s v="1161211733727502336"/>
    <m/>
    <b v="0"/>
    <n v="0"/>
    <s v=""/>
    <b v="0"/>
    <s v="en"/>
    <m/>
    <s v=""/>
    <b v="0"/>
    <n v="26"/>
    <s v="1161071025536131072"/>
    <s v="Twitter for Android"/>
    <b v="0"/>
    <s v="1161071025536131072"/>
    <s v="Tweet"/>
    <n v="0"/>
    <n v="0"/>
    <m/>
    <m/>
    <m/>
    <m/>
    <m/>
    <m/>
    <m/>
    <m/>
    <n v="1"/>
    <s v="1"/>
    <s v="1"/>
    <n v="0"/>
    <n v="0"/>
    <n v="1"/>
    <n v="4.545454545454546"/>
    <n v="0"/>
    <n v="0"/>
    <n v="21"/>
    <n v="95.45454545454545"/>
    <n v="22"/>
  </r>
  <r>
    <s v="howling_richard"/>
    <s v="janellecshane"/>
    <m/>
    <m/>
    <m/>
    <m/>
    <m/>
    <m/>
    <m/>
    <m/>
    <s v="No"/>
    <n v="138"/>
    <m/>
    <m/>
    <x v="0"/>
    <d v="2019-08-13T10:34:48.000"/>
    <s v="RT @JanelleCShane: in which Eli the dragon is kind of an asshole_x000a__x000a_Demo of fake news generation via Grover_x000a_generate your own: https://t.co/T…"/>
    <m/>
    <m/>
    <x v="4"/>
    <m/>
    <s v="http://pbs.twimg.com/profile_images/654178868023160832/8TRCQvLI_normal.jpg"/>
    <x v="80"/>
    <s v="https://twitter.com/#!/howling_richard/status/1161224577600692224"/>
    <m/>
    <m/>
    <s v="1161224577600692224"/>
    <m/>
    <b v="0"/>
    <n v="0"/>
    <s v=""/>
    <b v="0"/>
    <s v="en"/>
    <m/>
    <s v=""/>
    <b v="0"/>
    <n v="26"/>
    <s v="1161071025536131072"/>
    <s v="Twitter for Android"/>
    <b v="0"/>
    <s v="1161071025536131072"/>
    <s v="Tweet"/>
    <n v="0"/>
    <n v="0"/>
    <m/>
    <m/>
    <m/>
    <m/>
    <m/>
    <m/>
    <m/>
    <m/>
    <n v="1"/>
    <s v="1"/>
    <s v="1"/>
    <n v="0"/>
    <n v="0"/>
    <n v="1"/>
    <n v="4.545454545454546"/>
    <n v="0"/>
    <n v="0"/>
    <n v="21"/>
    <n v="95.45454545454545"/>
    <n v="22"/>
  </r>
  <r>
    <s v="s_aiueo32"/>
    <s v="cvpaperchalleng"/>
    <m/>
    <m/>
    <m/>
    <m/>
    <m/>
    <m/>
    <m/>
    <m/>
    <s v="No"/>
    <n v="139"/>
    <m/>
    <m/>
    <x v="0"/>
    <d v="2019-08-13T11:46:10.000"/>
    <s v="RT @CVpaperChalleng: A BERT model for scientific text（科学論文を学習させたBERT）_x000a_https://t.co/aSRXdWZyGb_x000a_https://t.co/1jkrxO8dQS_x000a_#xpaperchallenge"/>
    <s v="https://arxiv.org/abs/1903.10676 https://github.com/allenai/scibert"/>
    <s v="arxiv.org github.com"/>
    <x v="11"/>
    <m/>
    <s v="http://pbs.twimg.com/profile_images/700864575491567616/u_A0ErJj_normal.jpg"/>
    <x v="81"/>
    <s v="https://twitter.com/#!/s_aiueo32/status/1161242536142204928"/>
    <m/>
    <m/>
    <s v="1161242536142204928"/>
    <m/>
    <b v="0"/>
    <n v="0"/>
    <s v=""/>
    <b v="0"/>
    <s v="ja"/>
    <m/>
    <s v=""/>
    <b v="0"/>
    <n v="8"/>
    <s v="1161242483566604288"/>
    <s v="Twitter Web App"/>
    <b v="0"/>
    <s v="1161242483566604288"/>
    <s v="Tweet"/>
    <n v="0"/>
    <n v="0"/>
    <m/>
    <m/>
    <m/>
    <m/>
    <m/>
    <m/>
    <m/>
    <m/>
    <n v="1"/>
    <s v="3"/>
    <s v="3"/>
    <n v="0"/>
    <n v="0"/>
    <n v="0"/>
    <n v="0"/>
    <n v="0"/>
    <n v="0"/>
    <n v="10"/>
    <n v="100"/>
    <n v="10"/>
  </r>
  <r>
    <s v="jbeasom"/>
    <s v="janellecshane"/>
    <m/>
    <m/>
    <m/>
    <m/>
    <m/>
    <m/>
    <m/>
    <m/>
    <s v="No"/>
    <n v="140"/>
    <m/>
    <m/>
    <x v="0"/>
    <d v="2019-08-13T11:53:20.000"/>
    <s v="RT @JanelleCShane: in which Eli the dragon is kind of an asshole_x000a__x000a_Demo of fake news generation via Grover_x000a_generate your own: https://t.co/T…"/>
    <m/>
    <m/>
    <x v="4"/>
    <m/>
    <s v="http://pbs.twimg.com/profile_images/1639387611/Kyudo_normal.jpg"/>
    <x v="82"/>
    <s v="https://twitter.com/#!/jbeasom/status/1161244342809313280"/>
    <m/>
    <m/>
    <s v="1161244342809313280"/>
    <m/>
    <b v="0"/>
    <n v="0"/>
    <s v=""/>
    <b v="0"/>
    <s v="en"/>
    <m/>
    <s v=""/>
    <b v="0"/>
    <n v="26"/>
    <s v="1161071025536131072"/>
    <s v="Tweetbot for iΟS"/>
    <b v="0"/>
    <s v="1161071025536131072"/>
    <s v="Tweet"/>
    <n v="0"/>
    <n v="0"/>
    <m/>
    <m/>
    <m/>
    <m/>
    <m/>
    <m/>
    <m/>
    <m/>
    <n v="1"/>
    <s v="1"/>
    <s v="1"/>
    <n v="0"/>
    <n v="0"/>
    <n v="1"/>
    <n v="4.545454545454546"/>
    <n v="0"/>
    <n v="0"/>
    <n v="21"/>
    <n v="95.45454545454545"/>
    <n v="22"/>
  </r>
  <r>
    <s v="nlpaperchalleng"/>
    <s v="cvpaperchalleng"/>
    <m/>
    <m/>
    <m/>
    <m/>
    <m/>
    <m/>
    <m/>
    <m/>
    <s v="No"/>
    <n v="141"/>
    <m/>
    <m/>
    <x v="0"/>
    <d v="2019-08-13T11:46:52.000"/>
    <s v="RT @CVpaperChalleng: A BERT model for scientific text（科学論文を学習させたBERT）_x000a_https://t.co/aSRXdWZyGb_x000a_https://t.co/1jkrxO8dQS_x000a_#xpaperchallenge"/>
    <s v="https://arxiv.org/abs/1903.10676 https://github.com/allenai/scibert"/>
    <s v="arxiv.org github.com"/>
    <x v="11"/>
    <m/>
    <s v="http://pbs.twimg.com/profile_images/1103677308131393536/RZdso1Ic_normal.png"/>
    <x v="83"/>
    <s v="https://twitter.com/#!/nlpaperchalleng/status/1161242713204805633"/>
    <m/>
    <m/>
    <s v="1161242713204805633"/>
    <m/>
    <b v="0"/>
    <n v="0"/>
    <s v=""/>
    <b v="0"/>
    <s v="ja"/>
    <m/>
    <s v=""/>
    <b v="0"/>
    <n v="8"/>
    <s v="1161242483566604288"/>
    <s v="Twitter Web App"/>
    <b v="0"/>
    <s v="1161242483566604288"/>
    <s v="Tweet"/>
    <n v="0"/>
    <n v="0"/>
    <m/>
    <m/>
    <m/>
    <m/>
    <m/>
    <m/>
    <m/>
    <m/>
    <n v="2"/>
    <s v="3"/>
    <s v="3"/>
    <n v="0"/>
    <n v="0"/>
    <n v="0"/>
    <n v="0"/>
    <n v="0"/>
    <n v="0"/>
    <n v="10"/>
    <n v="100"/>
    <n v="10"/>
  </r>
  <r>
    <s v="nlpaperchalleng"/>
    <s v="cvpaperchalleng"/>
    <m/>
    <m/>
    <m/>
    <m/>
    <m/>
    <m/>
    <m/>
    <m/>
    <s v="No"/>
    <n v="142"/>
    <m/>
    <m/>
    <x v="0"/>
    <d v="2019-08-13T11:56:34.000"/>
    <s v="RT @CVpaperChalleng: AllenAIはSemantic Scholarも運営していて、データを収集しやすい。_x000a_https://t.co/WuL3ivH7Ub_x000a_#xpaperchallenge"/>
    <s v="https://allenai.org/"/>
    <s v="allenai.org"/>
    <x v="11"/>
    <m/>
    <s v="http://pbs.twimg.com/profile_images/1103677308131393536/RZdso1Ic_normal.png"/>
    <x v="84"/>
    <s v="https://twitter.com/#!/nlpaperchalleng/status/1161245153442463744"/>
    <m/>
    <m/>
    <s v="1161245153442463744"/>
    <m/>
    <b v="0"/>
    <n v="0"/>
    <s v=""/>
    <b v="0"/>
    <s v="ja"/>
    <m/>
    <s v=""/>
    <b v="0"/>
    <n v="1"/>
    <s v="1161244997871534081"/>
    <s v="Twitter Web App"/>
    <b v="0"/>
    <s v="1161244997871534081"/>
    <s v="Tweet"/>
    <n v="0"/>
    <n v="0"/>
    <m/>
    <m/>
    <m/>
    <m/>
    <m/>
    <m/>
    <m/>
    <m/>
    <n v="2"/>
    <s v="3"/>
    <s v="3"/>
    <n v="0"/>
    <n v="0"/>
    <n v="0"/>
    <n v="0"/>
    <n v="0"/>
    <n v="0"/>
    <n v="6"/>
    <n v="100"/>
    <n v="6"/>
  </r>
  <r>
    <s v="simonsmine"/>
    <s v="janellecshane"/>
    <m/>
    <m/>
    <m/>
    <m/>
    <m/>
    <m/>
    <m/>
    <m/>
    <s v="No"/>
    <n v="143"/>
    <m/>
    <m/>
    <x v="0"/>
    <d v="2019-08-13T12:11:07.000"/>
    <s v="RT @JanelleCShane: in which Eli the dragon is kind of an asshole_x000a__x000a_Demo of fake news generation via Grover_x000a_generate your own: https://t.co/T…"/>
    <m/>
    <m/>
    <x v="4"/>
    <m/>
    <s v="http://pbs.twimg.com/profile_images/2796589144/6cbbde6f53a4680037054a93a71999a3_normal.jpeg"/>
    <x v="85"/>
    <s v="https://twitter.com/#!/simonsmine/status/1161248817301377026"/>
    <m/>
    <m/>
    <s v="1161248817301377026"/>
    <m/>
    <b v="0"/>
    <n v="0"/>
    <s v=""/>
    <b v="0"/>
    <s v="en"/>
    <m/>
    <s v=""/>
    <b v="0"/>
    <n v="26"/>
    <s v="1161071025536131072"/>
    <s v="Twitter for Android"/>
    <b v="0"/>
    <s v="1161071025536131072"/>
    <s v="Tweet"/>
    <n v="0"/>
    <n v="0"/>
    <m/>
    <m/>
    <m/>
    <m/>
    <m/>
    <m/>
    <m/>
    <m/>
    <n v="1"/>
    <s v="1"/>
    <s v="1"/>
    <n v="0"/>
    <n v="0"/>
    <n v="1"/>
    <n v="4.545454545454546"/>
    <n v="0"/>
    <n v="0"/>
    <n v="21"/>
    <n v="95.45454545454545"/>
    <n v="22"/>
  </r>
  <r>
    <s v="m_tomo_"/>
    <s v="cvpaperchalleng"/>
    <m/>
    <m/>
    <m/>
    <m/>
    <m/>
    <m/>
    <m/>
    <m/>
    <s v="No"/>
    <n v="144"/>
    <m/>
    <m/>
    <x v="0"/>
    <d v="2019-08-13T12:45:08.000"/>
    <s v="RT @CVpaperChalleng: A BERT model for scientific text（科学論文を学習させたBERT）_x000a_https://t.co/aSRXdWZyGb_x000a_https://t.co/1jkrxO8dQS_x000a_#xpaperchallenge"/>
    <s v="https://arxiv.org/abs/1903.10676 https://github.com/allenai/scibert"/>
    <s v="arxiv.org github.com"/>
    <x v="11"/>
    <m/>
    <s v="http://pbs.twimg.com/profile_images/1155329950863351809/B4q7Hlu2_normal.jpg"/>
    <x v="86"/>
    <s v="https://twitter.com/#!/m_tomo_/status/1161257375375847424"/>
    <m/>
    <m/>
    <s v="1161257375375847424"/>
    <m/>
    <b v="0"/>
    <n v="0"/>
    <s v=""/>
    <b v="0"/>
    <s v="ja"/>
    <m/>
    <s v=""/>
    <b v="0"/>
    <n v="8"/>
    <s v="1161242483566604288"/>
    <s v="Twitter for Android"/>
    <b v="0"/>
    <s v="1161242483566604288"/>
    <s v="Tweet"/>
    <n v="0"/>
    <n v="0"/>
    <m/>
    <m/>
    <m/>
    <m/>
    <m/>
    <m/>
    <m/>
    <m/>
    <n v="1"/>
    <s v="3"/>
    <s v="3"/>
    <n v="0"/>
    <n v="0"/>
    <n v="0"/>
    <n v="0"/>
    <n v="0"/>
    <n v="0"/>
    <n v="10"/>
    <n v="100"/>
    <n v="10"/>
  </r>
  <r>
    <s v="kyoun"/>
    <s v="kyoun"/>
    <m/>
    <m/>
    <m/>
    <m/>
    <m/>
    <m/>
    <m/>
    <m/>
    <s v="No"/>
    <n v="145"/>
    <m/>
    <m/>
    <x v="1"/>
    <d v="2019-07-31T12:38:52.000"/>
    <s v="COMET: Commonsense Transformers for Automatic Knowledge Graph Construction (AllenAI) https://t.co/SyTq0X5tkS 知識ベースの自動構築．ATOMIC ( https://t.co/EAXNOyhY1I ), ConceptNetの(subject, relation) -&amp;gt; objectの関係をGPTにより学習．completionだけでなくunseenな知識を生成可．ACL19 https://t.co/5iQZHCYFQI"/>
    <s v="https://www.aclweb.org/anthology/papers/P/P19/P19-1470/ https://arxiv.org/abs/1811.00146"/>
    <s v="aclweb.org arxiv.org"/>
    <x v="4"/>
    <s v="https://pbs.twimg.com/media/EAzfUtuXkAACgPq.jpg"/>
    <s v="https://pbs.twimg.com/media/EAzfUtuXkAACgPq.jpg"/>
    <x v="87"/>
    <s v="https://twitter.com/#!/kyoun/status/1156544757478371328"/>
    <m/>
    <m/>
    <s v="1156544757478371328"/>
    <m/>
    <b v="0"/>
    <n v="26"/>
    <s v=""/>
    <b v="0"/>
    <s v="ja"/>
    <m/>
    <s v=""/>
    <b v="0"/>
    <n v="5"/>
    <s v=""/>
    <s v="Twitter Web App"/>
    <b v="0"/>
    <s v="1156544757478371328"/>
    <s v="Retweet"/>
    <n v="0"/>
    <n v="0"/>
    <m/>
    <m/>
    <m/>
    <m/>
    <m/>
    <m/>
    <m/>
    <m/>
    <n v="1"/>
    <s v="3"/>
    <s v="3"/>
    <n v="0"/>
    <n v="0"/>
    <n v="0"/>
    <n v="0"/>
    <n v="0"/>
    <n v="0"/>
    <n v="18"/>
    <n v="100"/>
    <n v="18"/>
  </r>
  <r>
    <s v="jaguring1"/>
    <s v="kyoun"/>
    <m/>
    <m/>
    <m/>
    <m/>
    <m/>
    <m/>
    <m/>
    <m/>
    <s v="No"/>
    <n v="146"/>
    <m/>
    <m/>
    <x v="0"/>
    <d v="2019-08-01T02:32:27.000"/>
    <s v="RT @kyoun: COMET: Commonsense Transformers for Automatic Knowledge Graph Construction (AllenAI) https://t.co/SyTq0X5tkS 知識ベースの自動構築．ATOMIC (…"/>
    <s v="https://www.aclweb.org/anthology/papers/P/P19/P19-1470/"/>
    <s v="aclweb.org"/>
    <x v="4"/>
    <m/>
    <s v="http://pbs.twimg.com/profile_images/1098886848980561920/5ek6MezY_normal.png"/>
    <x v="88"/>
    <s v="https://twitter.com/#!/jaguring1/status/1156754535013969921"/>
    <m/>
    <m/>
    <s v="1156754535013969921"/>
    <m/>
    <b v="0"/>
    <n v="0"/>
    <s v=""/>
    <b v="0"/>
    <s v="ja"/>
    <m/>
    <s v=""/>
    <b v="0"/>
    <n v="5"/>
    <s v="1156544757478371328"/>
    <s v="Twitter for Android"/>
    <b v="0"/>
    <s v="1156544757478371328"/>
    <s v="Tweet"/>
    <n v="0"/>
    <n v="0"/>
    <m/>
    <m/>
    <m/>
    <m/>
    <m/>
    <m/>
    <m/>
    <m/>
    <n v="1"/>
    <s v="3"/>
    <s v="3"/>
    <n v="0"/>
    <n v="0"/>
    <n v="0"/>
    <n v="0"/>
    <n v="0"/>
    <n v="0"/>
    <n v="13"/>
    <n v="100"/>
    <n v="13"/>
  </r>
  <r>
    <s v="botwikidotorg"/>
    <s v="janellecshane"/>
    <m/>
    <m/>
    <m/>
    <m/>
    <m/>
    <m/>
    <m/>
    <m/>
    <s v="No"/>
    <n v="147"/>
    <m/>
    <m/>
    <x v="0"/>
    <d v="2019-08-13T13:49:24.000"/>
    <s v="RT @JanelleCShane: in which Eli the dragon is kind of an asshole_x000a__x000a_Demo of fake news generation via Grover_x000a_generate your own: https://t.co/T…"/>
    <m/>
    <m/>
    <x v="4"/>
    <m/>
    <s v="http://pbs.twimg.com/profile_images/1162159541255057409/ukczAowS_normal.png"/>
    <x v="89"/>
    <s v="https://twitter.com/#!/botwikidotorg/status/1161273551565053953"/>
    <m/>
    <m/>
    <s v="1161273551565053953"/>
    <m/>
    <b v="0"/>
    <n v="0"/>
    <s v=""/>
    <b v="0"/>
    <s v="en"/>
    <m/>
    <s v=""/>
    <b v="0"/>
    <n v="26"/>
    <s v="1161071025536131072"/>
    <s v="Twitter for Android"/>
    <b v="0"/>
    <s v="1161071025536131072"/>
    <s v="Tweet"/>
    <n v="0"/>
    <n v="0"/>
    <m/>
    <m/>
    <m/>
    <m/>
    <m/>
    <m/>
    <m/>
    <m/>
    <n v="1"/>
    <s v="1"/>
    <s v="1"/>
    <n v="0"/>
    <n v="0"/>
    <n v="1"/>
    <n v="4.545454545454546"/>
    <n v="0"/>
    <n v="0"/>
    <n v="21"/>
    <n v="95.45454545454545"/>
    <n v="22"/>
  </r>
  <r>
    <s v="kur0cky_y"/>
    <s v="cvpaperchalleng"/>
    <m/>
    <m/>
    <m/>
    <m/>
    <m/>
    <m/>
    <m/>
    <m/>
    <s v="No"/>
    <n v="148"/>
    <m/>
    <m/>
    <x v="0"/>
    <d v="2019-08-13T14:37:06.000"/>
    <s v="RT @CVpaperChalleng: A BERT model for scientific text（科学論文を学習させたBERT）_x000a_https://t.co/aSRXdWZyGb_x000a_https://t.co/1jkrxO8dQS_x000a_#xpaperchallenge"/>
    <s v="https://arxiv.org/abs/1903.10676 https://github.com/allenai/scibert"/>
    <s v="arxiv.org github.com"/>
    <x v="11"/>
    <m/>
    <s v="http://pbs.twimg.com/profile_images/1117002823806242816/P9A7dR9P_normal.jpg"/>
    <x v="90"/>
    <s v="https://twitter.com/#!/kur0cky_y/status/1161285553838600194"/>
    <m/>
    <m/>
    <s v="1161285553838600194"/>
    <m/>
    <b v="0"/>
    <n v="0"/>
    <s v=""/>
    <b v="0"/>
    <s v="ja"/>
    <m/>
    <s v=""/>
    <b v="0"/>
    <n v="8"/>
    <s v="1161242483566604288"/>
    <s v="TweetDeck"/>
    <b v="0"/>
    <s v="1161242483566604288"/>
    <s v="Tweet"/>
    <n v="0"/>
    <n v="0"/>
    <m/>
    <m/>
    <m/>
    <m/>
    <m/>
    <m/>
    <m/>
    <m/>
    <n v="1"/>
    <s v="3"/>
    <s v="3"/>
    <n v="0"/>
    <n v="0"/>
    <n v="0"/>
    <n v="0"/>
    <n v="0"/>
    <n v="0"/>
    <n v="10"/>
    <n v="100"/>
    <n v="10"/>
  </r>
  <r>
    <s v="tabatkins"/>
    <s v="janellecshane"/>
    <m/>
    <m/>
    <m/>
    <m/>
    <m/>
    <m/>
    <m/>
    <m/>
    <s v="No"/>
    <n v="149"/>
    <m/>
    <m/>
    <x v="0"/>
    <d v="2019-08-13T14:57:10.000"/>
    <s v="RT @JanelleCShane: in which Eli the dragon is kind of an asshole_x000a__x000a_Demo of fake news generation via Grover_x000a_generate your own: https://t.co/T…"/>
    <m/>
    <m/>
    <x v="4"/>
    <m/>
    <s v="http://pbs.twimg.com/profile_images/534887491791097856/9ku67s8v_normal.png"/>
    <x v="91"/>
    <s v="https://twitter.com/#!/tabatkins/status/1161290605135372288"/>
    <m/>
    <m/>
    <s v="1161290605135372288"/>
    <m/>
    <b v="0"/>
    <n v="0"/>
    <s v=""/>
    <b v="0"/>
    <s v="en"/>
    <m/>
    <s v=""/>
    <b v="0"/>
    <n v="26"/>
    <s v="1161071025536131072"/>
    <s v="Twitter Web App"/>
    <b v="0"/>
    <s v="1161071025536131072"/>
    <s v="Tweet"/>
    <n v="0"/>
    <n v="0"/>
    <m/>
    <m/>
    <m/>
    <m/>
    <m/>
    <m/>
    <m/>
    <m/>
    <n v="1"/>
    <s v="1"/>
    <s v="1"/>
    <n v="0"/>
    <n v="0"/>
    <n v="1"/>
    <n v="4.545454545454546"/>
    <n v="0"/>
    <n v="0"/>
    <n v="21"/>
    <n v="95.45454545454545"/>
    <n v="22"/>
  </r>
  <r>
    <s v="cvpaperchalleng"/>
    <s v="cvpaperchalleng"/>
    <m/>
    <m/>
    <m/>
    <m/>
    <m/>
    <m/>
    <m/>
    <m/>
    <s v="No"/>
    <n v="150"/>
    <m/>
    <m/>
    <x v="1"/>
    <d v="2019-08-13T11:45:57.000"/>
    <s v="A BERT model for scientific text（科学論文を学習させたBERT）_x000a_https://t.co/aSRXdWZyGb_x000a_https://t.co/1jkrxO8dQS_x000a_#xpaperchallenge"/>
    <s v="https://arxiv.org/abs/1903.10676 https://github.com/allenai/scibert"/>
    <s v="arxiv.org github.com"/>
    <x v="11"/>
    <m/>
    <s v="http://pbs.twimg.com/profile_images/1036543719803998208/v-_Uypf1_normal.jpg"/>
    <x v="92"/>
    <s v="https://twitter.com/#!/cvpaperchalleng/status/1161242483566604288"/>
    <m/>
    <m/>
    <s v="1161242483566604288"/>
    <m/>
    <b v="0"/>
    <n v="15"/>
    <s v=""/>
    <b v="0"/>
    <s v="ja"/>
    <m/>
    <s v=""/>
    <b v="0"/>
    <n v="8"/>
    <s v=""/>
    <s v="Twitter Web App"/>
    <b v="0"/>
    <s v="1161242483566604288"/>
    <s v="Tweet"/>
    <n v="0"/>
    <n v="0"/>
    <m/>
    <m/>
    <m/>
    <m/>
    <m/>
    <m/>
    <m/>
    <m/>
    <n v="2"/>
    <s v="3"/>
    <s v="3"/>
    <n v="0"/>
    <n v="0"/>
    <n v="0"/>
    <n v="0"/>
    <n v="0"/>
    <n v="0"/>
    <n v="8"/>
    <n v="100"/>
    <n v="8"/>
  </r>
  <r>
    <s v="cvpaperchalleng"/>
    <s v="cvpaperchalleng"/>
    <m/>
    <m/>
    <m/>
    <m/>
    <m/>
    <m/>
    <m/>
    <m/>
    <s v="No"/>
    <n v="151"/>
    <m/>
    <m/>
    <x v="1"/>
    <d v="2019-08-13T11:55:57.000"/>
    <s v="AllenAIはSemantic Scholarも運営していて、データを収集しやすい。_x000a_https://t.co/WuL3ivH7Ub_x000a_#xpaperchallenge"/>
    <s v="https://allenai.org/"/>
    <s v="allenai.org"/>
    <x v="11"/>
    <m/>
    <s v="http://pbs.twimg.com/profile_images/1036543719803998208/v-_Uypf1_normal.jpg"/>
    <x v="93"/>
    <s v="https://twitter.com/#!/cvpaperchalleng/status/1161244997871534081"/>
    <m/>
    <m/>
    <s v="1161244997871534081"/>
    <m/>
    <b v="0"/>
    <n v="0"/>
    <s v=""/>
    <b v="0"/>
    <s v="ja"/>
    <m/>
    <s v=""/>
    <b v="0"/>
    <n v="1"/>
    <s v=""/>
    <s v="Twitter Web App"/>
    <b v="0"/>
    <s v="1161244997871534081"/>
    <s v="Tweet"/>
    <n v="0"/>
    <n v="0"/>
    <m/>
    <m/>
    <m/>
    <m/>
    <m/>
    <m/>
    <m/>
    <m/>
    <n v="2"/>
    <s v="3"/>
    <s v="3"/>
    <n v="0"/>
    <n v="0"/>
    <n v="0"/>
    <n v="0"/>
    <n v="0"/>
    <n v="0"/>
    <n v="4"/>
    <n v="100"/>
    <n v="4"/>
  </r>
  <r>
    <s v="jaguring1"/>
    <s v="cvpaperchalleng"/>
    <m/>
    <m/>
    <m/>
    <m/>
    <m/>
    <m/>
    <m/>
    <m/>
    <s v="No"/>
    <n v="152"/>
    <m/>
    <m/>
    <x v="0"/>
    <d v="2019-08-13T12:46:26.000"/>
    <s v="RT @CVpaperChalleng: A BERT model for scientific text（科学論文を学習させたBERT）_x000a_https://t.co/aSRXdWZyGb_x000a_https://t.co/1jkrxO8dQS_x000a_#xpaperchallenge"/>
    <s v="https://arxiv.org/abs/1903.10676 https://github.com/allenai/scibert"/>
    <s v="arxiv.org github.com"/>
    <x v="11"/>
    <m/>
    <s v="http://pbs.twimg.com/profile_images/1098886848980561920/5ek6MezY_normal.png"/>
    <x v="94"/>
    <s v="https://twitter.com/#!/jaguring1/status/1161257704393867264"/>
    <m/>
    <m/>
    <s v="1161257704393867264"/>
    <m/>
    <b v="0"/>
    <n v="0"/>
    <s v=""/>
    <b v="0"/>
    <s v="ja"/>
    <m/>
    <s v=""/>
    <b v="0"/>
    <n v="8"/>
    <s v="1161242483566604288"/>
    <s v="Twitter Web App"/>
    <b v="0"/>
    <s v="1161242483566604288"/>
    <s v="Tweet"/>
    <n v="0"/>
    <n v="0"/>
    <m/>
    <m/>
    <m/>
    <m/>
    <m/>
    <m/>
    <m/>
    <m/>
    <n v="1"/>
    <s v="3"/>
    <s v="3"/>
    <n v="0"/>
    <n v="0"/>
    <n v="0"/>
    <n v="0"/>
    <n v="0"/>
    <n v="0"/>
    <n v="10"/>
    <n v="100"/>
    <n v="10"/>
  </r>
  <r>
    <s v="n_kats_"/>
    <s v="cvpaperchalleng"/>
    <m/>
    <m/>
    <m/>
    <m/>
    <m/>
    <m/>
    <m/>
    <m/>
    <s v="No"/>
    <n v="153"/>
    <m/>
    <m/>
    <x v="0"/>
    <d v="2019-08-13T15:50:16.000"/>
    <s v="RT @CVpaperChalleng: A BERT model for scientific text（科学論文を学習させたBERT）_x000a_https://t.co/aSRXdWZyGb_x000a_https://t.co/1jkrxO8dQS_x000a_#xpaperchallenge"/>
    <s v="https://arxiv.org/abs/1903.10676 https://github.com/allenai/scibert"/>
    <s v="arxiv.org github.com"/>
    <x v="11"/>
    <m/>
    <s v="http://pbs.twimg.com/profile_images/855067694831357952/SvbyoLrN_normal.jpg"/>
    <x v="95"/>
    <s v="https://twitter.com/#!/n_kats_/status/1161303966006726658"/>
    <m/>
    <m/>
    <s v="1161303966006726658"/>
    <m/>
    <b v="0"/>
    <n v="0"/>
    <s v=""/>
    <b v="0"/>
    <s v="ja"/>
    <m/>
    <s v=""/>
    <b v="0"/>
    <n v="8"/>
    <s v="1161242483566604288"/>
    <s v="Twitter Web App"/>
    <b v="0"/>
    <s v="1161242483566604288"/>
    <s v="Tweet"/>
    <n v="0"/>
    <n v="0"/>
    <m/>
    <m/>
    <m/>
    <m/>
    <m/>
    <m/>
    <m/>
    <m/>
    <n v="1"/>
    <s v="3"/>
    <s v="3"/>
    <n v="0"/>
    <n v="0"/>
    <n v="0"/>
    <n v="0"/>
    <n v="0"/>
    <n v="0"/>
    <n v="10"/>
    <n v="100"/>
    <n v="10"/>
  </r>
  <r>
    <s v="0x00c651e0"/>
    <s v="janellecshane"/>
    <m/>
    <m/>
    <m/>
    <m/>
    <m/>
    <m/>
    <m/>
    <m/>
    <s v="No"/>
    <n v="154"/>
    <m/>
    <m/>
    <x v="0"/>
    <d v="2019-08-13T16:01:02.000"/>
    <s v="RT @JanelleCShane: in which Eli the dragon is kind of an asshole_x000a__x000a_Demo of fake news generation via Grover_x000a_generate your own: https://t.co/T…"/>
    <m/>
    <m/>
    <x v="4"/>
    <m/>
    <s v="http://pbs.twimg.com/profile_images/1091228374465372161/0l7-MHsp_normal.jpg"/>
    <x v="96"/>
    <s v="https://twitter.com/#!/0x00c651e0/status/1161306678018498560"/>
    <m/>
    <m/>
    <s v="1161306678018498560"/>
    <m/>
    <b v="0"/>
    <n v="0"/>
    <s v=""/>
    <b v="0"/>
    <s v="en"/>
    <m/>
    <s v=""/>
    <b v="0"/>
    <n v="26"/>
    <s v="1161071025536131072"/>
    <s v="Twitter for Android"/>
    <b v="0"/>
    <s v="1161071025536131072"/>
    <s v="Tweet"/>
    <n v="0"/>
    <n v="0"/>
    <m/>
    <m/>
    <m/>
    <m/>
    <m/>
    <m/>
    <m/>
    <m/>
    <n v="1"/>
    <s v="1"/>
    <s v="1"/>
    <n v="0"/>
    <n v="0"/>
    <n v="1"/>
    <n v="4.545454545454546"/>
    <n v="0"/>
    <n v="0"/>
    <n v="21"/>
    <n v="95.45454545454545"/>
    <n v="22"/>
  </r>
  <r>
    <s v="listmakerlisa"/>
    <s v="janellecshane"/>
    <m/>
    <m/>
    <m/>
    <m/>
    <m/>
    <m/>
    <m/>
    <m/>
    <s v="No"/>
    <n v="155"/>
    <m/>
    <m/>
    <x v="0"/>
    <d v="2019-08-13T16:30:49.000"/>
    <s v="RT @JanelleCShane: in which Eli the dragon is kind of an asshole_x000a__x000a_Demo of fake news generation via Grover_x000a_generate your own: https://t.co/T…"/>
    <m/>
    <m/>
    <x v="4"/>
    <m/>
    <s v="http://pbs.twimg.com/profile_images/59656131/p9080051e2_normal.jpg"/>
    <x v="97"/>
    <s v="https://twitter.com/#!/listmakerlisa/status/1161314172249882624"/>
    <m/>
    <m/>
    <s v="1161314172249882624"/>
    <m/>
    <b v="0"/>
    <n v="0"/>
    <s v=""/>
    <b v="0"/>
    <s v="en"/>
    <m/>
    <s v=""/>
    <b v="0"/>
    <n v="31"/>
    <s v="1161071025536131072"/>
    <s v="Twitter for iPhone"/>
    <b v="0"/>
    <s v="1161071025536131072"/>
    <s v="Tweet"/>
    <n v="0"/>
    <n v="0"/>
    <m/>
    <m/>
    <m/>
    <m/>
    <m/>
    <m/>
    <m/>
    <m/>
    <n v="1"/>
    <s v="1"/>
    <s v="1"/>
    <n v="0"/>
    <n v="0"/>
    <n v="1"/>
    <n v="4.545454545454546"/>
    <n v="0"/>
    <n v="0"/>
    <n v="21"/>
    <n v="95.45454545454545"/>
    <n v="22"/>
  </r>
  <r>
    <s v="that_guy_ego"/>
    <s v="janellecshane"/>
    <m/>
    <m/>
    <m/>
    <m/>
    <m/>
    <m/>
    <m/>
    <m/>
    <s v="No"/>
    <n v="156"/>
    <m/>
    <m/>
    <x v="0"/>
    <d v="2019-08-13T19:38:34.000"/>
    <s v="RT @JanelleCShane: in which Eli the dragon is kind of an asshole_x000a__x000a_Demo of fake news generation via Grover_x000a_generate your own: https://t.co/T…"/>
    <m/>
    <m/>
    <x v="4"/>
    <m/>
    <s v="http://pbs.twimg.com/profile_images/966007598624493569/6ADqCLyr_normal.jpg"/>
    <x v="98"/>
    <s v="https://twitter.com/#!/that_guy_ego/status/1161361419658518532"/>
    <m/>
    <m/>
    <s v="1161361419658518532"/>
    <m/>
    <b v="0"/>
    <n v="0"/>
    <s v=""/>
    <b v="0"/>
    <s v="en"/>
    <m/>
    <s v=""/>
    <b v="0"/>
    <n v="31"/>
    <s v="1161071025536131072"/>
    <s v="Twitter for iPad"/>
    <b v="0"/>
    <s v="1161071025536131072"/>
    <s v="Tweet"/>
    <n v="0"/>
    <n v="0"/>
    <m/>
    <m/>
    <m/>
    <m/>
    <m/>
    <m/>
    <m/>
    <m/>
    <n v="1"/>
    <s v="1"/>
    <s v="1"/>
    <n v="0"/>
    <n v="0"/>
    <n v="1"/>
    <n v="4.545454545454546"/>
    <n v="0"/>
    <n v="0"/>
    <n v="21"/>
    <n v="95.45454545454545"/>
    <n v="22"/>
  </r>
  <r>
    <s v="zafsel"/>
    <s v="jaguring1"/>
    <m/>
    <m/>
    <m/>
    <m/>
    <m/>
    <m/>
    <m/>
    <m/>
    <s v="No"/>
    <n v="157"/>
    <m/>
    <m/>
    <x v="0"/>
    <d v="2019-08-13T21:43:01.000"/>
    <s v="RT @jaguring1: AIが「常識」を持っていないと解けないと言われていたデータセットとして、例えば、SWAGでは人間のスコアを超え、WNLIやWSCでもかなり人間に近いスコアが出ている。WinoGrandeは難しいと言われたが、fine-tuned BERT(larg…"/>
    <m/>
    <m/>
    <x v="4"/>
    <m/>
    <s v="http://pbs.twimg.com/profile_images/1156833595090067456/kyWMCnzF_normal.jpg"/>
    <x v="99"/>
    <s v="https://twitter.com/#!/zafsel/status/1161392738371162113"/>
    <m/>
    <m/>
    <s v="1161392738371162113"/>
    <m/>
    <b v="0"/>
    <n v="0"/>
    <s v=""/>
    <b v="0"/>
    <s v="ja"/>
    <m/>
    <s v=""/>
    <b v="0"/>
    <n v="6"/>
    <s v="1161197932328050688"/>
    <s v="Twitter Web App"/>
    <b v="0"/>
    <s v="1161197932328050688"/>
    <s v="Tweet"/>
    <n v="0"/>
    <n v="0"/>
    <m/>
    <m/>
    <m/>
    <m/>
    <m/>
    <m/>
    <m/>
    <m/>
    <n v="1"/>
    <s v="3"/>
    <s v="3"/>
    <n v="1"/>
    <n v="7.6923076923076925"/>
    <n v="0"/>
    <n v="0"/>
    <n v="0"/>
    <n v="0"/>
    <n v="12"/>
    <n v="92.3076923076923"/>
    <n v="13"/>
  </r>
  <r>
    <s v="okie_elliott"/>
    <s v="janellecshane"/>
    <m/>
    <m/>
    <m/>
    <m/>
    <m/>
    <m/>
    <m/>
    <m/>
    <s v="No"/>
    <n v="158"/>
    <m/>
    <m/>
    <x v="0"/>
    <d v="2019-08-13T00:42:19.000"/>
    <s v="RT @JanelleCShane: in which Eli the dragon is kind of an asshole_x000a__x000a_Demo of fake news generation via Grover_x000a_generate your own: https://t.co/T…"/>
    <m/>
    <m/>
    <x v="4"/>
    <m/>
    <s v="http://pbs.twimg.com/profile_images/1052563712924667904/iO2eyBxE_normal.jpg"/>
    <x v="100"/>
    <s v="https://twitter.com/#!/okie_elliott/status/1161075472907800576"/>
    <m/>
    <m/>
    <s v="1161075472907800576"/>
    <m/>
    <b v="0"/>
    <n v="0"/>
    <s v=""/>
    <b v="0"/>
    <s v="en"/>
    <m/>
    <s v=""/>
    <b v="0"/>
    <n v="26"/>
    <s v="1161071025536131072"/>
    <s v="Twitter Web App"/>
    <b v="0"/>
    <s v="1161071025536131072"/>
    <s v="Tweet"/>
    <n v="0"/>
    <n v="0"/>
    <m/>
    <m/>
    <m/>
    <m/>
    <m/>
    <m/>
    <m/>
    <m/>
    <n v="1"/>
    <s v="1"/>
    <s v="1"/>
    <n v="0"/>
    <n v="0"/>
    <n v="1"/>
    <n v="4.545454545454546"/>
    <n v="0"/>
    <n v="0"/>
    <n v="21"/>
    <n v="95.45454545454545"/>
    <n v="22"/>
  </r>
  <r>
    <s v="okie_elliott"/>
    <s v="okie_elliott"/>
    <m/>
    <m/>
    <m/>
    <m/>
    <m/>
    <m/>
    <m/>
    <m/>
    <s v="No"/>
    <n v="159"/>
    <m/>
    <m/>
    <x v="1"/>
    <d v="2019-08-13T00:57:46.000"/>
    <s v="hey teachers of FYC: what can we teach with a fake news generator/detector? ideas? i just made this fake news story using GROVER: https://t.co/9hBFwPVKeF_x000a_#fyc #academictalk #amwriting #amteaching https://t.co/kwLFRsE2ps"/>
    <s v="https://grover.allenai.org/"/>
    <s v="allenai.org"/>
    <x v="12"/>
    <s v="https://pbs.twimg.com/media/EBz7hfdXsAAobjg.png"/>
    <s v="https://pbs.twimg.com/media/EBz7hfdXsAAobjg.png"/>
    <x v="101"/>
    <s v="https://twitter.com/#!/okie_elliott/status/1161079362306871300"/>
    <m/>
    <m/>
    <s v="1161079362306871300"/>
    <m/>
    <b v="0"/>
    <n v="1"/>
    <s v=""/>
    <b v="0"/>
    <s v="en"/>
    <m/>
    <s v=""/>
    <b v="0"/>
    <n v="0"/>
    <s v=""/>
    <s v="Twitter Web App"/>
    <b v="0"/>
    <s v="1161079362306871300"/>
    <s v="Tweet"/>
    <n v="0"/>
    <n v="0"/>
    <m/>
    <m/>
    <m/>
    <m/>
    <m/>
    <m/>
    <m/>
    <m/>
    <n v="1"/>
    <s v="1"/>
    <s v="1"/>
    <n v="0"/>
    <n v="0"/>
    <n v="2"/>
    <n v="7.142857142857143"/>
    <n v="0"/>
    <n v="0"/>
    <n v="26"/>
    <n v="92.85714285714286"/>
    <n v="28"/>
  </r>
  <r>
    <s v="lecagle"/>
    <s v="okie_elliott"/>
    <m/>
    <m/>
    <m/>
    <m/>
    <m/>
    <m/>
    <m/>
    <m/>
    <s v="No"/>
    <n v="160"/>
    <m/>
    <m/>
    <x v="0"/>
    <d v="2019-08-13T22:50:14.000"/>
    <s v="RT @okie_elliott: hey teachers of FYC: what can we teach with a fake news generator/detector? ideas? i just made this fake news story using…"/>
    <m/>
    <m/>
    <x v="4"/>
    <m/>
    <s v="http://pbs.twimg.com/profile_images/1121917466534346752/65jok0p8_normal.jpg"/>
    <x v="102"/>
    <s v="https://twitter.com/#!/lecagle/status/1161409654733320192"/>
    <m/>
    <m/>
    <s v="1161409654733320192"/>
    <m/>
    <b v="0"/>
    <n v="0"/>
    <s v=""/>
    <b v="0"/>
    <s v="en"/>
    <m/>
    <s v=""/>
    <b v="0"/>
    <n v="1"/>
    <s v="1161079362306871300"/>
    <s v="Twitter for Android"/>
    <b v="0"/>
    <s v="1161079362306871300"/>
    <s v="Tweet"/>
    <n v="0"/>
    <n v="0"/>
    <m/>
    <m/>
    <m/>
    <m/>
    <m/>
    <m/>
    <m/>
    <m/>
    <n v="1"/>
    <s v="1"/>
    <s v="1"/>
    <n v="0"/>
    <n v="0"/>
    <n v="2"/>
    <n v="8"/>
    <n v="0"/>
    <n v="0"/>
    <n v="23"/>
    <n v="92"/>
    <n v="25"/>
  </r>
  <r>
    <s v="jaguring1"/>
    <s v="jaguring1"/>
    <m/>
    <m/>
    <m/>
    <m/>
    <m/>
    <m/>
    <m/>
    <m/>
    <s v="No"/>
    <n v="161"/>
    <m/>
    <m/>
    <x v="1"/>
    <d v="2019-08-13T08:48:55.000"/>
    <s v="AIが「常識」を持っていないと解けないと言われていたデータセットとして、例えば、SWAGでは人間のスコアを超え、WNLIやWSCでもかなり人間に近いスコアが出ている。WinoGrandeは難しいと言われたが、fine-tuned BERT(large)でもここまできてる。XLNetやRoBERTaを使うとどうか_x000a_https://t.co/3HaWWkciyj https://t.co/mO8OAk07tP"/>
    <s v="https://leaderboard.allenai.org/winogrande/submissions/public"/>
    <s v="allenai.org"/>
    <x v="4"/>
    <s v="https://pbs.twimg.com/media/EB1nXIAVAAAwfuV.jpg"/>
    <s v="https://pbs.twimg.com/media/EB1nXIAVAAAwfuV.jpg"/>
    <x v="103"/>
    <s v="https://twitter.com/#!/jaguring1/status/1161197932328050688"/>
    <m/>
    <m/>
    <s v="1161197932328050688"/>
    <m/>
    <b v="0"/>
    <n v="7"/>
    <s v=""/>
    <b v="0"/>
    <s v="ja"/>
    <m/>
    <s v=""/>
    <b v="0"/>
    <n v="2"/>
    <s v=""/>
    <s v="Twitter Web App"/>
    <b v="0"/>
    <s v="1161197932328050688"/>
    <s v="Tweet"/>
    <n v="0"/>
    <n v="0"/>
    <m/>
    <m/>
    <m/>
    <m/>
    <m/>
    <m/>
    <m/>
    <m/>
    <n v="1"/>
    <s v="3"/>
    <s v="3"/>
    <n v="1"/>
    <n v="7.6923076923076925"/>
    <n v="0"/>
    <n v="0"/>
    <n v="0"/>
    <n v="0"/>
    <n v="12"/>
    <n v="92.3076923076923"/>
    <n v="13"/>
  </r>
  <r>
    <s v="samurairodeo"/>
    <s v="jaguring1"/>
    <m/>
    <m/>
    <m/>
    <m/>
    <m/>
    <m/>
    <m/>
    <m/>
    <s v="No"/>
    <n v="162"/>
    <m/>
    <m/>
    <x v="0"/>
    <d v="2019-08-13T23:47:42.000"/>
    <s v="RT @jaguring1: AIが「常識」を持っていないと解けないと言われていたデータセットとして、例えば、SWAGでは人間のスコアを超え、WNLIやWSCでもかなり人間に近いスコアが出ている。WinoGrandeは難しいと言われたが、fine-tuned BERT(larg…"/>
    <m/>
    <m/>
    <x v="4"/>
    <m/>
    <s v="http://pbs.twimg.com/profile_images/938588029794447360/RK5dv86B_normal.jpg"/>
    <x v="104"/>
    <s v="https://twitter.com/#!/samurairodeo/status/1161424117871964161"/>
    <m/>
    <m/>
    <s v="1161424117871964161"/>
    <m/>
    <b v="0"/>
    <n v="0"/>
    <s v=""/>
    <b v="0"/>
    <s v="ja"/>
    <m/>
    <s v=""/>
    <b v="0"/>
    <n v="6"/>
    <s v="1161197932328050688"/>
    <s v="Twitter for iPhone"/>
    <b v="0"/>
    <s v="1161197932328050688"/>
    <s v="Tweet"/>
    <n v="0"/>
    <n v="0"/>
    <m/>
    <m/>
    <m/>
    <m/>
    <m/>
    <m/>
    <m/>
    <m/>
    <n v="1"/>
    <s v="3"/>
    <s v="3"/>
    <n v="1"/>
    <n v="7.6923076923076925"/>
    <n v="0"/>
    <n v="0"/>
    <n v="0"/>
    <n v="0"/>
    <n v="12"/>
    <n v="92.3076923076923"/>
    <n v="13"/>
  </r>
  <r>
    <s v="janellecshane"/>
    <s v="janellecshane"/>
    <m/>
    <m/>
    <m/>
    <m/>
    <m/>
    <m/>
    <m/>
    <m/>
    <s v="No"/>
    <n v="163"/>
    <m/>
    <m/>
    <x v="1"/>
    <d v="2019-08-13T00:24:38.000"/>
    <s v="in which Eli the dragon is kind of an asshole_x000a__x000a_Demo of fake news generation via Grover_x000a_generate your own: https://t.co/Ts5NIj2add https://t.co/f2wjEWcwPV"/>
    <s v="https://grover.allenai.org/"/>
    <s v="allenai.org"/>
    <x v="4"/>
    <s v="https://pbs.twimg.com/media/EBzz7cXVUAAL8wJ.jpg"/>
    <s v="https://pbs.twimg.com/media/EBzz7cXVUAAL8wJ.jpg"/>
    <x v="105"/>
    <s v="https://twitter.com/#!/janellecshane/status/1161071025536131072"/>
    <m/>
    <m/>
    <s v="1161071025536131072"/>
    <m/>
    <b v="0"/>
    <n v="88"/>
    <s v=""/>
    <b v="0"/>
    <s v="en"/>
    <m/>
    <s v=""/>
    <b v="0"/>
    <n v="26"/>
    <s v=""/>
    <s v="Twitter Web App"/>
    <b v="0"/>
    <s v="1161071025536131072"/>
    <s v="Tweet"/>
    <n v="0"/>
    <n v="0"/>
    <m/>
    <m/>
    <m/>
    <m/>
    <m/>
    <m/>
    <m/>
    <m/>
    <n v="1"/>
    <s v="1"/>
    <s v="1"/>
    <n v="0"/>
    <n v="0"/>
    <n v="1"/>
    <n v="5"/>
    <n v="0"/>
    <n v="0"/>
    <n v="19"/>
    <n v="95"/>
    <n v="20"/>
  </r>
  <r>
    <s v="assistedevolve"/>
    <s v="janellecshane"/>
    <m/>
    <m/>
    <m/>
    <m/>
    <m/>
    <m/>
    <m/>
    <m/>
    <s v="No"/>
    <n v="164"/>
    <m/>
    <m/>
    <x v="0"/>
    <d v="2019-08-13T23:57:16.000"/>
    <s v="RT @JanelleCShane: in which Eli the dragon is kind of an asshole_x000a__x000a_Demo of fake news generation via Grover_x000a_generate your own: https://t.co/T…"/>
    <m/>
    <m/>
    <x v="4"/>
    <m/>
    <s v="http://pbs.twimg.com/profile_images/772007307651665924/TRpx2hom_normal.jpg"/>
    <x v="106"/>
    <s v="https://twitter.com/#!/assistedevolve/status/1161426527143129088"/>
    <m/>
    <m/>
    <s v="1161426527143129088"/>
    <m/>
    <b v="0"/>
    <n v="0"/>
    <s v=""/>
    <b v="0"/>
    <s v="en"/>
    <m/>
    <s v=""/>
    <b v="0"/>
    <n v="31"/>
    <s v="1161071025536131072"/>
    <s v="Twitter for iPad"/>
    <b v="0"/>
    <s v="1161071025536131072"/>
    <s v="Tweet"/>
    <n v="0"/>
    <n v="0"/>
    <m/>
    <m/>
    <m/>
    <m/>
    <m/>
    <m/>
    <m/>
    <m/>
    <n v="1"/>
    <s v="1"/>
    <s v="1"/>
    <n v="0"/>
    <n v="0"/>
    <n v="1"/>
    <n v="4.545454545454546"/>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85">
    <i>
      <x v="1"/>
    </i>
    <i r="1">
      <x v="2"/>
    </i>
    <i r="2">
      <x v="36"/>
    </i>
    <i r="3">
      <x v="18"/>
    </i>
    <i r="1">
      <x v="6"/>
    </i>
    <i r="2">
      <x v="180"/>
    </i>
    <i r="3">
      <x v="17"/>
    </i>
    <i>
      <x v="2"/>
    </i>
    <i r="1">
      <x v="6"/>
    </i>
    <i r="2">
      <x v="163"/>
    </i>
    <i r="3">
      <x v="1"/>
    </i>
    <i r="2">
      <x v="166"/>
    </i>
    <i r="3">
      <x v="16"/>
    </i>
    <i r="1">
      <x v="7"/>
    </i>
    <i r="2">
      <x v="200"/>
    </i>
    <i r="3">
      <x v="22"/>
    </i>
    <i r="2">
      <x v="212"/>
    </i>
    <i r="3">
      <x v="21"/>
    </i>
    <i r="2">
      <x v="213"/>
    </i>
    <i r="3">
      <x v="13"/>
    </i>
    <i r="3">
      <x v="15"/>
    </i>
    <i r="3">
      <x v="16"/>
    </i>
    <i r="3">
      <x v="17"/>
    </i>
    <i r="3">
      <x v="23"/>
    </i>
    <i r="1">
      <x v="8"/>
    </i>
    <i r="2">
      <x v="214"/>
    </i>
    <i r="3">
      <x v="3"/>
    </i>
    <i r="3">
      <x v="6"/>
    </i>
    <i r="3">
      <x v="11"/>
    </i>
    <i r="3">
      <x v="16"/>
    </i>
    <i r="3">
      <x v="21"/>
    </i>
    <i r="2">
      <x v="215"/>
    </i>
    <i r="3">
      <x v="19"/>
    </i>
    <i r="2">
      <x v="216"/>
    </i>
    <i r="3">
      <x v="1"/>
    </i>
    <i r="3">
      <x v="2"/>
    </i>
    <i r="3">
      <x v="9"/>
    </i>
    <i r="3">
      <x v="14"/>
    </i>
    <i r="3">
      <x v="23"/>
    </i>
    <i r="3">
      <x v="24"/>
    </i>
    <i r="2">
      <x v="217"/>
    </i>
    <i r="3">
      <x v="2"/>
    </i>
    <i r="3">
      <x v="3"/>
    </i>
    <i r="3">
      <x v="12"/>
    </i>
    <i r="2">
      <x v="218"/>
    </i>
    <i r="3">
      <x v="10"/>
    </i>
    <i r="2">
      <x v="219"/>
    </i>
    <i r="3">
      <x v="7"/>
    </i>
    <i r="2">
      <x v="220"/>
    </i>
    <i r="3">
      <x v="18"/>
    </i>
    <i r="3">
      <x v="19"/>
    </i>
    <i r="3">
      <x v="20"/>
    </i>
    <i r="3">
      <x v="22"/>
    </i>
    <i r="3">
      <x v="24"/>
    </i>
    <i r="2">
      <x v="221"/>
    </i>
    <i r="3">
      <x v="1"/>
    </i>
    <i r="3">
      <x v="3"/>
    </i>
    <i r="3">
      <x v="14"/>
    </i>
    <i r="3">
      <x v="18"/>
    </i>
    <i r="2">
      <x v="224"/>
    </i>
    <i r="3">
      <x v="17"/>
    </i>
    <i r="3">
      <x v="20"/>
    </i>
    <i r="2">
      <x v="225"/>
    </i>
    <i r="3">
      <x v="15"/>
    </i>
    <i r="2">
      <x v="226"/>
    </i>
    <i r="3">
      <x v="1"/>
    </i>
    <i r="3">
      <x v="2"/>
    </i>
    <i r="3">
      <x v="3"/>
    </i>
    <i r="3">
      <x v="5"/>
    </i>
    <i r="3">
      <x v="6"/>
    </i>
    <i r="3">
      <x v="8"/>
    </i>
    <i r="3">
      <x v="9"/>
    </i>
    <i r="3">
      <x v="10"/>
    </i>
    <i r="3">
      <x v="11"/>
    </i>
    <i r="3">
      <x v="12"/>
    </i>
    <i r="3">
      <x v="13"/>
    </i>
    <i r="3">
      <x v="14"/>
    </i>
    <i r="3">
      <x v="15"/>
    </i>
    <i r="3">
      <x v="16"/>
    </i>
    <i r="3">
      <x v="17"/>
    </i>
    <i r="3">
      <x v="20"/>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3">
        <i x="2" s="1"/>
        <i x="6" s="1"/>
        <i x="5" s="1"/>
        <i x="1" s="1"/>
        <i x="10" s="1"/>
        <i x="3" s="1"/>
        <i x="8" s="1"/>
        <i x="0" s="1"/>
        <i x="12" s="1"/>
        <i x="7" s="1"/>
        <i x="9" s="1"/>
        <i x="1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64" totalsRowShown="0" headerRowDxfId="496" dataDxfId="495">
  <autoFilter ref="A2:BL16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07" totalsRowShown="0" headerRowDxfId="141" dataDxfId="140">
  <autoFilter ref="A1:G50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6" totalsRowShown="0" headerRowDxfId="443" dataDxfId="442">
  <autoFilter ref="A2:BS10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80" totalsRowShown="0" headerRowDxfId="132" dataDxfId="131">
  <autoFilter ref="A1:L48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09" totalsRowShown="0" headerRowDxfId="64" dataDxfId="63">
  <autoFilter ref="A2:BL10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0">
  <autoFilter ref="A2:AO1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397" dataDxfId="396">
  <autoFilter ref="A1:C10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WUQRVNOtra" TargetMode="External" /><Relationship Id="rId2" Type="http://schemas.openxmlformats.org/officeDocument/2006/relationships/hyperlink" Target="https://s2-sanity.apps.allenai.org/" TargetMode="External" /><Relationship Id="rId3" Type="http://schemas.openxmlformats.org/officeDocument/2006/relationships/hyperlink" Target="https://leaderboard.allenai.org/drop/submissions/public" TargetMode="External" /><Relationship Id="rId4" Type="http://schemas.openxmlformats.org/officeDocument/2006/relationships/hyperlink" Target="https://www.ft.com/content/4367e34e-db72-11e7-9504-59efdb70e12f" TargetMode="External" /><Relationship Id="rId5" Type="http://schemas.openxmlformats.org/officeDocument/2006/relationships/hyperlink" Target="https://www.aclweb.org/anthology/papers/P/P19/P19-1470/" TargetMode="External" /><Relationship Id="rId6" Type="http://schemas.openxmlformats.org/officeDocument/2006/relationships/hyperlink" Target="https://allenai.org/data/data-all-2018.html" TargetMode="External" /><Relationship Id="rId7" Type="http://schemas.openxmlformats.org/officeDocument/2006/relationships/hyperlink" Target="https://mosaickg.apps.allenai.org/" TargetMode="External" /><Relationship Id="rId8" Type="http://schemas.openxmlformats.org/officeDocument/2006/relationships/hyperlink" Target="https://www.aclweb.org/anthology/papers/P/P19/P19-1470/" TargetMode="External" /><Relationship Id="rId9" Type="http://schemas.openxmlformats.org/officeDocument/2006/relationships/hyperlink" Target="https://s2-sanity.apps.allenai.org/" TargetMode="External" /><Relationship Id="rId10" Type="http://schemas.openxmlformats.org/officeDocument/2006/relationships/hyperlink" Target="https://s2-sanity.apps.allenai.org/" TargetMode="External" /><Relationship Id="rId11" Type="http://schemas.openxmlformats.org/officeDocument/2006/relationships/hyperlink" Target="http://allenai.org/" TargetMode="External" /><Relationship Id="rId12" Type="http://schemas.openxmlformats.org/officeDocument/2006/relationships/hyperlink" Target="https://grover.allenai.org/" TargetMode="External" /><Relationship Id="rId13" Type="http://schemas.openxmlformats.org/officeDocument/2006/relationships/hyperlink" Target="https://mosaickg.apps.allenai.org/conceptnet/?l=people&amp;r=IsA" TargetMode="External" /><Relationship Id="rId14" Type="http://schemas.openxmlformats.org/officeDocument/2006/relationships/hyperlink" Target="https://grover.allenai.org/" TargetMode="External" /><Relationship Id="rId15" Type="http://schemas.openxmlformats.org/officeDocument/2006/relationships/hyperlink" Target="https://grover.allenai.org/" TargetMode="External" /><Relationship Id="rId16" Type="http://schemas.openxmlformats.org/officeDocument/2006/relationships/hyperlink" Target="https://www.ft.com/content/4367e34e-db72-11e7-9504-59efdb70e12f" TargetMode="External" /><Relationship Id="rId17" Type="http://schemas.openxmlformats.org/officeDocument/2006/relationships/hyperlink" Target="https://allenai.org/ai2-israel/" TargetMode="External" /><Relationship Id="rId18" Type="http://schemas.openxmlformats.org/officeDocument/2006/relationships/hyperlink" Target="https://leaderboard.allenai.org/" TargetMode="External" /><Relationship Id="rId19" Type="http://schemas.openxmlformats.org/officeDocument/2006/relationships/hyperlink" Target="https://leaderboard.allenai.org/" TargetMode="External" /><Relationship Id="rId20" Type="http://schemas.openxmlformats.org/officeDocument/2006/relationships/hyperlink" Target="https://leaderboard.allenai.org/" TargetMode="External" /><Relationship Id="rId21" Type="http://schemas.openxmlformats.org/officeDocument/2006/relationships/hyperlink" Target="https://www.ft.com/content/4367e34e-db72-11e7-9504-59efdb70e12f" TargetMode="External" /><Relationship Id="rId22" Type="http://schemas.openxmlformats.org/officeDocument/2006/relationships/hyperlink" Target="https://grover.allenai.org/" TargetMode="External" /><Relationship Id="rId23" Type="http://schemas.openxmlformats.org/officeDocument/2006/relationships/hyperlink" Target="https://www.ft.com/content/4367e34e-db72-11e7-9504-59efdb70e12f" TargetMode="External" /><Relationship Id="rId24" Type="http://schemas.openxmlformats.org/officeDocument/2006/relationships/hyperlink" Target="https://allenai.org/" TargetMode="External" /><Relationship Id="rId25" Type="http://schemas.openxmlformats.org/officeDocument/2006/relationships/hyperlink" Target="https://www.aclweb.org/anthology/papers/P/P19/P19-1470/" TargetMode="External" /><Relationship Id="rId26" Type="http://schemas.openxmlformats.org/officeDocument/2006/relationships/hyperlink" Target="https://allenai.org/" TargetMode="External" /><Relationship Id="rId27" Type="http://schemas.openxmlformats.org/officeDocument/2006/relationships/hyperlink" Target="https://grover.allenai.org/" TargetMode="External" /><Relationship Id="rId28" Type="http://schemas.openxmlformats.org/officeDocument/2006/relationships/hyperlink" Target="https://leaderboard.allenai.org/winogrande/submissions/public" TargetMode="External" /><Relationship Id="rId29" Type="http://schemas.openxmlformats.org/officeDocument/2006/relationships/hyperlink" Target="https://grover.allenai.org/" TargetMode="External" /><Relationship Id="rId30" Type="http://schemas.openxmlformats.org/officeDocument/2006/relationships/hyperlink" Target="https://pbs.twimg.com/media/D9CJAbhW4AA-YAJ.jpg" TargetMode="External" /><Relationship Id="rId31" Type="http://schemas.openxmlformats.org/officeDocument/2006/relationships/hyperlink" Target="https://pbs.twimg.com/media/D_yinjrXoAUmSkG.jpg" TargetMode="External" /><Relationship Id="rId32" Type="http://schemas.openxmlformats.org/officeDocument/2006/relationships/hyperlink" Target="https://pbs.twimg.com/media/EAz1m4gXoAAhMdo.jpg" TargetMode="External" /><Relationship Id="rId33" Type="http://schemas.openxmlformats.org/officeDocument/2006/relationships/hyperlink" Target="https://pbs.twimg.com/tweet_video_thumb/EBB9IA6WwAEKJP7.jpg" TargetMode="External" /><Relationship Id="rId34" Type="http://schemas.openxmlformats.org/officeDocument/2006/relationships/hyperlink" Target="https://pbs.twimg.com/tweet_video_thumb/EBB9IA6WwAEKJP7.jpg" TargetMode="External" /><Relationship Id="rId35" Type="http://schemas.openxmlformats.org/officeDocument/2006/relationships/hyperlink" Target="https://pbs.twimg.com/tweet_video_thumb/EBB9IA6WwAEKJP7.jpg" TargetMode="External" /><Relationship Id="rId36" Type="http://schemas.openxmlformats.org/officeDocument/2006/relationships/hyperlink" Target="https://pbs.twimg.com/tweet_video_thumb/EBB9IA6WwAEKJP7.jpg" TargetMode="External" /><Relationship Id="rId37" Type="http://schemas.openxmlformats.org/officeDocument/2006/relationships/hyperlink" Target="https://pbs.twimg.com/tweet_video_thumb/EBB9IA6WwAEKJP7.jpg" TargetMode="External" /><Relationship Id="rId38" Type="http://schemas.openxmlformats.org/officeDocument/2006/relationships/hyperlink" Target="https://pbs.twimg.com/tweet_video_thumb/EBB9IA6WwAEKJP7.jpg" TargetMode="External" /><Relationship Id="rId39" Type="http://schemas.openxmlformats.org/officeDocument/2006/relationships/hyperlink" Target="https://pbs.twimg.com/tweet_video_thumb/EBB9IA6WwAEKJP7.jpg" TargetMode="External" /><Relationship Id="rId40" Type="http://schemas.openxmlformats.org/officeDocument/2006/relationships/hyperlink" Target="https://pbs.twimg.com/tweet_video_thumb/EBB9IA6WwAEKJP7.jpg" TargetMode="External" /><Relationship Id="rId41" Type="http://schemas.openxmlformats.org/officeDocument/2006/relationships/hyperlink" Target="https://pbs.twimg.com/tweet_video_thumb/EBB9IA6WwAEKJP7.jpg" TargetMode="External" /><Relationship Id="rId42" Type="http://schemas.openxmlformats.org/officeDocument/2006/relationships/hyperlink" Target="https://pbs.twimg.com/media/D9CJAbhW4AA-YAJ.jpg" TargetMode="External" /><Relationship Id="rId43" Type="http://schemas.openxmlformats.org/officeDocument/2006/relationships/hyperlink" Target="https://pbs.twimg.com/media/D9CJAbhW4AA-YAJ.jpg" TargetMode="External" /><Relationship Id="rId44" Type="http://schemas.openxmlformats.org/officeDocument/2006/relationships/hyperlink" Target="https://pbs.twimg.com/media/EAwBfLpWsAEKnWM.png" TargetMode="External" /><Relationship Id="rId45" Type="http://schemas.openxmlformats.org/officeDocument/2006/relationships/hyperlink" Target="https://pbs.twimg.com/media/EAwBfLpWsAEKnWM.png" TargetMode="External" /><Relationship Id="rId46" Type="http://schemas.openxmlformats.org/officeDocument/2006/relationships/hyperlink" Target="https://pbs.twimg.com/tweet_video_thumb/EBB9IA6WwAEKJP7.jpg" TargetMode="External" /><Relationship Id="rId47" Type="http://schemas.openxmlformats.org/officeDocument/2006/relationships/hyperlink" Target="https://pbs.twimg.com/tweet_video_thumb/EBB9IA6WwAEKJP7.jpg" TargetMode="External" /><Relationship Id="rId48" Type="http://schemas.openxmlformats.org/officeDocument/2006/relationships/hyperlink" Target="https://pbs.twimg.com/tweet_video_thumb/EBB9IA6WwAEKJP7.jpg" TargetMode="External" /><Relationship Id="rId49" Type="http://schemas.openxmlformats.org/officeDocument/2006/relationships/hyperlink" Target="https://pbs.twimg.com/media/EBYf5zxXYAEetEX.jpg" TargetMode="External" /><Relationship Id="rId50" Type="http://schemas.openxmlformats.org/officeDocument/2006/relationships/hyperlink" Target="https://pbs.twimg.com/media/EBYf5zxXYAEetEX.jpg" TargetMode="External" /><Relationship Id="rId51" Type="http://schemas.openxmlformats.org/officeDocument/2006/relationships/hyperlink" Target="https://pbs.twimg.com/media/EBYhIZjW4AAheYR.jpg" TargetMode="External" /><Relationship Id="rId52" Type="http://schemas.openxmlformats.org/officeDocument/2006/relationships/hyperlink" Target="https://pbs.twimg.com/media/EBYwePuXoAEu35K.jpg" TargetMode="External" /><Relationship Id="rId53" Type="http://schemas.openxmlformats.org/officeDocument/2006/relationships/hyperlink" Target="https://pbs.twimg.com/media/EB0IiwtX4AAudIQ.jpg" TargetMode="External" /><Relationship Id="rId54" Type="http://schemas.openxmlformats.org/officeDocument/2006/relationships/hyperlink" Target="https://pbs.twimg.com/media/EAzfUtuXkAACgPq.jpg" TargetMode="External" /><Relationship Id="rId55" Type="http://schemas.openxmlformats.org/officeDocument/2006/relationships/hyperlink" Target="https://pbs.twimg.com/media/EBz7hfdXsAAobjg.png" TargetMode="External" /><Relationship Id="rId56" Type="http://schemas.openxmlformats.org/officeDocument/2006/relationships/hyperlink" Target="https://pbs.twimg.com/media/EB1nXIAVAAAwfuV.jpg" TargetMode="External" /><Relationship Id="rId57" Type="http://schemas.openxmlformats.org/officeDocument/2006/relationships/hyperlink" Target="https://pbs.twimg.com/media/EBzz7cXVUAAL8wJ.jpg" TargetMode="External" /><Relationship Id="rId58" Type="http://schemas.openxmlformats.org/officeDocument/2006/relationships/hyperlink" Target="https://pbs.twimg.com/media/D9CJAbhW4AA-YAJ.jpg" TargetMode="External" /><Relationship Id="rId59" Type="http://schemas.openxmlformats.org/officeDocument/2006/relationships/hyperlink" Target="https://pbs.twimg.com/media/D_yinjrXoAUmSkG.jpg" TargetMode="External" /><Relationship Id="rId60" Type="http://schemas.openxmlformats.org/officeDocument/2006/relationships/hyperlink" Target="http://pbs.twimg.com/profile_images/1044492576328470528/W0Gm9hVc_normal.jpg" TargetMode="External" /><Relationship Id="rId61" Type="http://schemas.openxmlformats.org/officeDocument/2006/relationships/hyperlink" Target="http://pbs.twimg.com/profile_images/1044492576328470528/W0Gm9hVc_normal.jpg" TargetMode="External" /><Relationship Id="rId62" Type="http://schemas.openxmlformats.org/officeDocument/2006/relationships/hyperlink" Target="http://pbs.twimg.com/profile_images/1044492576328470528/W0Gm9hVc_normal.jpg" TargetMode="External" /><Relationship Id="rId63" Type="http://schemas.openxmlformats.org/officeDocument/2006/relationships/hyperlink" Target="http://pbs.twimg.com/profile_images/1136609885095751681/qQbjAw7b_normal.jpg" TargetMode="External" /><Relationship Id="rId64" Type="http://schemas.openxmlformats.org/officeDocument/2006/relationships/hyperlink" Target="http://pbs.twimg.com/profile_images/852711235/Giulio_normal.JPG" TargetMode="External" /><Relationship Id="rId65" Type="http://schemas.openxmlformats.org/officeDocument/2006/relationships/hyperlink" Target="http://pbs.twimg.com/profile_images/1090197530887901185/NXkIJeRY_normal.jpg" TargetMode="External" /><Relationship Id="rId66" Type="http://schemas.openxmlformats.org/officeDocument/2006/relationships/hyperlink" Target="http://pbs.twimg.com/profile_images/1136411656886472705/nAHERCja_normal.jpg" TargetMode="External" /><Relationship Id="rId67" Type="http://schemas.openxmlformats.org/officeDocument/2006/relationships/hyperlink" Target="http://pbs.twimg.com/profile_images/970500633072750592/k9EfpiOz_normal.jpg" TargetMode="External" /><Relationship Id="rId68" Type="http://schemas.openxmlformats.org/officeDocument/2006/relationships/hyperlink" Target="https://pbs.twimg.com/media/EAz1m4gXoAAhMdo.jpg" TargetMode="External" /><Relationship Id="rId69" Type="http://schemas.openxmlformats.org/officeDocument/2006/relationships/hyperlink" Target="http://pbs.twimg.com/profile_images/2384033461/vzgbcjmac3dqh5qhvu5b_normal.jpeg" TargetMode="External" /><Relationship Id="rId70" Type="http://schemas.openxmlformats.org/officeDocument/2006/relationships/hyperlink" Target="http://pbs.twimg.com/profile_images/1126337752256208897/0w0c7Epm_normal.png" TargetMode="External" /><Relationship Id="rId71" Type="http://schemas.openxmlformats.org/officeDocument/2006/relationships/hyperlink" Target="http://pbs.twimg.com/profile_images/1126337752256208897/0w0c7Epm_normal.png" TargetMode="External" /><Relationship Id="rId72" Type="http://schemas.openxmlformats.org/officeDocument/2006/relationships/hyperlink" Target="http://pbs.twimg.com/profile_images/1755763315/CA390144_normal.JPG" TargetMode="External" /><Relationship Id="rId73" Type="http://schemas.openxmlformats.org/officeDocument/2006/relationships/hyperlink" Target="http://pbs.twimg.com/profile_images/1007352789767421952/gLvkA-5h_normal.jpg" TargetMode="External" /><Relationship Id="rId74" Type="http://schemas.openxmlformats.org/officeDocument/2006/relationships/hyperlink" Target="http://pbs.twimg.com/profile_images/1158150922498924544/DfEkkijq_normal.jpg" TargetMode="External" /><Relationship Id="rId75" Type="http://schemas.openxmlformats.org/officeDocument/2006/relationships/hyperlink" Target="http://pbs.twimg.com/profile_images/327105626/n114761_33831356_3053_normal.jpg" TargetMode="External" /><Relationship Id="rId76" Type="http://schemas.openxmlformats.org/officeDocument/2006/relationships/hyperlink" Target="http://pbs.twimg.com/profile_images/1135643730948415488/HiTYfRxg_normal.png" TargetMode="External" /><Relationship Id="rId77" Type="http://schemas.openxmlformats.org/officeDocument/2006/relationships/hyperlink" Target="http://pbs.twimg.com/profile_images/1675414585/ICLR8_normal.jpg" TargetMode="External" /><Relationship Id="rId78" Type="http://schemas.openxmlformats.org/officeDocument/2006/relationships/hyperlink" Target="http://pbs.twimg.com/profile_images/1675414585/ICLR8_normal.jpg" TargetMode="External" /><Relationship Id="rId79" Type="http://schemas.openxmlformats.org/officeDocument/2006/relationships/hyperlink" Target="http://pbs.twimg.com/profile_images/1675414585/ICLR8_normal.jpg" TargetMode="External" /><Relationship Id="rId80" Type="http://schemas.openxmlformats.org/officeDocument/2006/relationships/hyperlink" Target="http://pbs.twimg.com/profile_images/1675414585/ICLR8_normal.jpg" TargetMode="External" /><Relationship Id="rId81" Type="http://schemas.openxmlformats.org/officeDocument/2006/relationships/hyperlink" Target="http://pbs.twimg.com/profile_images/1156822356251291648/bir0vTc-_normal.jpg" TargetMode="External" /><Relationship Id="rId82" Type="http://schemas.openxmlformats.org/officeDocument/2006/relationships/hyperlink" Target="http://pbs.twimg.com/profile_images/1156822356251291648/bir0vTc-_normal.jpg" TargetMode="External" /><Relationship Id="rId83" Type="http://schemas.openxmlformats.org/officeDocument/2006/relationships/hyperlink" Target="http://pbs.twimg.com/profile_images/1156822356251291648/bir0vTc-_normal.jpg" TargetMode="External" /><Relationship Id="rId84" Type="http://schemas.openxmlformats.org/officeDocument/2006/relationships/hyperlink" Target="http://pbs.twimg.com/profile_images/465962524928532480/PlIbYucf_normal.jpeg" TargetMode="External" /><Relationship Id="rId85" Type="http://schemas.openxmlformats.org/officeDocument/2006/relationships/hyperlink" Target="http://pbs.twimg.com/profile_images/465962524928532480/PlIbYucf_normal.jpeg" TargetMode="External" /><Relationship Id="rId86" Type="http://schemas.openxmlformats.org/officeDocument/2006/relationships/hyperlink" Target="http://pbs.twimg.com/profile_images/465962524928532480/PlIbYucf_normal.jpeg" TargetMode="External" /><Relationship Id="rId87" Type="http://schemas.openxmlformats.org/officeDocument/2006/relationships/hyperlink" Target="https://pbs.twimg.com/tweet_video_thumb/EBB9IA6WwAEKJP7.jpg" TargetMode="External" /><Relationship Id="rId88" Type="http://schemas.openxmlformats.org/officeDocument/2006/relationships/hyperlink" Target="http://pbs.twimg.com/profile_images/725807221242757121/9ZJbCGCW_normal.jpg" TargetMode="External" /><Relationship Id="rId89" Type="http://schemas.openxmlformats.org/officeDocument/2006/relationships/hyperlink" Target="https://pbs.twimg.com/tweet_video_thumb/EBB9IA6WwAEKJP7.jpg" TargetMode="External" /><Relationship Id="rId90" Type="http://schemas.openxmlformats.org/officeDocument/2006/relationships/hyperlink" Target="http://pbs.twimg.com/profile_images/1109902841869729793/7hpfcC2m_normal.png" TargetMode="External" /><Relationship Id="rId91" Type="http://schemas.openxmlformats.org/officeDocument/2006/relationships/hyperlink" Target="http://pbs.twimg.com/profile_images/1109902841869729793/7hpfcC2m_normal.png" TargetMode="External" /><Relationship Id="rId92" Type="http://schemas.openxmlformats.org/officeDocument/2006/relationships/hyperlink" Target="http://pbs.twimg.com/profile_images/1109902841869729793/7hpfcC2m_normal.png" TargetMode="External" /><Relationship Id="rId93" Type="http://schemas.openxmlformats.org/officeDocument/2006/relationships/hyperlink" Target="https://pbs.twimg.com/tweet_video_thumb/EBB9IA6WwAEKJP7.jpg" TargetMode="External" /><Relationship Id="rId94" Type="http://schemas.openxmlformats.org/officeDocument/2006/relationships/hyperlink" Target="http://pbs.twimg.com/profile_images/725807221242757121/9ZJbCGCW_normal.jpg" TargetMode="External" /><Relationship Id="rId95" Type="http://schemas.openxmlformats.org/officeDocument/2006/relationships/hyperlink" Target="https://pbs.twimg.com/tweet_video_thumb/EBB9IA6WwAEKJP7.jpg" TargetMode="External" /><Relationship Id="rId96" Type="http://schemas.openxmlformats.org/officeDocument/2006/relationships/hyperlink" Target="http://pbs.twimg.com/profile_images/1018871940864512000/CFnDwp1V_normal.jpg" TargetMode="External" /><Relationship Id="rId97" Type="http://schemas.openxmlformats.org/officeDocument/2006/relationships/hyperlink" Target="http://pbs.twimg.com/profile_images/1018871940864512000/CFnDwp1V_normal.jpg" TargetMode="External" /><Relationship Id="rId98" Type="http://schemas.openxmlformats.org/officeDocument/2006/relationships/hyperlink" Target="http://pbs.twimg.com/profile_images/1018871940864512000/CFnDwp1V_normal.jpg" TargetMode="External" /><Relationship Id="rId99" Type="http://schemas.openxmlformats.org/officeDocument/2006/relationships/hyperlink" Target="https://pbs.twimg.com/tweet_video_thumb/EBB9IA6WwAEKJP7.jpg" TargetMode="External" /><Relationship Id="rId100" Type="http://schemas.openxmlformats.org/officeDocument/2006/relationships/hyperlink" Target="https://pbs.twimg.com/tweet_video_thumb/EBB9IA6WwAEKJP7.jpg" TargetMode="External" /><Relationship Id="rId101" Type="http://schemas.openxmlformats.org/officeDocument/2006/relationships/hyperlink" Target="https://pbs.twimg.com/tweet_video_thumb/EBB9IA6WwAEKJP7.jpg" TargetMode="External" /><Relationship Id="rId102" Type="http://schemas.openxmlformats.org/officeDocument/2006/relationships/hyperlink" Target="https://pbs.twimg.com/tweet_video_thumb/EBB9IA6WwAEKJP7.jpg" TargetMode="External" /><Relationship Id="rId103" Type="http://schemas.openxmlformats.org/officeDocument/2006/relationships/hyperlink" Target="https://pbs.twimg.com/tweet_video_thumb/EBB9IA6WwAEKJP7.jpg" TargetMode="External" /><Relationship Id="rId104" Type="http://schemas.openxmlformats.org/officeDocument/2006/relationships/hyperlink" Target="http://pbs.twimg.com/profile_images/707714205777076224/B5f3hDvZ_normal.jpg" TargetMode="External" /><Relationship Id="rId105" Type="http://schemas.openxmlformats.org/officeDocument/2006/relationships/hyperlink" Target="http://pbs.twimg.com/profile_images/707714205777076224/B5f3hDvZ_normal.jpg" TargetMode="External" /><Relationship Id="rId106" Type="http://schemas.openxmlformats.org/officeDocument/2006/relationships/hyperlink" Target="http://pbs.twimg.com/profile_images/707714205777076224/B5f3hDvZ_normal.jpg" TargetMode="External" /><Relationship Id="rId107" Type="http://schemas.openxmlformats.org/officeDocument/2006/relationships/hyperlink" Target="http://pbs.twimg.com/profile_images/777189628315066368/vxI2r4ST_normal.jpg" TargetMode="External" /><Relationship Id="rId108" Type="http://schemas.openxmlformats.org/officeDocument/2006/relationships/hyperlink" Target="http://pbs.twimg.com/profile_images/777189628315066368/vxI2r4ST_normal.jpg" TargetMode="External" /><Relationship Id="rId109" Type="http://schemas.openxmlformats.org/officeDocument/2006/relationships/hyperlink" Target="https://pbs.twimg.com/media/D9CJAbhW4AA-YAJ.jpg" TargetMode="External" /><Relationship Id="rId110" Type="http://schemas.openxmlformats.org/officeDocument/2006/relationships/hyperlink" Target="http://pbs.twimg.com/profile_images/938092733939572736/RqxbQc2e_normal.jpg" TargetMode="External" /><Relationship Id="rId111" Type="http://schemas.openxmlformats.org/officeDocument/2006/relationships/hyperlink" Target="http://pbs.twimg.com/profile_images/938092733939572736/RqxbQc2e_normal.jpg" TargetMode="External" /><Relationship Id="rId112" Type="http://schemas.openxmlformats.org/officeDocument/2006/relationships/hyperlink" Target="http://pbs.twimg.com/profile_images/938092733939572736/RqxbQc2e_normal.jpg" TargetMode="External" /><Relationship Id="rId113" Type="http://schemas.openxmlformats.org/officeDocument/2006/relationships/hyperlink" Target="http://pbs.twimg.com/profile_images/938092733939572736/RqxbQc2e_normal.jpg" TargetMode="External" /><Relationship Id="rId114" Type="http://schemas.openxmlformats.org/officeDocument/2006/relationships/hyperlink" Target="https://pbs.twimg.com/media/D9CJAbhW4AA-YAJ.jpg" TargetMode="External" /><Relationship Id="rId115" Type="http://schemas.openxmlformats.org/officeDocument/2006/relationships/hyperlink" Target="https://pbs.twimg.com/media/EAwBfLpWsAEKnWM.png" TargetMode="External" /><Relationship Id="rId116" Type="http://schemas.openxmlformats.org/officeDocument/2006/relationships/hyperlink" Target="http://pbs.twimg.com/profile_images/1157814132512632832/H-rvnOeW_normal.png" TargetMode="External" /><Relationship Id="rId117" Type="http://schemas.openxmlformats.org/officeDocument/2006/relationships/hyperlink" Target="https://pbs.twimg.com/media/EAwBfLpWsAEKnWM.png" TargetMode="External" /><Relationship Id="rId118" Type="http://schemas.openxmlformats.org/officeDocument/2006/relationships/hyperlink" Target="http://pbs.twimg.com/profile_images/1157814132512632832/H-rvnOeW_normal.png" TargetMode="External" /><Relationship Id="rId119" Type="http://schemas.openxmlformats.org/officeDocument/2006/relationships/hyperlink" Target="http://pbs.twimg.com/profile_images/1157814132512632832/H-rvnOeW_normal.png" TargetMode="External" /><Relationship Id="rId120" Type="http://schemas.openxmlformats.org/officeDocument/2006/relationships/hyperlink" Target="http://pbs.twimg.com/profile_images/1157814132512632832/H-rvnOeW_normal.png" TargetMode="External" /><Relationship Id="rId121" Type="http://schemas.openxmlformats.org/officeDocument/2006/relationships/hyperlink" Target="http://pbs.twimg.com/profile_images/1723818967/profile-pic_normal.jpg" TargetMode="External" /><Relationship Id="rId122" Type="http://schemas.openxmlformats.org/officeDocument/2006/relationships/hyperlink" Target="http://pbs.twimg.com/profile_images/3515263408/4dcca0278120c97c765cd0a80806d091_normal.jpeg" TargetMode="External" /><Relationship Id="rId123" Type="http://schemas.openxmlformats.org/officeDocument/2006/relationships/hyperlink" Target="http://pbs.twimg.com/profile_images/3515263408/4dcca0278120c97c765cd0a80806d091_normal.jpeg" TargetMode="External" /><Relationship Id="rId124" Type="http://schemas.openxmlformats.org/officeDocument/2006/relationships/hyperlink" Target="http://pbs.twimg.com/profile_images/3515263408/4dcca0278120c97c765cd0a80806d091_normal.jpeg" TargetMode="External" /><Relationship Id="rId125" Type="http://schemas.openxmlformats.org/officeDocument/2006/relationships/hyperlink" Target="http://pbs.twimg.com/profile_images/725807221242757121/9ZJbCGCW_normal.jpg" TargetMode="External" /><Relationship Id="rId126" Type="http://schemas.openxmlformats.org/officeDocument/2006/relationships/hyperlink" Target="https://pbs.twimg.com/tweet_video_thumb/EBB9IA6WwAEKJP7.jpg" TargetMode="External" /><Relationship Id="rId127" Type="http://schemas.openxmlformats.org/officeDocument/2006/relationships/hyperlink" Target="http://pbs.twimg.com/profile_images/722541924784193537/5cPNdI03_normal.jpg" TargetMode="External" /><Relationship Id="rId128" Type="http://schemas.openxmlformats.org/officeDocument/2006/relationships/hyperlink" Target="http://pbs.twimg.com/profile_images/725807221242757121/9ZJbCGCW_normal.jpg" TargetMode="External" /><Relationship Id="rId129" Type="http://schemas.openxmlformats.org/officeDocument/2006/relationships/hyperlink" Target="https://pbs.twimg.com/tweet_video_thumb/EBB9IA6WwAEKJP7.jpg" TargetMode="External" /><Relationship Id="rId130" Type="http://schemas.openxmlformats.org/officeDocument/2006/relationships/hyperlink" Target="http://pbs.twimg.com/profile_images/722541924784193537/5cPNdI03_normal.jpg" TargetMode="External" /><Relationship Id="rId131" Type="http://schemas.openxmlformats.org/officeDocument/2006/relationships/hyperlink" Target="http://pbs.twimg.com/profile_images/725807221242757121/9ZJbCGCW_normal.jpg" TargetMode="External" /><Relationship Id="rId132" Type="http://schemas.openxmlformats.org/officeDocument/2006/relationships/hyperlink" Target="https://pbs.twimg.com/tweet_video_thumb/EBB9IA6WwAEKJP7.jpg" TargetMode="External" /><Relationship Id="rId133" Type="http://schemas.openxmlformats.org/officeDocument/2006/relationships/hyperlink" Target="http://pbs.twimg.com/profile_images/722541924784193537/5cPNdI03_normal.jpg" TargetMode="External" /><Relationship Id="rId134" Type="http://schemas.openxmlformats.org/officeDocument/2006/relationships/hyperlink" Target="http://pbs.twimg.com/profile_images/378800000760900612/b6d653ecd55e230db1f148717c5ae33f_normal.jpeg" TargetMode="External" /><Relationship Id="rId135" Type="http://schemas.openxmlformats.org/officeDocument/2006/relationships/hyperlink" Target="https://pbs.twimg.com/media/EBYf5zxXYAEetEX.jpg" TargetMode="External" /><Relationship Id="rId136" Type="http://schemas.openxmlformats.org/officeDocument/2006/relationships/hyperlink" Target="http://pbs.twimg.com/profile_images/1012375244575633408/TGW7aybC_normal.jpg" TargetMode="External" /><Relationship Id="rId137" Type="http://schemas.openxmlformats.org/officeDocument/2006/relationships/hyperlink" Target="http://pbs.twimg.com/profile_images/726192640241340416/WiN78WSP_normal.jpg" TargetMode="External" /><Relationship Id="rId138" Type="http://schemas.openxmlformats.org/officeDocument/2006/relationships/hyperlink" Target="http://pbs.twimg.com/profile_images/726192640241340416/WiN78WSP_normal.jpg" TargetMode="External" /><Relationship Id="rId139" Type="http://schemas.openxmlformats.org/officeDocument/2006/relationships/hyperlink" Target="http://pbs.twimg.com/profile_images/940846681251352576/bQQfSg8i_normal.jpg" TargetMode="External" /><Relationship Id="rId140" Type="http://schemas.openxmlformats.org/officeDocument/2006/relationships/hyperlink" Target="https://pbs.twimg.com/media/EBYf5zxXYAEetEX.jpg" TargetMode="External" /><Relationship Id="rId141" Type="http://schemas.openxmlformats.org/officeDocument/2006/relationships/hyperlink" Target="http://pbs.twimg.com/profile_images/895472606094151680/IOMh1kQk_normal.jpg" TargetMode="External" /><Relationship Id="rId142" Type="http://schemas.openxmlformats.org/officeDocument/2006/relationships/hyperlink" Target="http://pbs.twimg.com/profile_images/895472606094151680/IOMh1kQk_normal.jpg" TargetMode="External" /><Relationship Id="rId143" Type="http://schemas.openxmlformats.org/officeDocument/2006/relationships/hyperlink" Target="http://pbs.twimg.com/profile_images/1019560852070907904/i0c-Wx2p_normal.jpg" TargetMode="External" /><Relationship Id="rId144" Type="http://schemas.openxmlformats.org/officeDocument/2006/relationships/hyperlink" Target="https://pbs.twimg.com/media/EBYhIZjW4AAheYR.jpg" TargetMode="External" /><Relationship Id="rId145" Type="http://schemas.openxmlformats.org/officeDocument/2006/relationships/hyperlink" Target="https://pbs.twimg.com/media/EBYwePuXoAEu35K.jpg" TargetMode="External" /><Relationship Id="rId146" Type="http://schemas.openxmlformats.org/officeDocument/2006/relationships/hyperlink" Target="http://pbs.twimg.com/profile_images/1019560852070907904/i0c-Wx2p_normal.jpg" TargetMode="External" /><Relationship Id="rId147" Type="http://schemas.openxmlformats.org/officeDocument/2006/relationships/hyperlink" Target="http://pbs.twimg.com/profile_images/1019560852070907904/i0c-Wx2p_normal.jpg" TargetMode="External" /><Relationship Id="rId148" Type="http://schemas.openxmlformats.org/officeDocument/2006/relationships/hyperlink" Target="http://pbs.twimg.com/profile_images/1082308370818752513/aXwWiEoY_normal.jpg" TargetMode="External" /><Relationship Id="rId149" Type="http://schemas.openxmlformats.org/officeDocument/2006/relationships/hyperlink" Target="http://pbs.twimg.com/profile_images/844601527318843392/IzBNIN-z_normal.jpg" TargetMode="External" /><Relationship Id="rId150" Type="http://schemas.openxmlformats.org/officeDocument/2006/relationships/hyperlink" Target="http://pbs.twimg.com/profile_images/1136609885095751681/qQbjAw7b_normal.jpg" TargetMode="External" /><Relationship Id="rId151" Type="http://schemas.openxmlformats.org/officeDocument/2006/relationships/hyperlink" Target="http://pbs.twimg.com/profile_images/1075212005949112321/l68ETcR9_normal.jpg" TargetMode="External" /><Relationship Id="rId152" Type="http://schemas.openxmlformats.org/officeDocument/2006/relationships/hyperlink" Target="http://pbs.twimg.com/profile_images/1075212005949112321/l68ETcR9_normal.jpg" TargetMode="External" /><Relationship Id="rId153" Type="http://schemas.openxmlformats.org/officeDocument/2006/relationships/hyperlink" Target="http://pbs.twimg.com/profile_images/1075212005949112321/l68ETcR9_normal.jpg" TargetMode="External" /><Relationship Id="rId154" Type="http://schemas.openxmlformats.org/officeDocument/2006/relationships/hyperlink" Target="http://pbs.twimg.com/profile_images/1075212005949112321/l68ETcR9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pbs.twimg.com/profile_images/1113072306681798657/LDNLxb81_normal.jpg" TargetMode="External" /><Relationship Id="rId164" Type="http://schemas.openxmlformats.org/officeDocument/2006/relationships/hyperlink" Target="http://pbs.twimg.com/profile_images/1113072306681798657/LDNLxb81_normal.jpg" TargetMode="External" /><Relationship Id="rId165" Type="http://schemas.openxmlformats.org/officeDocument/2006/relationships/hyperlink" Target="http://pbs.twimg.com/profile_images/1431395997/profile_normal.jpg" TargetMode="External" /><Relationship Id="rId166" Type="http://schemas.openxmlformats.org/officeDocument/2006/relationships/hyperlink" Target="http://pbs.twimg.com/profile_images/704767204437336065/wAAXEdOd_normal.jpg" TargetMode="External" /><Relationship Id="rId167" Type="http://schemas.openxmlformats.org/officeDocument/2006/relationships/hyperlink" Target="http://pbs.twimg.com/profile_images/704767204437336065/wAAXEdOd_normal.jpg" TargetMode="External" /><Relationship Id="rId168" Type="http://schemas.openxmlformats.org/officeDocument/2006/relationships/hyperlink" Target="http://pbs.twimg.com/profile_images/704767204437336065/wAAXEdOd_normal.jpg" TargetMode="External" /><Relationship Id="rId169" Type="http://schemas.openxmlformats.org/officeDocument/2006/relationships/hyperlink" Target="http://pbs.twimg.com/profile_images/1136609885095751681/qQbjAw7b_normal.jpg" TargetMode="External" /><Relationship Id="rId170" Type="http://schemas.openxmlformats.org/officeDocument/2006/relationships/hyperlink" Target="http://pbs.twimg.com/profile_images/452128134632988672/X684NU3L_normal.jpeg" TargetMode="External" /><Relationship Id="rId171" Type="http://schemas.openxmlformats.org/officeDocument/2006/relationships/hyperlink" Target="http://pbs.twimg.com/profile_images/752018692712468480/bEEEfvvp_normal.jpg" TargetMode="External" /><Relationship Id="rId172" Type="http://schemas.openxmlformats.org/officeDocument/2006/relationships/hyperlink" Target="http://pbs.twimg.com/profile_images/1153339971807449089/sOPfwPE-_normal.jpg" TargetMode="External" /><Relationship Id="rId173" Type="http://schemas.openxmlformats.org/officeDocument/2006/relationships/hyperlink" Target="http://pbs.twimg.com/profile_images/1152756104381771777/wIjwT3jF_normal.jpg" TargetMode="External" /><Relationship Id="rId174" Type="http://schemas.openxmlformats.org/officeDocument/2006/relationships/hyperlink" Target="http://pbs.twimg.com/profile_images/1600363796/audrey_totter-crop_normal.jpg" TargetMode="External" /><Relationship Id="rId175" Type="http://schemas.openxmlformats.org/officeDocument/2006/relationships/hyperlink" Target="http://pbs.twimg.com/profile_images/1077319986648150016/I8AE9tUO_normal.jpg" TargetMode="External" /><Relationship Id="rId176" Type="http://schemas.openxmlformats.org/officeDocument/2006/relationships/hyperlink" Target="http://pbs.twimg.com/profile_images/1147286515250335744/EBLS2A7b_normal.jpg" TargetMode="External" /><Relationship Id="rId177" Type="http://schemas.openxmlformats.org/officeDocument/2006/relationships/hyperlink" Target="http://pbs.twimg.com/profile_images/724025042418294785/a2DtfSWs_normal.jpg" TargetMode="External" /><Relationship Id="rId178" Type="http://schemas.openxmlformats.org/officeDocument/2006/relationships/hyperlink" Target="http://pbs.twimg.com/profile_images/270674574/f606w_psf_normal.png" TargetMode="External" /><Relationship Id="rId179" Type="http://schemas.openxmlformats.org/officeDocument/2006/relationships/hyperlink" Target="http://pbs.twimg.com/profile_images/590752486815838208/j87LIlVT_normal.jpg" TargetMode="External" /><Relationship Id="rId180" Type="http://schemas.openxmlformats.org/officeDocument/2006/relationships/hyperlink" Target="http://pbs.twimg.com/profile_images/1142194242296733703/NCLxo19j_normal.jpg" TargetMode="External" /><Relationship Id="rId181" Type="http://schemas.openxmlformats.org/officeDocument/2006/relationships/hyperlink" Target="http://pbs.twimg.com/profile_images/1146246694226616320/xrw_YnSp_normal.png" TargetMode="External" /><Relationship Id="rId182" Type="http://schemas.openxmlformats.org/officeDocument/2006/relationships/hyperlink" Target="https://pbs.twimg.com/media/EB0IiwtX4AAudIQ.jpg" TargetMode="External" /><Relationship Id="rId183" Type="http://schemas.openxmlformats.org/officeDocument/2006/relationships/hyperlink" Target="http://pbs.twimg.com/profile_images/3415023004/2575aa98f0f29c9d6ae6f8364502cc0c_normal.jpeg" TargetMode="External" /><Relationship Id="rId184" Type="http://schemas.openxmlformats.org/officeDocument/2006/relationships/hyperlink" Target="http://pbs.twimg.com/profile_images/1122366883141967873/U0bb7sT9_normal.jpg" TargetMode="External" /><Relationship Id="rId185" Type="http://schemas.openxmlformats.org/officeDocument/2006/relationships/hyperlink" Target="http://pbs.twimg.com/profile_images/1097983886569684993/0h63sFmR_normal.png" TargetMode="External" /><Relationship Id="rId186" Type="http://schemas.openxmlformats.org/officeDocument/2006/relationships/hyperlink" Target="http://pbs.twimg.com/profile_images/1136609885095751681/qQbjAw7b_normal.jpg" TargetMode="External" /><Relationship Id="rId187" Type="http://schemas.openxmlformats.org/officeDocument/2006/relationships/hyperlink" Target="http://pbs.twimg.com/profile_images/1099684609703510017/zcsjRYt2_normal.png" TargetMode="External" /><Relationship Id="rId188" Type="http://schemas.openxmlformats.org/officeDocument/2006/relationships/hyperlink" Target="http://pbs.twimg.com/profile_images/1099684609703510017/zcsjRYt2_normal.png" TargetMode="External" /><Relationship Id="rId189" Type="http://schemas.openxmlformats.org/officeDocument/2006/relationships/hyperlink" Target="http://pbs.twimg.com/profile_images/680391376756944896/bM1-7lwW_normal.jpg" TargetMode="External" /><Relationship Id="rId190" Type="http://schemas.openxmlformats.org/officeDocument/2006/relationships/hyperlink" Target="http://pbs.twimg.com/profile_images/589314790092185600/56Xdu2TI_normal.jpg" TargetMode="External" /><Relationship Id="rId191" Type="http://schemas.openxmlformats.org/officeDocument/2006/relationships/hyperlink" Target="http://pbs.twimg.com/profile_images/41652702/myfacet_normal.jpg" TargetMode="External" /><Relationship Id="rId192" Type="http://schemas.openxmlformats.org/officeDocument/2006/relationships/hyperlink" Target="http://pbs.twimg.com/profile_images/1147880116091064320/4X5CXbta_normal.png" TargetMode="External" /><Relationship Id="rId193" Type="http://schemas.openxmlformats.org/officeDocument/2006/relationships/hyperlink" Target="http://pbs.twimg.com/profile_images/654178868023160832/8TRCQvLI_normal.jpg" TargetMode="External" /><Relationship Id="rId194" Type="http://schemas.openxmlformats.org/officeDocument/2006/relationships/hyperlink" Target="http://pbs.twimg.com/profile_images/700864575491567616/u_A0ErJj_normal.jpg" TargetMode="External" /><Relationship Id="rId195" Type="http://schemas.openxmlformats.org/officeDocument/2006/relationships/hyperlink" Target="http://pbs.twimg.com/profile_images/1639387611/Kyudo_normal.jpg" TargetMode="External" /><Relationship Id="rId196" Type="http://schemas.openxmlformats.org/officeDocument/2006/relationships/hyperlink" Target="http://pbs.twimg.com/profile_images/1103677308131393536/RZdso1Ic_normal.png" TargetMode="External" /><Relationship Id="rId197" Type="http://schemas.openxmlformats.org/officeDocument/2006/relationships/hyperlink" Target="http://pbs.twimg.com/profile_images/1103677308131393536/RZdso1Ic_normal.png" TargetMode="External" /><Relationship Id="rId198" Type="http://schemas.openxmlformats.org/officeDocument/2006/relationships/hyperlink" Target="http://pbs.twimg.com/profile_images/2796589144/6cbbde6f53a4680037054a93a71999a3_normal.jpeg" TargetMode="External" /><Relationship Id="rId199" Type="http://schemas.openxmlformats.org/officeDocument/2006/relationships/hyperlink" Target="http://pbs.twimg.com/profile_images/1155329950863351809/B4q7Hlu2_normal.jpg" TargetMode="External" /><Relationship Id="rId200" Type="http://schemas.openxmlformats.org/officeDocument/2006/relationships/hyperlink" Target="https://pbs.twimg.com/media/EAzfUtuXkAACgPq.jpg" TargetMode="External" /><Relationship Id="rId201" Type="http://schemas.openxmlformats.org/officeDocument/2006/relationships/hyperlink" Target="http://pbs.twimg.com/profile_images/1098886848980561920/5ek6MezY_normal.png" TargetMode="External" /><Relationship Id="rId202" Type="http://schemas.openxmlformats.org/officeDocument/2006/relationships/hyperlink" Target="http://pbs.twimg.com/profile_images/1162159541255057409/ukczAowS_normal.png" TargetMode="External" /><Relationship Id="rId203" Type="http://schemas.openxmlformats.org/officeDocument/2006/relationships/hyperlink" Target="http://pbs.twimg.com/profile_images/1117002823806242816/P9A7dR9P_normal.jpg" TargetMode="External" /><Relationship Id="rId204" Type="http://schemas.openxmlformats.org/officeDocument/2006/relationships/hyperlink" Target="http://pbs.twimg.com/profile_images/534887491791097856/9ku67s8v_normal.png" TargetMode="External" /><Relationship Id="rId205" Type="http://schemas.openxmlformats.org/officeDocument/2006/relationships/hyperlink" Target="http://pbs.twimg.com/profile_images/1036543719803998208/v-_Uypf1_normal.jpg" TargetMode="External" /><Relationship Id="rId206" Type="http://schemas.openxmlformats.org/officeDocument/2006/relationships/hyperlink" Target="http://pbs.twimg.com/profile_images/1036543719803998208/v-_Uypf1_normal.jpg" TargetMode="External" /><Relationship Id="rId207" Type="http://schemas.openxmlformats.org/officeDocument/2006/relationships/hyperlink" Target="http://pbs.twimg.com/profile_images/1098886848980561920/5ek6MezY_normal.png" TargetMode="External" /><Relationship Id="rId208" Type="http://schemas.openxmlformats.org/officeDocument/2006/relationships/hyperlink" Target="http://pbs.twimg.com/profile_images/855067694831357952/SvbyoLrN_normal.jpg" TargetMode="External" /><Relationship Id="rId209" Type="http://schemas.openxmlformats.org/officeDocument/2006/relationships/hyperlink" Target="http://pbs.twimg.com/profile_images/1091228374465372161/0l7-MHsp_normal.jpg" TargetMode="External" /><Relationship Id="rId210" Type="http://schemas.openxmlformats.org/officeDocument/2006/relationships/hyperlink" Target="http://pbs.twimg.com/profile_images/59656131/p9080051e2_normal.jpg" TargetMode="External" /><Relationship Id="rId211" Type="http://schemas.openxmlformats.org/officeDocument/2006/relationships/hyperlink" Target="http://pbs.twimg.com/profile_images/966007598624493569/6ADqCLyr_normal.jpg" TargetMode="External" /><Relationship Id="rId212" Type="http://schemas.openxmlformats.org/officeDocument/2006/relationships/hyperlink" Target="http://pbs.twimg.com/profile_images/1156833595090067456/kyWMCnzF_normal.jpg" TargetMode="External" /><Relationship Id="rId213" Type="http://schemas.openxmlformats.org/officeDocument/2006/relationships/hyperlink" Target="http://pbs.twimg.com/profile_images/1052563712924667904/iO2eyBxE_normal.jpg" TargetMode="External" /><Relationship Id="rId214" Type="http://schemas.openxmlformats.org/officeDocument/2006/relationships/hyperlink" Target="https://pbs.twimg.com/media/EBz7hfdXsAAobjg.png" TargetMode="External" /><Relationship Id="rId215" Type="http://schemas.openxmlformats.org/officeDocument/2006/relationships/hyperlink" Target="http://pbs.twimg.com/profile_images/1121917466534346752/65jok0p8_normal.jpg" TargetMode="External" /><Relationship Id="rId216" Type="http://schemas.openxmlformats.org/officeDocument/2006/relationships/hyperlink" Target="https://pbs.twimg.com/media/EB1nXIAVAAAwfuV.jpg" TargetMode="External" /><Relationship Id="rId217" Type="http://schemas.openxmlformats.org/officeDocument/2006/relationships/hyperlink" Target="http://pbs.twimg.com/profile_images/938588029794447360/RK5dv86B_normal.jpg" TargetMode="External" /><Relationship Id="rId218" Type="http://schemas.openxmlformats.org/officeDocument/2006/relationships/hyperlink" Target="https://pbs.twimg.com/media/EBzz7cXVUAAL8wJ.jpg" TargetMode="External" /><Relationship Id="rId219" Type="http://schemas.openxmlformats.org/officeDocument/2006/relationships/hyperlink" Target="http://pbs.twimg.com/profile_images/772007307651665924/TRpx2hom_normal.jpg" TargetMode="External" /><Relationship Id="rId220" Type="http://schemas.openxmlformats.org/officeDocument/2006/relationships/hyperlink" Target="https://twitter.com/#!/allen_ai/status/1139561348008992769" TargetMode="External" /><Relationship Id="rId221" Type="http://schemas.openxmlformats.org/officeDocument/2006/relationships/hyperlink" Target="https://twitter.com/#!/allen_ai/status/1151974407218315270" TargetMode="External" /><Relationship Id="rId222" Type="http://schemas.openxmlformats.org/officeDocument/2006/relationships/hyperlink" Target="https://twitter.com/#!/ssgrn/status/1138234411718045698" TargetMode="External" /><Relationship Id="rId223" Type="http://schemas.openxmlformats.org/officeDocument/2006/relationships/hyperlink" Target="https://twitter.com/#!/ssgrn/status/1138234411718045698" TargetMode="External" /><Relationship Id="rId224" Type="http://schemas.openxmlformats.org/officeDocument/2006/relationships/hyperlink" Target="https://twitter.com/#!/ssgrn/status/1138234411718045698" TargetMode="External" /><Relationship Id="rId225" Type="http://schemas.openxmlformats.org/officeDocument/2006/relationships/hyperlink" Target="https://twitter.com/#!/garymarcus/status/960568511650258944" TargetMode="External" /><Relationship Id="rId226" Type="http://schemas.openxmlformats.org/officeDocument/2006/relationships/hyperlink" Target="https://twitter.com/#!/giulionapo/status/1156569602819862529" TargetMode="External" /><Relationship Id="rId227" Type="http://schemas.openxmlformats.org/officeDocument/2006/relationships/hyperlink" Target="https://twitter.com/#!/squirrelyellow/status/1156571233896603648" TargetMode="External" /><Relationship Id="rId228" Type="http://schemas.openxmlformats.org/officeDocument/2006/relationships/hyperlink" Target="https://twitter.com/#!/acraigpfeifer/status/1156589897110700032" TargetMode="External" /><Relationship Id="rId229" Type="http://schemas.openxmlformats.org/officeDocument/2006/relationships/hyperlink" Target="https://twitter.com/#!/quantum_stat/status/1156590624965046273" TargetMode="External" /><Relationship Id="rId230" Type="http://schemas.openxmlformats.org/officeDocument/2006/relationships/hyperlink" Target="https://twitter.com/#!/michael_galkin/status/1156569267246129152" TargetMode="External" /><Relationship Id="rId231" Type="http://schemas.openxmlformats.org/officeDocument/2006/relationships/hyperlink" Target="https://twitter.com/#!/m_a_r_t_i_n/status/1156595731777622021" TargetMode="External" /><Relationship Id="rId232" Type="http://schemas.openxmlformats.org/officeDocument/2006/relationships/hyperlink" Target="https://twitter.com/#!/yangkevink/status/1156697692241825792" TargetMode="External" /><Relationship Id="rId233" Type="http://schemas.openxmlformats.org/officeDocument/2006/relationships/hyperlink" Target="https://twitter.com/#!/yangkevink/status/1156697692241825792" TargetMode="External" /><Relationship Id="rId234" Type="http://schemas.openxmlformats.org/officeDocument/2006/relationships/hyperlink" Target="https://twitter.com/#!/ksksksks2/status/1156797323466272768" TargetMode="External" /><Relationship Id="rId235" Type="http://schemas.openxmlformats.org/officeDocument/2006/relationships/hyperlink" Target="https://twitter.com/#!/nik0spapp/status/1156874070916571137" TargetMode="External" /><Relationship Id="rId236" Type="http://schemas.openxmlformats.org/officeDocument/2006/relationships/hyperlink" Target="https://twitter.com/#!/humansofml/status/1156692678072909824" TargetMode="External" /><Relationship Id="rId237" Type="http://schemas.openxmlformats.org/officeDocument/2006/relationships/hyperlink" Target="https://twitter.com/#!/tristannaumann/status/1156943735315300353" TargetMode="External" /><Relationship Id="rId238" Type="http://schemas.openxmlformats.org/officeDocument/2006/relationships/hyperlink" Target="https://twitter.com/#!/nailsocial/status/1157031695457116161" TargetMode="External" /><Relationship Id="rId239" Type="http://schemas.openxmlformats.org/officeDocument/2006/relationships/hyperlink" Target="https://twitter.com/#!/theiclr/status/1157362486418518017" TargetMode="External" /><Relationship Id="rId240" Type="http://schemas.openxmlformats.org/officeDocument/2006/relationships/hyperlink" Target="https://twitter.com/#!/theiclr/status/1157362486418518017" TargetMode="External" /><Relationship Id="rId241" Type="http://schemas.openxmlformats.org/officeDocument/2006/relationships/hyperlink" Target="https://twitter.com/#!/theiclr/status/1157362486418518017" TargetMode="External" /><Relationship Id="rId242" Type="http://schemas.openxmlformats.org/officeDocument/2006/relationships/hyperlink" Target="https://twitter.com/#!/theiclr/status/1157362486418518017" TargetMode="External" /><Relationship Id="rId243" Type="http://schemas.openxmlformats.org/officeDocument/2006/relationships/hyperlink" Target="https://twitter.com/#!/danielking36/status/1157468161848967168" TargetMode="External" /><Relationship Id="rId244" Type="http://schemas.openxmlformats.org/officeDocument/2006/relationships/hyperlink" Target="https://twitter.com/#!/danielking36/status/1157468161848967168" TargetMode="External" /><Relationship Id="rId245" Type="http://schemas.openxmlformats.org/officeDocument/2006/relationships/hyperlink" Target="https://twitter.com/#!/danielking36/status/1157468161848967168" TargetMode="External" /><Relationship Id="rId246" Type="http://schemas.openxmlformats.org/officeDocument/2006/relationships/hyperlink" Target="https://twitter.com/#!/markneumannnn/status/1157450595390935045" TargetMode="External" /><Relationship Id="rId247" Type="http://schemas.openxmlformats.org/officeDocument/2006/relationships/hyperlink" Target="https://twitter.com/#!/markneumannnn/status/1157450595390935045" TargetMode="External" /><Relationship Id="rId248" Type="http://schemas.openxmlformats.org/officeDocument/2006/relationships/hyperlink" Target="https://twitter.com/#!/markneumannnn/status/1157450595390935045" TargetMode="External" /><Relationship Id="rId249" Type="http://schemas.openxmlformats.org/officeDocument/2006/relationships/hyperlink" Target="https://twitter.com/#!/m_a_upson/status/1157562690019217408" TargetMode="External" /><Relationship Id="rId250" Type="http://schemas.openxmlformats.org/officeDocument/2006/relationships/hyperlink" Target="https://twitter.com/#!/danhlawreporter/status/1157359427168743424" TargetMode="External" /><Relationship Id="rId251" Type="http://schemas.openxmlformats.org/officeDocument/2006/relationships/hyperlink" Target="https://twitter.com/#!/danhlawreporter/status/1157565205905362944" TargetMode="External" /><Relationship Id="rId252" Type="http://schemas.openxmlformats.org/officeDocument/2006/relationships/hyperlink" Target="https://twitter.com/#!/iclrand/status/1157362426536484864" TargetMode="External" /><Relationship Id="rId253" Type="http://schemas.openxmlformats.org/officeDocument/2006/relationships/hyperlink" Target="https://twitter.com/#!/iclrand/status/1157362426536484864" TargetMode="External" /><Relationship Id="rId254" Type="http://schemas.openxmlformats.org/officeDocument/2006/relationships/hyperlink" Target="https://twitter.com/#!/iclrand/status/1157362426536484864" TargetMode="External" /><Relationship Id="rId255" Type="http://schemas.openxmlformats.org/officeDocument/2006/relationships/hyperlink" Target="https://twitter.com/#!/m_a_upson/status/1157562690019217408" TargetMode="External" /><Relationship Id="rId256" Type="http://schemas.openxmlformats.org/officeDocument/2006/relationships/hyperlink" Target="https://twitter.com/#!/danhlawreporter/status/1157359427168743424" TargetMode="External" /><Relationship Id="rId257" Type="http://schemas.openxmlformats.org/officeDocument/2006/relationships/hyperlink" Target="https://twitter.com/#!/danhlawreporter/status/1157565205905362944" TargetMode="External" /><Relationship Id="rId258" Type="http://schemas.openxmlformats.org/officeDocument/2006/relationships/hyperlink" Target="https://twitter.com/#!/m_a_upson/status/1157561810058432512" TargetMode="External" /><Relationship Id="rId259" Type="http://schemas.openxmlformats.org/officeDocument/2006/relationships/hyperlink" Target="https://twitter.com/#!/m_a_upson/status/1157561810058432512" TargetMode="External" /><Relationship Id="rId260" Type="http://schemas.openxmlformats.org/officeDocument/2006/relationships/hyperlink" Target="https://twitter.com/#!/m_a_upson/status/1157561810058432512" TargetMode="External" /><Relationship Id="rId261" Type="http://schemas.openxmlformats.org/officeDocument/2006/relationships/hyperlink" Target="https://twitter.com/#!/m_a_upson/status/1157562690019217408" TargetMode="External" /><Relationship Id="rId262" Type="http://schemas.openxmlformats.org/officeDocument/2006/relationships/hyperlink" Target="https://twitter.com/#!/m_a_upson/status/1157562690019217408" TargetMode="External" /><Relationship Id="rId263" Type="http://schemas.openxmlformats.org/officeDocument/2006/relationships/hyperlink" Target="https://twitter.com/#!/m_a_upson/status/1157562690019217408" TargetMode="External" /><Relationship Id="rId264" Type="http://schemas.openxmlformats.org/officeDocument/2006/relationships/hyperlink" Target="https://twitter.com/#!/m_a_upson/status/1157562690019217408" TargetMode="External" /><Relationship Id="rId265" Type="http://schemas.openxmlformats.org/officeDocument/2006/relationships/hyperlink" Target="https://twitter.com/#!/danhlawreporter/status/1157565205905362944" TargetMode="External" /><Relationship Id="rId266" Type="http://schemas.openxmlformats.org/officeDocument/2006/relationships/hyperlink" Target="https://twitter.com/#!/codekee/status/1157638282567651329" TargetMode="External" /><Relationship Id="rId267" Type="http://schemas.openxmlformats.org/officeDocument/2006/relationships/hyperlink" Target="https://twitter.com/#!/codekee/status/1157638282567651329" TargetMode="External" /><Relationship Id="rId268" Type="http://schemas.openxmlformats.org/officeDocument/2006/relationships/hyperlink" Target="https://twitter.com/#!/codekee/status/1157638282567651329" TargetMode="External" /><Relationship Id="rId269" Type="http://schemas.openxmlformats.org/officeDocument/2006/relationships/hyperlink" Target="https://twitter.com/#!/joyenergynews/status/1157785232839532545" TargetMode="External" /><Relationship Id="rId270" Type="http://schemas.openxmlformats.org/officeDocument/2006/relationships/hyperlink" Target="https://twitter.com/#!/joyenergynews/status/1157785232839532545" TargetMode="External" /><Relationship Id="rId271" Type="http://schemas.openxmlformats.org/officeDocument/2006/relationships/hyperlink" Target="https://twitter.com/#!/antomon/status/1157786607862374401" TargetMode="External" /><Relationship Id="rId272" Type="http://schemas.openxmlformats.org/officeDocument/2006/relationships/hyperlink" Target="https://twitter.com/#!/rosenchild/status/1157798832475967490" TargetMode="External" /><Relationship Id="rId273" Type="http://schemas.openxmlformats.org/officeDocument/2006/relationships/hyperlink" Target="https://twitter.com/#!/rosenchild/status/1157798832475967490" TargetMode="External" /><Relationship Id="rId274" Type="http://schemas.openxmlformats.org/officeDocument/2006/relationships/hyperlink" Target="https://twitter.com/#!/rosenchild/status/1157798832475967490" TargetMode="External" /><Relationship Id="rId275" Type="http://schemas.openxmlformats.org/officeDocument/2006/relationships/hyperlink" Target="https://twitter.com/#!/rosenchild/status/1157799388506468352" TargetMode="External" /><Relationship Id="rId276" Type="http://schemas.openxmlformats.org/officeDocument/2006/relationships/hyperlink" Target="https://twitter.com/#!/allen_ai/status/1139561348008992769" TargetMode="External" /><Relationship Id="rId277" Type="http://schemas.openxmlformats.org/officeDocument/2006/relationships/hyperlink" Target="https://twitter.com/#!/allen_ai/status/1156300840975634434" TargetMode="External" /><Relationship Id="rId278" Type="http://schemas.openxmlformats.org/officeDocument/2006/relationships/hyperlink" Target="https://twitter.com/#!/hubvoicenlp/status/1157822608345313282" TargetMode="External" /><Relationship Id="rId279" Type="http://schemas.openxmlformats.org/officeDocument/2006/relationships/hyperlink" Target="https://twitter.com/#!/allen_ai/status/1156300840975634434" TargetMode="External" /><Relationship Id="rId280" Type="http://schemas.openxmlformats.org/officeDocument/2006/relationships/hyperlink" Target="https://twitter.com/#!/hubvoicenlp/status/1157822608345313282" TargetMode="External" /><Relationship Id="rId281" Type="http://schemas.openxmlformats.org/officeDocument/2006/relationships/hyperlink" Target="https://twitter.com/#!/hubvoicenlp/status/1157822608345313282" TargetMode="External" /><Relationship Id="rId282" Type="http://schemas.openxmlformats.org/officeDocument/2006/relationships/hyperlink" Target="https://twitter.com/#!/hubvoicenlp/status/1157823182109315078" TargetMode="External" /><Relationship Id="rId283" Type="http://schemas.openxmlformats.org/officeDocument/2006/relationships/hyperlink" Target="https://twitter.com/#!/minhpham/status/1157838599577931781" TargetMode="External" /><Relationship Id="rId284" Type="http://schemas.openxmlformats.org/officeDocument/2006/relationships/hyperlink" Target="https://twitter.com/#!/desertnaut/status/1157978569706016770" TargetMode="External" /><Relationship Id="rId285" Type="http://schemas.openxmlformats.org/officeDocument/2006/relationships/hyperlink" Target="https://twitter.com/#!/desertnaut/status/1157978569706016770" TargetMode="External" /><Relationship Id="rId286" Type="http://schemas.openxmlformats.org/officeDocument/2006/relationships/hyperlink" Target="https://twitter.com/#!/desertnaut/status/1157978569706016770" TargetMode="External" /><Relationship Id="rId287" Type="http://schemas.openxmlformats.org/officeDocument/2006/relationships/hyperlink" Target="https://twitter.com/#!/danhlawreporter/status/1157359427168743424" TargetMode="External" /><Relationship Id="rId288" Type="http://schemas.openxmlformats.org/officeDocument/2006/relationships/hyperlink" Target="https://twitter.com/#!/danhlawreporter/status/1157565205905362944" TargetMode="External" /><Relationship Id="rId289" Type="http://schemas.openxmlformats.org/officeDocument/2006/relationships/hyperlink" Target="https://twitter.com/#!/_uwaisiqbal/status/1158314293894557697" TargetMode="External" /><Relationship Id="rId290" Type="http://schemas.openxmlformats.org/officeDocument/2006/relationships/hyperlink" Target="https://twitter.com/#!/danhlawreporter/status/1157359427168743424" TargetMode="External" /><Relationship Id="rId291" Type="http://schemas.openxmlformats.org/officeDocument/2006/relationships/hyperlink" Target="https://twitter.com/#!/danhlawreporter/status/1157565205905362944" TargetMode="External" /><Relationship Id="rId292" Type="http://schemas.openxmlformats.org/officeDocument/2006/relationships/hyperlink" Target="https://twitter.com/#!/_uwaisiqbal/status/1158314293894557697" TargetMode="External" /><Relationship Id="rId293" Type="http://schemas.openxmlformats.org/officeDocument/2006/relationships/hyperlink" Target="https://twitter.com/#!/danhlawreporter/status/1157359427168743424" TargetMode="External" /><Relationship Id="rId294" Type="http://schemas.openxmlformats.org/officeDocument/2006/relationships/hyperlink" Target="https://twitter.com/#!/danhlawreporter/status/1157565205905362944" TargetMode="External" /><Relationship Id="rId295" Type="http://schemas.openxmlformats.org/officeDocument/2006/relationships/hyperlink" Target="https://twitter.com/#!/_uwaisiqbal/status/1158314293894557697" TargetMode="External" /><Relationship Id="rId296" Type="http://schemas.openxmlformats.org/officeDocument/2006/relationships/hyperlink" Target="https://twitter.com/#!/nirantk/status/1158624254826438658" TargetMode="External" /><Relationship Id="rId297" Type="http://schemas.openxmlformats.org/officeDocument/2006/relationships/hyperlink" Target="https://twitter.com/#!/julianharris/status/1159149046784806918" TargetMode="External" /><Relationship Id="rId298" Type="http://schemas.openxmlformats.org/officeDocument/2006/relationships/hyperlink" Target="https://twitter.com/#!/allenai_org/status/1012375807723884544" TargetMode="External" /><Relationship Id="rId299" Type="http://schemas.openxmlformats.org/officeDocument/2006/relationships/hyperlink" Target="https://twitter.com/#!/carlosrof/status/1159184481925963776" TargetMode="External" /><Relationship Id="rId300" Type="http://schemas.openxmlformats.org/officeDocument/2006/relationships/hyperlink" Target="https://twitter.com/#!/carlosrof/status/1159184481925963776" TargetMode="External" /><Relationship Id="rId301" Type="http://schemas.openxmlformats.org/officeDocument/2006/relationships/hyperlink" Target="https://twitter.com/#!/maba_xr/status/1159212534316118017" TargetMode="External" /><Relationship Id="rId302" Type="http://schemas.openxmlformats.org/officeDocument/2006/relationships/hyperlink" Target="https://twitter.com/#!/julianharris/status/1159149046784806918" TargetMode="External" /><Relationship Id="rId303" Type="http://schemas.openxmlformats.org/officeDocument/2006/relationships/hyperlink" Target="https://twitter.com/#!/yejinchoinka/status/1159177027619979264" TargetMode="External" /><Relationship Id="rId304" Type="http://schemas.openxmlformats.org/officeDocument/2006/relationships/hyperlink" Target="https://twitter.com/#!/yejinchoinka/status/1159220521570951168" TargetMode="External" /><Relationship Id="rId305" Type="http://schemas.openxmlformats.org/officeDocument/2006/relationships/hyperlink" Target="https://twitter.com/#!/abosselut/status/1159186546878107648" TargetMode="External" /><Relationship Id="rId306" Type="http://schemas.openxmlformats.org/officeDocument/2006/relationships/hyperlink" Target="https://twitter.com/#!/julianharris/status/1159150388517494785" TargetMode="External" /><Relationship Id="rId307" Type="http://schemas.openxmlformats.org/officeDocument/2006/relationships/hyperlink" Target="https://twitter.com/#!/julianharris/status/1159167258335293440" TargetMode="External" /><Relationship Id="rId308" Type="http://schemas.openxmlformats.org/officeDocument/2006/relationships/hyperlink" Target="https://twitter.com/#!/abosselut/status/1159186546878107648" TargetMode="External" /><Relationship Id="rId309" Type="http://schemas.openxmlformats.org/officeDocument/2006/relationships/hyperlink" Target="https://twitter.com/#!/abosselut/status/1159221328752177152" TargetMode="External" /><Relationship Id="rId310" Type="http://schemas.openxmlformats.org/officeDocument/2006/relationships/hyperlink" Target="https://twitter.com/#!/mathemakitten/status/1159285601641861121" TargetMode="External" /><Relationship Id="rId311" Type="http://schemas.openxmlformats.org/officeDocument/2006/relationships/hyperlink" Target="https://twitter.com/#!/miles_brundage/status/1159297370393214979" TargetMode="External" /><Relationship Id="rId312" Type="http://schemas.openxmlformats.org/officeDocument/2006/relationships/hyperlink" Target="https://twitter.com/#!/garymarcus/status/960568511650258944" TargetMode="External" /><Relationship Id="rId313" Type="http://schemas.openxmlformats.org/officeDocument/2006/relationships/hyperlink" Target="https://twitter.com/#!/idemres/status/1159249708809740288" TargetMode="External" /><Relationship Id="rId314" Type="http://schemas.openxmlformats.org/officeDocument/2006/relationships/hyperlink" Target="https://twitter.com/#!/idemres/status/1159250431169556481" TargetMode="External" /><Relationship Id="rId315" Type="http://schemas.openxmlformats.org/officeDocument/2006/relationships/hyperlink" Target="https://twitter.com/#!/idemres/status/1159251989772922882" TargetMode="External" /><Relationship Id="rId316" Type="http://schemas.openxmlformats.org/officeDocument/2006/relationships/hyperlink" Target="https://twitter.com/#!/idemres/status/1159252953359798277" TargetMode="External" /><Relationship Id="rId317" Type="http://schemas.openxmlformats.org/officeDocument/2006/relationships/hyperlink" Target="https://twitter.com/#!/ti_welfare/status/1159452403055222784" TargetMode="External" /><Relationship Id="rId318" Type="http://schemas.openxmlformats.org/officeDocument/2006/relationships/hyperlink" Target="https://twitter.com/#!/ti_welfare/status/1159452420096679936" TargetMode="External" /><Relationship Id="rId319" Type="http://schemas.openxmlformats.org/officeDocument/2006/relationships/hyperlink" Target="https://twitter.com/#!/ti_welfare/status/1159452429999468544" TargetMode="External" /><Relationship Id="rId320" Type="http://schemas.openxmlformats.org/officeDocument/2006/relationships/hyperlink" Target="https://twitter.com/#!/ti_welfare/status/1159452435674304512" TargetMode="External" /><Relationship Id="rId321" Type="http://schemas.openxmlformats.org/officeDocument/2006/relationships/hyperlink" Target="https://twitter.com/#!/ti_welfare/status/1159452403055222784" TargetMode="External" /><Relationship Id="rId322" Type="http://schemas.openxmlformats.org/officeDocument/2006/relationships/hyperlink" Target="https://twitter.com/#!/ti_welfare/status/1159452420096679936" TargetMode="External" /><Relationship Id="rId323" Type="http://schemas.openxmlformats.org/officeDocument/2006/relationships/hyperlink" Target="https://twitter.com/#!/ti_welfare/status/1159452429999468544" TargetMode="External" /><Relationship Id="rId324" Type="http://schemas.openxmlformats.org/officeDocument/2006/relationships/hyperlink" Target="https://twitter.com/#!/ti_welfare/status/1159452435674304512" TargetMode="External" /><Relationship Id="rId325" Type="http://schemas.openxmlformats.org/officeDocument/2006/relationships/hyperlink" Target="https://twitter.com/#!/revensaspudic/status/1159517010000171008" TargetMode="External" /><Relationship Id="rId326" Type="http://schemas.openxmlformats.org/officeDocument/2006/relationships/hyperlink" Target="https://twitter.com/#!/revensaspudic/status/1159517010000171008" TargetMode="External" /><Relationship Id="rId327" Type="http://schemas.openxmlformats.org/officeDocument/2006/relationships/hyperlink" Target="https://twitter.com/#!/yoavgo/status/1160588660074586118" TargetMode="External" /><Relationship Id="rId328" Type="http://schemas.openxmlformats.org/officeDocument/2006/relationships/hyperlink" Target="https://twitter.com/#!/tdietterich/status/1160632516539084800" TargetMode="External" /><Relationship Id="rId329" Type="http://schemas.openxmlformats.org/officeDocument/2006/relationships/hyperlink" Target="https://twitter.com/#!/tdietterich/status/1160632516539084800" TargetMode="External" /><Relationship Id="rId330" Type="http://schemas.openxmlformats.org/officeDocument/2006/relationships/hyperlink" Target="https://twitter.com/#!/tdietterich/status/1160632516539084800" TargetMode="External" /><Relationship Id="rId331" Type="http://schemas.openxmlformats.org/officeDocument/2006/relationships/hyperlink" Target="https://twitter.com/#!/garymarcus/status/960568511650258944" TargetMode="External" /><Relationship Id="rId332" Type="http://schemas.openxmlformats.org/officeDocument/2006/relationships/hyperlink" Target="https://twitter.com/#!/etzioni/status/1160918128219447298" TargetMode="External" /><Relationship Id="rId333" Type="http://schemas.openxmlformats.org/officeDocument/2006/relationships/hyperlink" Target="https://twitter.com/#!/maelorin/status/1160919604769595392" TargetMode="External" /><Relationship Id="rId334" Type="http://schemas.openxmlformats.org/officeDocument/2006/relationships/hyperlink" Target="https://twitter.com/#!/klokwurk/status/1161071288749895680" TargetMode="External" /><Relationship Id="rId335" Type="http://schemas.openxmlformats.org/officeDocument/2006/relationships/hyperlink" Target="https://twitter.com/#!/anorangerobin/status/1161071412347625479" TargetMode="External" /><Relationship Id="rId336" Type="http://schemas.openxmlformats.org/officeDocument/2006/relationships/hyperlink" Target="https://twitter.com/#!/j__swift/status/1161071742451765248" TargetMode="External" /><Relationship Id="rId337" Type="http://schemas.openxmlformats.org/officeDocument/2006/relationships/hyperlink" Target="https://twitter.com/#!/totz_the_plaid/status/1161074577923072005" TargetMode="External" /><Relationship Id="rId338" Type="http://schemas.openxmlformats.org/officeDocument/2006/relationships/hyperlink" Target="https://twitter.com/#!/ruleatlas/status/1161075800021590016" TargetMode="External" /><Relationship Id="rId339" Type="http://schemas.openxmlformats.org/officeDocument/2006/relationships/hyperlink" Target="https://twitter.com/#!/listelian/status/1161075881625960448" TargetMode="External" /><Relationship Id="rId340" Type="http://schemas.openxmlformats.org/officeDocument/2006/relationships/hyperlink" Target="https://twitter.com/#!/astrochris/status/1161078919098802176" TargetMode="External" /><Relationship Id="rId341" Type="http://schemas.openxmlformats.org/officeDocument/2006/relationships/hyperlink" Target="https://twitter.com/#!/meowdip/status/1161081865693851648" TargetMode="External" /><Relationship Id="rId342" Type="http://schemas.openxmlformats.org/officeDocument/2006/relationships/hyperlink" Target="https://twitter.com/#!/bobcatmoran/status/1161083313236402176" TargetMode="External" /><Relationship Id="rId343" Type="http://schemas.openxmlformats.org/officeDocument/2006/relationships/hyperlink" Target="https://twitter.com/#!/zig314/status/1161092120842821633" TargetMode="External" /><Relationship Id="rId344" Type="http://schemas.openxmlformats.org/officeDocument/2006/relationships/hyperlink" Target="https://twitter.com/#!/electricarchaeo/status/1161093679475564550" TargetMode="External" /><Relationship Id="rId345" Type="http://schemas.openxmlformats.org/officeDocument/2006/relationships/hyperlink" Target="https://twitter.com/#!/c_dubbs/status/1161099665384886277" TargetMode="External" /><Relationship Id="rId346" Type="http://schemas.openxmlformats.org/officeDocument/2006/relationships/hyperlink" Target="https://twitter.com/#!/mighty_mariposa/status/1161106860017143814" TargetMode="External" /><Relationship Id="rId347" Type="http://schemas.openxmlformats.org/officeDocument/2006/relationships/hyperlink" Target="https://twitter.com/#!/christinewenc/status/1161138595824054272" TargetMode="External" /><Relationship Id="rId348" Type="http://schemas.openxmlformats.org/officeDocument/2006/relationships/hyperlink" Target="https://twitter.com/#!/garymarcus/status/960568511650258944" TargetMode="External" /><Relationship Id="rId349" Type="http://schemas.openxmlformats.org/officeDocument/2006/relationships/hyperlink" Target="https://twitter.com/#!/iambriangraham/status/1161154433834573825" TargetMode="External" /><Relationship Id="rId350" Type="http://schemas.openxmlformats.org/officeDocument/2006/relationships/hyperlink" Target="https://twitter.com/#!/iambriangraham/status/1161154433834573825" TargetMode="External" /><Relationship Id="rId351" Type="http://schemas.openxmlformats.org/officeDocument/2006/relationships/hyperlink" Target="https://twitter.com/#!/stripeycaptain/status/1161172567123775489" TargetMode="External" /><Relationship Id="rId352" Type="http://schemas.openxmlformats.org/officeDocument/2006/relationships/hyperlink" Target="https://twitter.com/#!/tribble314/status/1161178794478067712" TargetMode="External" /><Relationship Id="rId353" Type="http://schemas.openxmlformats.org/officeDocument/2006/relationships/hyperlink" Target="https://twitter.com/#!/minemaz/status/1161198557224792065" TargetMode="External" /><Relationship Id="rId354" Type="http://schemas.openxmlformats.org/officeDocument/2006/relationships/hyperlink" Target="https://twitter.com/#!/curseyoukhan/status/1161211733727502336" TargetMode="External" /><Relationship Id="rId355" Type="http://schemas.openxmlformats.org/officeDocument/2006/relationships/hyperlink" Target="https://twitter.com/#!/howling_richard/status/1161224577600692224" TargetMode="External" /><Relationship Id="rId356" Type="http://schemas.openxmlformats.org/officeDocument/2006/relationships/hyperlink" Target="https://twitter.com/#!/s_aiueo32/status/1161242536142204928" TargetMode="External" /><Relationship Id="rId357" Type="http://schemas.openxmlformats.org/officeDocument/2006/relationships/hyperlink" Target="https://twitter.com/#!/jbeasom/status/1161244342809313280" TargetMode="External" /><Relationship Id="rId358" Type="http://schemas.openxmlformats.org/officeDocument/2006/relationships/hyperlink" Target="https://twitter.com/#!/nlpaperchalleng/status/1161242713204805633" TargetMode="External" /><Relationship Id="rId359" Type="http://schemas.openxmlformats.org/officeDocument/2006/relationships/hyperlink" Target="https://twitter.com/#!/nlpaperchalleng/status/1161245153442463744" TargetMode="External" /><Relationship Id="rId360" Type="http://schemas.openxmlformats.org/officeDocument/2006/relationships/hyperlink" Target="https://twitter.com/#!/simonsmine/status/1161248817301377026" TargetMode="External" /><Relationship Id="rId361" Type="http://schemas.openxmlformats.org/officeDocument/2006/relationships/hyperlink" Target="https://twitter.com/#!/m_tomo_/status/1161257375375847424" TargetMode="External" /><Relationship Id="rId362" Type="http://schemas.openxmlformats.org/officeDocument/2006/relationships/hyperlink" Target="https://twitter.com/#!/kyoun/status/1156544757478371328" TargetMode="External" /><Relationship Id="rId363" Type="http://schemas.openxmlformats.org/officeDocument/2006/relationships/hyperlink" Target="https://twitter.com/#!/jaguring1/status/1156754535013969921" TargetMode="External" /><Relationship Id="rId364" Type="http://schemas.openxmlformats.org/officeDocument/2006/relationships/hyperlink" Target="https://twitter.com/#!/botwikidotorg/status/1161273551565053953" TargetMode="External" /><Relationship Id="rId365" Type="http://schemas.openxmlformats.org/officeDocument/2006/relationships/hyperlink" Target="https://twitter.com/#!/kur0cky_y/status/1161285553838600194" TargetMode="External" /><Relationship Id="rId366" Type="http://schemas.openxmlformats.org/officeDocument/2006/relationships/hyperlink" Target="https://twitter.com/#!/tabatkins/status/1161290605135372288" TargetMode="External" /><Relationship Id="rId367" Type="http://schemas.openxmlformats.org/officeDocument/2006/relationships/hyperlink" Target="https://twitter.com/#!/cvpaperchalleng/status/1161242483566604288" TargetMode="External" /><Relationship Id="rId368" Type="http://schemas.openxmlformats.org/officeDocument/2006/relationships/hyperlink" Target="https://twitter.com/#!/cvpaperchalleng/status/1161244997871534081" TargetMode="External" /><Relationship Id="rId369" Type="http://schemas.openxmlformats.org/officeDocument/2006/relationships/hyperlink" Target="https://twitter.com/#!/jaguring1/status/1161257704393867264" TargetMode="External" /><Relationship Id="rId370" Type="http://schemas.openxmlformats.org/officeDocument/2006/relationships/hyperlink" Target="https://twitter.com/#!/n_kats_/status/1161303966006726658" TargetMode="External" /><Relationship Id="rId371" Type="http://schemas.openxmlformats.org/officeDocument/2006/relationships/hyperlink" Target="https://twitter.com/#!/0x00c651e0/status/1161306678018498560" TargetMode="External" /><Relationship Id="rId372" Type="http://schemas.openxmlformats.org/officeDocument/2006/relationships/hyperlink" Target="https://twitter.com/#!/listmakerlisa/status/1161314172249882624" TargetMode="External" /><Relationship Id="rId373" Type="http://schemas.openxmlformats.org/officeDocument/2006/relationships/hyperlink" Target="https://twitter.com/#!/that_guy_ego/status/1161361419658518532" TargetMode="External" /><Relationship Id="rId374" Type="http://schemas.openxmlformats.org/officeDocument/2006/relationships/hyperlink" Target="https://twitter.com/#!/zafsel/status/1161392738371162113" TargetMode="External" /><Relationship Id="rId375" Type="http://schemas.openxmlformats.org/officeDocument/2006/relationships/hyperlink" Target="https://twitter.com/#!/okie_elliott/status/1161075472907800576" TargetMode="External" /><Relationship Id="rId376" Type="http://schemas.openxmlformats.org/officeDocument/2006/relationships/hyperlink" Target="https://twitter.com/#!/okie_elliott/status/1161079362306871300" TargetMode="External" /><Relationship Id="rId377" Type="http://schemas.openxmlformats.org/officeDocument/2006/relationships/hyperlink" Target="https://twitter.com/#!/lecagle/status/1161409654733320192" TargetMode="External" /><Relationship Id="rId378" Type="http://schemas.openxmlformats.org/officeDocument/2006/relationships/hyperlink" Target="https://twitter.com/#!/jaguring1/status/1161197932328050688" TargetMode="External" /><Relationship Id="rId379" Type="http://schemas.openxmlformats.org/officeDocument/2006/relationships/hyperlink" Target="https://twitter.com/#!/samurairodeo/status/1161424117871964161" TargetMode="External" /><Relationship Id="rId380" Type="http://schemas.openxmlformats.org/officeDocument/2006/relationships/hyperlink" Target="https://twitter.com/#!/janellecshane/status/1161071025536131072" TargetMode="External" /><Relationship Id="rId381" Type="http://schemas.openxmlformats.org/officeDocument/2006/relationships/hyperlink" Target="https://twitter.com/#!/assistedevolve/status/1161426527143129088" TargetMode="External" /><Relationship Id="rId382" Type="http://schemas.openxmlformats.org/officeDocument/2006/relationships/comments" Target="../comments1.xml" /><Relationship Id="rId383" Type="http://schemas.openxmlformats.org/officeDocument/2006/relationships/vmlDrawing" Target="../drawings/vmlDrawing1.vml" /><Relationship Id="rId384" Type="http://schemas.openxmlformats.org/officeDocument/2006/relationships/table" Target="../tables/table1.xml" /><Relationship Id="rId3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WUQRVNOtra" TargetMode="External" /><Relationship Id="rId2" Type="http://schemas.openxmlformats.org/officeDocument/2006/relationships/hyperlink" Target="https://s2-sanity.apps.allenai.org/" TargetMode="External" /><Relationship Id="rId3" Type="http://schemas.openxmlformats.org/officeDocument/2006/relationships/hyperlink" Target="https://leaderboard.allenai.org/drop/submissions/public" TargetMode="External" /><Relationship Id="rId4" Type="http://schemas.openxmlformats.org/officeDocument/2006/relationships/hyperlink" Target="https://www.ft.com/content/4367e34e-db72-11e7-9504-59efdb70e12f" TargetMode="External" /><Relationship Id="rId5" Type="http://schemas.openxmlformats.org/officeDocument/2006/relationships/hyperlink" Target="https://www.aclweb.org/anthology/papers/P/P19/P19-1470/" TargetMode="External" /><Relationship Id="rId6" Type="http://schemas.openxmlformats.org/officeDocument/2006/relationships/hyperlink" Target="https://allenai.org/data/data-all-2018.html" TargetMode="External" /><Relationship Id="rId7" Type="http://schemas.openxmlformats.org/officeDocument/2006/relationships/hyperlink" Target="https://mosaickg.apps.allenai.org/" TargetMode="External" /><Relationship Id="rId8" Type="http://schemas.openxmlformats.org/officeDocument/2006/relationships/hyperlink" Target="https://www.aclweb.org/anthology/papers/P/P19/P19-1470/" TargetMode="External" /><Relationship Id="rId9" Type="http://schemas.openxmlformats.org/officeDocument/2006/relationships/hyperlink" Target="https://s2-sanity.apps.allenai.org/" TargetMode="External" /><Relationship Id="rId10" Type="http://schemas.openxmlformats.org/officeDocument/2006/relationships/hyperlink" Target="http://allenai.org/" TargetMode="External" /><Relationship Id="rId11" Type="http://schemas.openxmlformats.org/officeDocument/2006/relationships/hyperlink" Target="https://grover.allenai.org/" TargetMode="External" /><Relationship Id="rId12" Type="http://schemas.openxmlformats.org/officeDocument/2006/relationships/hyperlink" Target="https://mosaickg.apps.allenai.org/conceptnet/?l=people&amp;r=IsA" TargetMode="External" /><Relationship Id="rId13" Type="http://schemas.openxmlformats.org/officeDocument/2006/relationships/hyperlink" Target="https://grover.allenai.org/" TargetMode="External" /><Relationship Id="rId14" Type="http://schemas.openxmlformats.org/officeDocument/2006/relationships/hyperlink" Target="https://grover.allenai.org/" TargetMode="External" /><Relationship Id="rId15" Type="http://schemas.openxmlformats.org/officeDocument/2006/relationships/hyperlink" Target="https://allenai.org/ai2-israel/" TargetMode="External" /><Relationship Id="rId16" Type="http://schemas.openxmlformats.org/officeDocument/2006/relationships/hyperlink" Target="https://leaderboard.allenai.org/" TargetMode="External" /><Relationship Id="rId17" Type="http://schemas.openxmlformats.org/officeDocument/2006/relationships/hyperlink" Target="https://grover.allenai.org/" TargetMode="External" /><Relationship Id="rId18" Type="http://schemas.openxmlformats.org/officeDocument/2006/relationships/hyperlink" Target="https://allenai.org/" TargetMode="External" /><Relationship Id="rId19" Type="http://schemas.openxmlformats.org/officeDocument/2006/relationships/hyperlink" Target="https://www.aclweb.org/anthology/papers/P/P19/P19-1470/" TargetMode="External" /><Relationship Id="rId20" Type="http://schemas.openxmlformats.org/officeDocument/2006/relationships/hyperlink" Target="https://allenai.org/" TargetMode="External" /><Relationship Id="rId21" Type="http://schemas.openxmlformats.org/officeDocument/2006/relationships/hyperlink" Target="https://grover.allenai.org/" TargetMode="External" /><Relationship Id="rId22" Type="http://schemas.openxmlformats.org/officeDocument/2006/relationships/hyperlink" Target="https://leaderboard.allenai.org/winogrande/submissions/public" TargetMode="External" /><Relationship Id="rId23" Type="http://schemas.openxmlformats.org/officeDocument/2006/relationships/hyperlink" Target="https://grover.allenai.org/" TargetMode="External" /><Relationship Id="rId24" Type="http://schemas.openxmlformats.org/officeDocument/2006/relationships/hyperlink" Target="https://pbs.twimg.com/media/D9CJAbhW4AA-YAJ.jpg" TargetMode="External" /><Relationship Id="rId25" Type="http://schemas.openxmlformats.org/officeDocument/2006/relationships/hyperlink" Target="https://pbs.twimg.com/media/D_yinjrXoAUmSkG.jpg" TargetMode="External" /><Relationship Id="rId26" Type="http://schemas.openxmlformats.org/officeDocument/2006/relationships/hyperlink" Target="https://pbs.twimg.com/media/EAz1m4gXoAAhMdo.jpg" TargetMode="External" /><Relationship Id="rId27" Type="http://schemas.openxmlformats.org/officeDocument/2006/relationships/hyperlink" Target="https://pbs.twimg.com/tweet_video_thumb/EBB9IA6WwAEKJP7.jpg" TargetMode="External" /><Relationship Id="rId28" Type="http://schemas.openxmlformats.org/officeDocument/2006/relationships/hyperlink" Target="https://pbs.twimg.com/tweet_video_thumb/EBB9IA6WwAEKJP7.jpg" TargetMode="External" /><Relationship Id="rId29" Type="http://schemas.openxmlformats.org/officeDocument/2006/relationships/hyperlink" Target="https://pbs.twimg.com/media/D9CJAbhW4AA-YAJ.jpg" TargetMode="External" /><Relationship Id="rId30" Type="http://schemas.openxmlformats.org/officeDocument/2006/relationships/hyperlink" Target="https://pbs.twimg.com/media/EAwBfLpWsAEKnWM.png" TargetMode="External" /><Relationship Id="rId31" Type="http://schemas.openxmlformats.org/officeDocument/2006/relationships/hyperlink" Target="https://pbs.twimg.com/media/EBYf5zxXYAEetEX.jpg" TargetMode="External" /><Relationship Id="rId32" Type="http://schemas.openxmlformats.org/officeDocument/2006/relationships/hyperlink" Target="https://pbs.twimg.com/media/EBYhIZjW4AAheYR.jpg" TargetMode="External" /><Relationship Id="rId33" Type="http://schemas.openxmlformats.org/officeDocument/2006/relationships/hyperlink" Target="https://pbs.twimg.com/media/EBYwePuXoAEu35K.jpg" TargetMode="External" /><Relationship Id="rId34" Type="http://schemas.openxmlformats.org/officeDocument/2006/relationships/hyperlink" Target="https://pbs.twimg.com/media/EB0IiwtX4AAudIQ.jpg" TargetMode="External" /><Relationship Id="rId35" Type="http://schemas.openxmlformats.org/officeDocument/2006/relationships/hyperlink" Target="https://pbs.twimg.com/media/EAzfUtuXkAACgPq.jpg" TargetMode="External" /><Relationship Id="rId36" Type="http://schemas.openxmlformats.org/officeDocument/2006/relationships/hyperlink" Target="https://pbs.twimg.com/media/EBz7hfdXsAAobjg.png" TargetMode="External" /><Relationship Id="rId37" Type="http://schemas.openxmlformats.org/officeDocument/2006/relationships/hyperlink" Target="https://pbs.twimg.com/media/EB1nXIAVAAAwfuV.jpg" TargetMode="External" /><Relationship Id="rId38" Type="http://schemas.openxmlformats.org/officeDocument/2006/relationships/hyperlink" Target="https://pbs.twimg.com/media/EBzz7cXVUAAL8wJ.jpg" TargetMode="External" /><Relationship Id="rId39" Type="http://schemas.openxmlformats.org/officeDocument/2006/relationships/hyperlink" Target="https://pbs.twimg.com/media/D9CJAbhW4AA-YAJ.jpg" TargetMode="External" /><Relationship Id="rId40" Type="http://schemas.openxmlformats.org/officeDocument/2006/relationships/hyperlink" Target="https://pbs.twimg.com/media/D_yinjrXoAUmSkG.jpg" TargetMode="External" /><Relationship Id="rId41" Type="http://schemas.openxmlformats.org/officeDocument/2006/relationships/hyperlink" Target="http://pbs.twimg.com/profile_images/1044492576328470528/W0Gm9hVc_normal.jpg" TargetMode="External" /><Relationship Id="rId42" Type="http://schemas.openxmlformats.org/officeDocument/2006/relationships/hyperlink" Target="http://pbs.twimg.com/profile_images/1136609885095751681/qQbjAw7b_normal.jpg" TargetMode="External" /><Relationship Id="rId43" Type="http://schemas.openxmlformats.org/officeDocument/2006/relationships/hyperlink" Target="http://pbs.twimg.com/profile_images/852711235/Giulio_normal.JPG" TargetMode="External" /><Relationship Id="rId44" Type="http://schemas.openxmlformats.org/officeDocument/2006/relationships/hyperlink" Target="http://pbs.twimg.com/profile_images/1090197530887901185/NXkIJeRY_normal.jpg" TargetMode="External" /><Relationship Id="rId45" Type="http://schemas.openxmlformats.org/officeDocument/2006/relationships/hyperlink" Target="http://pbs.twimg.com/profile_images/1136411656886472705/nAHERCja_normal.jpg" TargetMode="External" /><Relationship Id="rId46" Type="http://schemas.openxmlformats.org/officeDocument/2006/relationships/hyperlink" Target="http://pbs.twimg.com/profile_images/970500633072750592/k9EfpiOz_normal.jpg" TargetMode="External" /><Relationship Id="rId47" Type="http://schemas.openxmlformats.org/officeDocument/2006/relationships/hyperlink" Target="https://pbs.twimg.com/media/EAz1m4gXoAAhMdo.jpg" TargetMode="External" /><Relationship Id="rId48" Type="http://schemas.openxmlformats.org/officeDocument/2006/relationships/hyperlink" Target="http://pbs.twimg.com/profile_images/2384033461/vzgbcjmac3dqh5qhvu5b_normal.jpeg" TargetMode="External" /><Relationship Id="rId49" Type="http://schemas.openxmlformats.org/officeDocument/2006/relationships/hyperlink" Target="http://pbs.twimg.com/profile_images/1126337752256208897/0w0c7Epm_normal.png" TargetMode="External" /><Relationship Id="rId50" Type="http://schemas.openxmlformats.org/officeDocument/2006/relationships/hyperlink" Target="http://pbs.twimg.com/profile_images/1755763315/CA390144_normal.JPG" TargetMode="External" /><Relationship Id="rId51" Type="http://schemas.openxmlformats.org/officeDocument/2006/relationships/hyperlink" Target="http://pbs.twimg.com/profile_images/1007352789767421952/gLvkA-5h_normal.jpg" TargetMode="External" /><Relationship Id="rId52" Type="http://schemas.openxmlformats.org/officeDocument/2006/relationships/hyperlink" Target="http://pbs.twimg.com/profile_images/1158150922498924544/DfEkkijq_normal.jpg" TargetMode="External" /><Relationship Id="rId53" Type="http://schemas.openxmlformats.org/officeDocument/2006/relationships/hyperlink" Target="http://pbs.twimg.com/profile_images/327105626/n114761_33831356_3053_normal.jpg" TargetMode="External" /><Relationship Id="rId54" Type="http://schemas.openxmlformats.org/officeDocument/2006/relationships/hyperlink" Target="http://pbs.twimg.com/profile_images/1135643730948415488/HiTYfRxg_normal.png" TargetMode="External" /><Relationship Id="rId55" Type="http://schemas.openxmlformats.org/officeDocument/2006/relationships/hyperlink" Target="http://pbs.twimg.com/profile_images/1675414585/ICLR8_normal.jpg" TargetMode="External" /><Relationship Id="rId56" Type="http://schemas.openxmlformats.org/officeDocument/2006/relationships/hyperlink" Target="http://pbs.twimg.com/profile_images/1156822356251291648/bir0vTc-_normal.jpg" TargetMode="External" /><Relationship Id="rId57" Type="http://schemas.openxmlformats.org/officeDocument/2006/relationships/hyperlink" Target="http://pbs.twimg.com/profile_images/465962524928532480/PlIbYucf_normal.jpeg" TargetMode="External" /><Relationship Id="rId58" Type="http://schemas.openxmlformats.org/officeDocument/2006/relationships/hyperlink" Target="https://pbs.twimg.com/tweet_video_thumb/EBB9IA6WwAEKJP7.jpg" TargetMode="External" /><Relationship Id="rId59" Type="http://schemas.openxmlformats.org/officeDocument/2006/relationships/hyperlink" Target="http://pbs.twimg.com/profile_images/725807221242757121/9ZJbCGCW_normal.jpg" TargetMode="External" /><Relationship Id="rId60" Type="http://schemas.openxmlformats.org/officeDocument/2006/relationships/hyperlink" Target="https://pbs.twimg.com/tweet_video_thumb/EBB9IA6WwAEKJP7.jpg" TargetMode="External" /><Relationship Id="rId61" Type="http://schemas.openxmlformats.org/officeDocument/2006/relationships/hyperlink" Target="http://pbs.twimg.com/profile_images/1109902841869729793/7hpfcC2m_normal.png" TargetMode="External" /><Relationship Id="rId62" Type="http://schemas.openxmlformats.org/officeDocument/2006/relationships/hyperlink" Target="http://pbs.twimg.com/profile_images/1018871940864512000/CFnDwp1V_normal.jpg" TargetMode="External" /><Relationship Id="rId63" Type="http://schemas.openxmlformats.org/officeDocument/2006/relationships/hyperlink" Target="http://pbs.twimg.com/profile_images/707714205777076224/B5f3hDvZ_normal.jpg" TargetMode="External" /><Relationship Id="rId64" Type="http://schemas.openxmlformats.org/officeDocument/2006/relationships/hyperlink" Target="http://pbs.twimg.com/profile_images/777189628315066368/vxI2r4ST_normal.jpg" TargetMode="External" /><Relationship Id="rId65" Type="http://schemas.openxmlformats.org/officeDocument/2006/relationships/hyperlink" Target="https://pbs.twimg.com/media/D9CJAbhW4AA-YAJ.jpg" TargetMode="External" /><Relationship Id="rId66" Type="http://schemas.openxmlformats.org/officeDocument/2006/relationships/hyperlink" Target="http://pbs.twimg.com/profile_images/938092733939572736/RqxbQc2e_normal.jpg" TargetMode="External" /><Relationship Id="rId67" Type="http://schemas.openxmlformats.org/officeDocument/2006/relationships/hyperlink" Target="http://pbs.twimg.com/profile_images/938092733939572736/RqxbQc2e_normal.jpg" TargetMode="External" /><Relationship Id="rId68" Type="http://schemas.openxmlformats.org/officeDocument/2006/relationships/hyperlink" Target="https://pbs.twimg.com/media/EAwBfLpWsAEKnWM.png" TargetMode="External" /><Relationship Id="rId69" Type="http://schemas.openxmlformats.org/officeDocument/2006/relationships/hyperlink" Target="http://pbs.twimg.com/profile_images/1157814132512632832/H-rvnOeW_normal.png" TargetMode="External" /><Relationship Id="rId70" Type="http://schemas.openxmlformats.org/officeDocument/2006/relationships/hyperlink" Target="http://pbs.twimg.com/profile_images/1157814132512632832/H-rvnOeW_normal.png" TargetMode="External" /><Relationship Id="rId71" Type="http://schemas.openxmlformats.org/officeDocument/2006/relationships/hyperlink" Target="http://pbs.twimg.com/profile_images/1723818967/profile-pic_normal.jpg" TargetMode="External" /><Relationship Id="rId72" Type="http://schemas.openxmlformats.org/officeDocument/2006/relationships/hyperlink" Target="http://pbs.twimg.com/profile_images/3515263408/4dcca0278120c97c765cd0a80806d091_normal.jpeg" TargetMode="External" /><Relationship Id="rId73" Type="http://schemas.openxmlformats.org/officeDocument/2006/relationships/hyperlink" Target="http://pbs.twimg.com/profile_images/722541924784193537/5cPNdI03_normal.jpg" TargetMode="External" /><Relationship Id="rId74" Type="http://schemas.openxmlformats.org/officeDocument/2006/relationships/hyperlink" Target="http://pbs.twimg.com/profile_images/378800000760900612/b6d653ecd55e230db1f148717c5ae33f_normal.jpeg" TargetMode="External" /><Relationship Id="rId75" Type="http://schemas.openxmlformats.org/officeDocument/2006/relationships/hyperlink" Target="https://pbs.twimg.com/media/EBYf5zxXYAEetEX.jpg" TargetMode="External" /><Relationship Id="rId76" Type="http://schemas.openxmlformats.org/officeDocument/2006/relationships/hyperlink" Target="http://pbs.twimg.com/profile_images/1012375244575633408/TGW7aybC_normal.jpg" TargetMode="External" /><Relationship Id="rId77" Type="http://schemas.openxmlformats.org/officeDocument/2006/relationships/hyperlink" Target="http://pbs.twimg.com/profile_images/726192640241340416/WiN78WSP_normal.jpg" TargetMode="External" /><Relationship Id="rId78" Type="http://schemas.openxmlformats.org/officeDocument/2006/relationships/hyperlink" Target="http://pbs.twimg.com/profile_images/940846681251352576/bQQfSg8i_normal.jpg" TargetMode="External" /><Relationship Id="rId79" Type="http://schemas.openxmlformats.org/officeDocument/2006/relationships/hyperlink" Target="http://pbs.twimg.com/profile_images/895472606094151680/IOMh1kQk_normal.jpg" TargetMode="External" /><Relationship Id="rId80" Type="http://schemas.openxmlformats.org/officeDocument/2006/relationships/hyperlink" Target="http://pbs.twimg.com/profile_images/895472606094151680/IOMh1kQk_normal.jpg" TargetMode="External" /><Relationship Id="rId81" Type="http://schemas.openxmlformats.org/officeDocument/2006/relationships/hyperlink" Target="http://pbs.twimg.com/profile_images/1019560852070907904/i0c-Wx2p_normal.jpg" TargetMode="External" /><Relationship Id="rId82" Type="http://schemas.openxmlformats.org/officeDocument/2006/relationships/hyperlink" Target="https://pbs.twimg.com/media/EBYhIZjW4AAheYR.jpg" TargetMode="External" /><Relationship Id="rId83" Type="http://schemas.openxmlformats.org/officeDocument/2006/relationships/hyperlink" Target="https://pbs.twimg.com/media/EBYwePuXoAEu35K.jpg" TargetMode="External" /><Relationship Id="rId84" Type="http://schemas.openxmlformats.org/officeDocument/2006/relationships/hyperlink" Target="http://pbs.twimg.com/profile_images/1019560852070907904/i0c-Wx2p_normal.jpg" TargetMode="External" /><Relationship Id="rId85" Type="http://schemas.openxmlformats.org/officeDocument/2006/relationships/hyperlink" Target="http://pbs.twimg.com/profile_images/1082308370818752513/aXwWiEoY_normal.jpg" TargetMode="External" /><Relationship Id="rId86" Type="http://schemas.openxmlformats.org/officeDocument/2006/relationships/hyperlink" Target="http://pbs.twimg.com/profile_images/844601527318843392/IzBNIN-z_normal.jpg" TargetMode="External" /><Relationship Id="rId87" Type="http://schemas.openxmlformats.org/officeDocument/2006/relationships/hyperlink" Target="http://pbs.twimg.com/profile_images/1075212005949112321/l68ETcR9_normal.jpg" TargetMode="External" /><Relationship Id="rId88" Type="http://schemas.openxmlformats.org/officeDocument/2006/relationships/hyperlink" Target="http://pbs.twimg.com/profile_images/1075212005949112321/l68ETcR9_normal.jpg" TargetMode="External" /><Relationship Id="rId89" Type="http://schemas.openxmlformats.org/officeDocument/2006/relationships/hyperlink" Target="http://pbs.twimg.com/profile_images/1075212005949112321/l68ETcR9_normal.jpg" TargetMode="External" /><Relationship Id="rId90" Type="http://schemas.openxmlformats.org/officeDocument/2006/relationships/hyperlink" Target="http://pbs.twimg.com/profile_images/1075212005949112321/l68ETcR9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1113072306681798657/LDNLxb81_normal.jpg" TargetMode="External" /><Relationship Id="rId96" Type="http://schemas.openxmlformats.org/officeDocument/2006/relationships/hyperlink" Target="http://pbs.twimg.com/profile_images/1431395997/profile_normal.jpg" TargetMode="External" /><Relationship Id="rId97" Type="http://schemas.openxmlformats.org/officeDocument/2006/relationships/hyperlink" Target="http://pbs.twimg.com/profile_images/704767204437336065/wAAXEdOd_normal.jpg" TargetMode="External" /><Relationship Id="rId98" Type="http://schemas.openxmlformats.org/officeDocument/2006/relationships/hyperlink" Target="http://pbs.twimg.com/profile_images/452128134632988672/X684NU3L_normal.jpeg" TargetMode="External" /><Relationship Id="rId99" Type="http://schemas.openxmlformats.org/officeDocument/2006/relationships/hyperlink" Target="http://pbs.twimg.com/profile_images/752018692712468480/bEEEfvvp_normal.jpg" TargetMode="External" /><Relationship Id="rId100" Type="http://schemas.openxmlformats.org/officeDocument/2006/relationships/hyperlink" Target="http://pbs.twimg.com/profile_images/1153339971807449089/sOPfwPE-_normal.jpg" TargetMode="External" /><Relationship Id="rId101" Type="http://schemas.openxmlformats.org/officeDocument/2006/relationships/hyperlink" Target="http://pbs.twimg.com/profile_images/1152756104381771777/wIjwT3jF_normal.jpg" TargetMode="External" /><Relationship Id="rId102" Type="http://schemas.openxmlformats.org/officeDocument/2006/relationships/hyperlink" Target="http://pbs.twimg.com/profile_images/1600363796/audrey_totter-crop_normal.jpg" TargetMode="External" /><Relationship Id="rId103" Type="http://schemas.openxmlformats.org/officeDocument/2006/relationships/hyperlink" Target="http://pbs.twimg.com/profile_images/1077319986648150016/I8AE9tUO_normal.jpg" TargetMode="External" /><Relationship Id="rId104" Type="http://schemas.openxmlformats.org/officeDocument/2006/relationships/hyperlink" Target="http://pbs.twimg.com/profile_images/1147286515250335744/EBLS2A7b_normal.jpg" TargetMode="External" /><Relationship Id="rId105" Type="http://schemas.openxmlformats.org/officeDocument/2006/relationships/hyperlink" Target="http://pbs.twimg.com/profile_images/724025042418294785/a2DtfSWs_normal.jpg" TargetMode="External" /><Relationship Id="rId106" Type="http://schemas.openxmlformats.org/officeDocument/2006/relationships/hyperlink" Target="http://pbs.twimg.com/profile_images/270674574/f606w_psf_normal.png" TargetMode="External" /><Relationship Id="rId107" Type="http://schemas.openxmlformats.org/officeDocument/2006/relationships/hyperlink" Target="http://pbs.twimg.com/profile_images/590752486815838208/j87LIlVT_normal.jpg" TargetMode="External" /><Relationship Id="rId108" Type="http://schemas.openxmlformats.org/officeDocument/2006/relationships/hyperlink" Target="http://pbs.twimg.com/profile_images/1142194242296733703/NCLxo19j_normal.jpg" TargetMode="External" /><Relationship Id="rId109" Type="http://schemas.openxmlformats.org/officeDocument/2006/relationships/hyperlink" Target="http://pbs.twimg.com/profile_images/1146246694226616320/xrw_YnSp_normal.png" TargetMode="External" /><Relationship Id="rId110" Type="http://schemas.openxmlformats.org/officeDocument/2006/relationships/hyperlink" Target="https://pbs.twimg.com/media/EB0IiwtX4AAudIQ.jpg" TargetMode="External" /><Relationship Id="rId111" Type="http://schemas.openxmlformats.org/officeDocument/2006/relationships/hyperlink" Target="http://pbs.twimg.com/profile_images/3415023004/2575aa98f0f29c9d6ae6f8364502cc0c_normal.jpeg" TargetMode="External" /><Relationship Id="rId112" Type="http://schemas.openxmlformats.org/officeDocument/2006/relationships/hyperlink" Target="http://pbs.twimg.com/profile_images/1122366883141967873/U0bb7sT9_normal.jpg" TargetMode="External" /><Relationship Id="rId113" Type="http://schemas.openxmlformats.org/officeDocument/2006/relationships/hyperlink" Target="http://pbs.twimg.com/profile_images/1097983886569684993/0h63sFmR_normal.png" TargetMode="External" /><Relationship Id="rId114" Type="http://schemas.openxmlformats.org/officeDocument/2006/relationships/hyperlink" Target="http://pbs.twimg.com/profile_images/1099684609703510017/zcsjRYt2_normal.png" TargetMode="External" /><Relationship Id="rId115" Type="http://schemas.openxmlformats.org/officeDocument/2006/relationships/hyperlink" Target="http://pbs.twimg.com/profile_images/680391376756944896/bM1-7lwW_normal.jpg" TargetMode="External" /><Relationship Id="rId116" Type="http://schemas.openxmlformats.org/officeDocument/2006/relationships/hyperlink" Target="http://pbs.twimg.com/profile_images/589314790092185600/56Xdu2TI_normal.jpg" TargetMode="External" /><Relationship Id="rId117" Type="http://schemas.openxmlformats.org/officeDocument/2006/relationships/hyperlink" Target="http://pbs.twimg.com/profile_images/41652702/myfacet_normal.jpg" TargetMode="External" /><Relationship Id="rId118" Type="http://schemas.openxmlformats.org/officeDocument/2006/relationships/hyperlink" Target="http://pbs.twimg.com/profile_images/1147880116091064320/4X5CXbta_normal.png" TargetMode="External" /><Relationship Id="rId119" Type="http://schemas.openxmlformats.org/officeDocument/2006/relationships/hyperlink" Target="http://pbs.twimg.com/profile_images/654178868023160832/8TRCQvLI_normal.jpg" TargetMode="External" /><Relationship Id="rId120" Type="http://schemas.openxmlformats.org/officeDocument/2006/relationships/hyperlink" Target="http://pbs.twimg.com/profile_images/700864575491567616/u_A0ErJj_normal.jpg" TargetMode="External" /><Relationship Id="rId121" Type="http://schemas.openxmlformats.org/officeDocument/2006/relationships/hyperlink" Target="http://pbs.twimg.com/profile_images/1639387611/Kyudo_normal.jpg" TargetMode="External" /><Relationship Id="rId122" Type="http://schemas.openxmlformats.org/officeDocument/2006/relationships/hyperlink" Target="http://pbs.twimg.com/profile_images/1103677308131393536/RZdso1Ic_normal.png" TargetMode="External" /><Relationship Id="rId123" Type="http://schemas.openxmlformats.org/officeDocument/2006/relationships/hyperlink" Target="http://pbs.twimg.com/profile_images/1103677308131393536/RZdso1Ic_normal.png" TargetMode="External" /><Relationship Id="rId124" Type="http://schemas.openxmlformats.org/officeDocument/2006/relationships/hyperlink" Target="http://pbs.twimg.com/profile_images/2796589144/6cbbde6f53a4680037054a93a71999a3_normal.jpeg" TargetMode="External" /><Relationship Id="rId125" Type="http://schemas.openxmlformats.org/officeDocument/2006/relationships/hyperlink" Target="http://pbs.twimg.com/profile_images/1155329950863351809/B4q7Hlu2_normal.jpg" TargetMode="External" /><Relationship Id="rId126" Type="http://schemas.openxmlformats.org/officeDocument/2006/relationships/hyperlink" Target="https://pbs.twimg.com/media/EAzfUtuXkAACgPq.jpg" TargetMode="External" /><Relationship Id="rId127" Type="http://schemas.openxmlformats.org/officeDocument/2006/relationships/hyperlink" Target="http://pbs.twimg.com/profile_images/1098886848980561920/5ek6MezY_normal.png" TargetMode="External" /><Relationship Id="rId128" Type="http://schemas.openxmlformats.org/officeDocument/2006/relationships/hyperlink" Target="http://pbs.twimg.com/profile_images/1162159541255057409/ukczAowS_normal.png" TargetMode="External" /><Relationship Id="rId129" Type="http://schemas.openxmlformats.org/officeDocument/2006/relationships/hyperlink" Target="http://pbs.twimg.com/profile_images/1117002823806242816/P9A7dR9P_normal.jpg" TargetMode="External" /><Relationship Id="rId130" Type="http://schemas.openxmlformats.org/officeDocument/2006/relationships/hyperlink" Target="http://pbs.twimg.com/profile_images/534887491791097856/9ku67s8v_normal.png" TargetMode="External" /><Relationship Id="rId131" Type="http://schemas.openxmlformats.org/officeDocument/2006/relationships/hyperlink" Target="http://pbs.twimg.com/profile_images/1036543719803998208/v-_Uypf1_normal.jpg" TargetMode="External" /><Relationship Id="rId132" Type="http://schemas.openxmlformats.org/officeDocument/2006/relationships/hyperlink" Target="http://pbs.twimg.com/profile_images/1036543719803998208/v-_Uypf1_normal.jpg" TargetMode="External" /><Relationship Id="rId133" Type="http://schemas.openxmlformats.org/officeDocument/2006/relationships/hyperlink" Target="http://pbs.twimg.com/profile_images/1098886848980561920/5ek6MezY_normal.png" TargetMode="External" /><Relationship Id="rId134" Type="http://schemas.openxmlformats.org/officeDocument/2006/relationships/hyperlink" Target="http://pbs.twimg.com/profile_images/855067694831357952/SvbyoLrN_normal.jpg" TargetMode="External" /><Relationship Id="rId135" Type="http://schemas.openxmlformats.org/officeDocument/2006/relationships/hyperlink" Target="http://pbs.twimg.com/profile_images/1091228374465372161/0l7-MHsp_normal.jpg" TargetMode="External" /><Relationship Id="rId136" Type="http://schemas.openxmlformats.org/officeDocument/2006/relationships/hyperlink" Target="http://pbs.twimg.com/profile_images/59656131/p9080051e2_normal.jpg" TargetMode="External" /><Relationship Id="rId137" Type="http://schemas.openxmlformats.org/officeDocument/2006/relationships/hyperlink" Target="http://pbs.twimg.com/profile_images/966007598624493569/6ADqCLyr_normal.jpg" TargetMode="External" /><Relationship Id="rId138" Type="http://schemas.openxmlformats.org/officeDocument/2006/relationships/hyperlink" Target="http://pbs.twimg.com/profile_images/1156833595090067456/kyWMCnzF_normal.jpg" TargetMode="External" /><Relationship Id="rId139" Type="http://schemas.openxmlformats.org/officeDocument/2006/relationships/hyperlink" Target="http://pbs.twimg.com/profile_images/1052563712924667904/iO2eyBxE_normal.jpg" TargetMode="External" /><Relationship Id="rId140" Type="http://schemas.openxmlformats.org/officeDocument/2006/relationships/hyperlink" Target="https://pbs.twimg.com/media/EBz7hfdXsAAobjg.png" TargetMode="External" /><Relationship Id="rId141" Type="http://schemas.openxmlformats.org/officeDocument/2006/relationships/hyperlink" Target="http://pbs.twimg.com/profile_images/1121917466534346752/65jok0p8_normal.jpg" TargetMode="External" /><Relationship Id="rId142" Type="http://schemas.openxmlformats.org/officeDocument/2006/relationships/hyperlink" Target="https://pbs.twimg.com/media/EB1nXIAVAAAwfuV.jpg" TargetMode="External" /><Relationship Id="rId143" Type="http://schemas.openxmlformats.org/officeDocument/2006/relationships/hyperlink" Target="http://pbs.twimg.com/profile_images/938588029794447360/RK5dv86B_normal.jpg" TargetMode="External" /><Relationship Id="rId144" Type="http://schemas.openxmlformats.org/officeDocument/2006/relationships/hyperlink" Target="https://pbs.twimg.com/media/EBzz7cXVUAAL8wJ.jpg" TargetMode="External" /><Relationship Id="rId145" Type="http://schemas.openxmlformats.org/officeDocument/2006/relationships/hyperlink" Target="http://pbs.twimg.com/profile_images/772007307651665924/TRpx2hom_normal.jpg" TargetMode="External" /><Relationship Id="rId146" Type="http://schemas.openxmlformats.org/officeDocument/2006/relationships/hyperlink" Target="https://twitter.com/#!/allen_ai/status/1139561348008992769" TargetMode="External" /><Relationship Id="rId147" Type="http://schemas.openxmlformats.org/officeDocument/2006/relationships/hyperlink" Target="https://twitter.com/#!/allen_ai/status/1151974407218315270" TargetMode="External" /><Relationship Id="rId148" Type="http://schemas.openxmlformats.org/officeDocument/2006/relationships/hyperlink" Target="https://twitter.com/#!/ssgrn/status/1138234411718045698" TargetMode="External" /><Relationship Id="rId149" Type="http://schemas.openxmlformats.org/officeDocument/2006/relationships/hyperlink" Target="https://twitter.com/#!/garymarcus/status/960568511650258944" TargetMode="External" /><Relationship Id="rId150" Type="http://schemas.openxmlformats.org/officeDocument/2006/relationships/hyperlink" Target="https://twitter.com/#!/giulionapo/status/1156569602819862529" TargetMode="External" /><Relationship Id="rId151" Type="http://schemas.openxmlformats.org/officeDocument/2006/relationships/hyperlink" Target="https://twitter.com/#!/squirrelyellow/status/1156571233896603648" TargetMode="External" /><Relationship Id="rId152" Type="http://schemas.openxmlformats.org/officeDocument/2006/relationships/hyperlink" Target="https://twitter.com/#!/acraigpfeifer/status/1156589897110700032" TargetMode="External" /><Relationship Id="rId153" Type="http://schemas.openxmlformats.org/officeDocument/2006/relationships/hyperlink" Target="https://twitter.com/#!/quantum_stat/status/1156590624965046273" TargetMode="External" /><Relationship Id="rId154" Type="http://schemas.openxmlformats.org/officeDocument/2006/relationships/hyperlink" Target="https://twitter.com/#!/michael_galkin/status/1156569267246129152" TargetMode="External" /><Relationship Id="rId155" Type="http://schemas.openxmlformats.org/officeDocument/2006/relationships/hyperlink" Target="https://twitter.com/#!/m_a_r_t_i_n/status/1156595731777622021" TargetMode="External" /><Relationship Id="rId156" Type="http://schemas.openxmlformats.org/officeDocument/2006/relationships/hyperlink" Target="https://twitter.com/#!/yangkevink/status/1156697692241825792" TargetMode="External" /><Relationship Id="rId157" Type="http://schemas.openxmlformats.org/officeDocument/2006/relationships/hyperlink" Target="https://twitter.com/#!/ksksksks2/status/1156797323466272768" TargetMode="External" /><Relationship Id="rId158" Type="http://schemas.openxmlformats.org/officeDocument/2006/relationships/hyperlink" Target="https://twitter.com/#!/nik0spapp/status/1156874070916571137" TargetMode="External" /><Relationship Id="rId159" Type="http://schemas.openxmlformats.org/officeDocument/2006/relationships/hyperlink" Target="https://twitter.com/#!/humansofml/status/1156692678072909824" TargetMode="External" /><Relationship Id="rId160" Type="http://schemas.openxmlformats.org/officeDocument/2006/relationships/hyperlink" Target="https://twitter.com/#!/tristannaumann/status/1156943735315300353" TargetMode="External" /><Relationship Id="rId161" Type="http://schemas.openxmlformats.org/officeDocument/2006/relationships/hyperlink" Target="https://twitter.com/#!/nailsocial/status/1157031695457116161" TargetMode="External" /><Relationship Id="rId162" Type="http://schemas.openxmlformats.org/officeDocument/2006/relationships/hyperlink" Target="https://twitter.com/#!/theiclr/status/1157362486418518017" TargetMode="External" /><Relationship Id="rId163" Type="http://schemas.openxmlformats.org/officeDocument/2006/relationships/hyperlink" Target="https://twitter.com/#!/danielking36/status/1157468161848967168" TargetMode="External" /><Relationship Id="rId164" Type="http://schemas.openxmlformats.org/officeDocument/2006/relationships/hyperlink" Target="https://twitter.com/#!/markneumannnn/status/1157450595390935045" TargetMode="External" /><Relationship Id="rId165" Type="http://schemas.openxmlformats.org/officeDocument/2006/relationships/hyperlink" Target="https://twitter.com/#!/m_a_upson/status/1157562690019217408" TargetMode="External" /><Relationship Id="rId166" Type="http://schemas.openxmlformats.org/officeDocument/2006/relationships/hyperlink" Target="https://twitter.com/#!/danhlawreporter/status/1157359427168743424" TargetMode="External" /><Relationship Id="rId167" Type="http://schemas.openxmlformats.org/officeDocument/2006/relationships/hyperlink" Target="https://twitter.com/#!/danhlawreporter/status/1157565205905362944" TargetMode="External" /><Relationship Id="rId168" Type="http://schemas.openxmlformats.org/officeDocument/2006/relationships/hyperlink" Target="https://twitter.com/#!/iclrand/status/1157362426536484864" TargetMode="External" /><Relationship Id="rId169" Type="http://schemas.openxmlformats.org/officeDocument/2006/relationships/hyperlink" Target="https://twitter.com/#!/m_a_upson/status/1157561810058432512" TargetMode="External" /><Relationship Id="rId170" Type="http://schemas.openxmlformats.org/officeDocument/2006/relationships/hyperlink" Target="https://twitter.com/#!/codekee/status/1157638282567651329" TargetMode="External" /><Relationship Id="rId171" Type="http://schemas.openxmlformats.org/officeDocument/2006/relationships/hyperlink" Target="https://twitter.com/#!/joyenergynews/status/1157785232839532545" TargetMode="External" /><Relationship Id="rId172" Type="http://schemas.openxmlformats.org/officeDocument/2006/relationships/hyperlink" Target="https://twitter.com/#!/antomon/status/1157786607862374401" TargetMode="External" /><Relationship Id="rId173" Type="http://schemas.openxmlformats.org/officeDocument/2006/relationships/hyperlink" Target="https://twitter.com/#!/rosenchild/status/1157798832475967490" TargetMode="External" /><Relationship Id="rId174" Type="http://schemas.openxmlformats.org/officeDocument/2006/relationships/hyperlink" Target="https://twitter.com/#!/rosenchild/status/1157799388506468352" TargetMode="External" /><Relationship Id="rId175" Type="http://schemas.openxmlformats.org/officeDocument/2006/relationships/hyperlink" Target="https://twitter.com/#!/allen_ai/status/1156300840975634434" TargetMode="External" /><Relationship Id="rId176" Type="http://schemas.openxmlformats.org/officeDocument/2006/relationships/hyperlink" Target="https://twitter.com/#!/hubvoicenlp/status/1157822608345313282" TargetMode="External" /><Relationship Id="rId177" Type="http://schemas.openxmlformats.org/officeDocument/2006/relationships/hyperlink" Target="https://twitter.com/#!/hubvoicenlp/status/1157823182109315078" TargetMode="External" /><Relationship Id="rId178" Type="http://schemas.openxmlformats.org/officeDocument/2006/relationships/hyperlink" Target="https://twitter.com/#!/minhpham/status/1157838599577931781" TargetMode="External" /><Relationship Id="rId179" Type="http://schemas.openxmlformats.org/officeDocument/2006/relationships/hyperlink" Target="https://twitter.com/#!/desertnaut/status/1157978569706016770" TargetMode="External" /><Relationship Id="rId180" Type="http://schemas.openxmlformats.org/officeDocument/2006/relationships/hyperlink" Target="https://twitter.com/#!/_uwaisiqbal/status/1158314293894557697" TargetMode="External" /><Relationship Id="rId181" Type="http://schemas.openxmlformats.org/officeDocument/2006/relationships/hyperlink" Target="https://twitter.com/#!/nirantk/status/1158624254826438658" TargetMode="External" /><Relationship Id="rId182" Type="http://schemas.openxmlformats.org/officeDocument/2006/relationships/hyperlink" Target="https://twitter.com/#!/julianharris/status/1159149046784806918" TargetMode="External" /><Relationship Id="rId183" Type="http://schemas.openxmlformats.org/officeDocument/2006/relationships/hyperlink" Target="https://twitter.com/#!/allenai_org/status/1012375807723884544" TargetMode="External" /><Relationship Id="rId184" Type="http://schemas.openxmlformats.org/officeDocument/2006/relationships/hyperlink" Target="https://twitter.com/#!/carlosrof/status/1159184481925963776" TargetMode="External" /><Relationship Id="rId185" Type="http://schemas.openxmlformats.org/officeDocument/2006/relationships/hyperlink" Target="https://twitter.com/#!/maba_xr/status/1159212534316118017" TargetMode="External" /><Relationship Id="rId186" Type="http://schemas.openxmlformats.org/officeDocument/2006/relationships/hyperlink" Target="https://twitter.com/#!/yejinchoinka/status/1159177027619979264" TargetMode="External" /><Relationship Id="rId187" Type="http://schemas.openxmlformats.org/officeDocument/2006/relationships/hyperlink" Target="https://twitter.com/#!/yejinchoinka/status/1159220521570951168" TargetMode="External" /><Relationship Id="rId188" Type="http://schemas.openxmlformats.org/officeDocument/2006/relationships/hyperlink" Target="https://twitter.com/#!/abosselut/status/1159186546878107648" TargetMode="External" /><Relationship Id="rId189" Type="http://schemas.openxmlformats.org/officeDocument/2006/relationships/hyperlink" Target="https://twitter.com/#!/julianharris/status/1159150388517494785" TargetMode="External" /><Relationship Id="rId190" Type="http://schemas.openxmlformats.org/officeDocument/2006/relationships/hyperlink" Target="https://twitter.com/#!/julianharris/status/1159167258335293440" TargetMode="External" /><Relationship Id="rId191" Type="http://schemas.openxmlformats.org/officeDocument/2006/relationships/hyperlink" Target="https://twitter.com/#!/abosselut/status/1159221328752177152" TargetMode="External" /><Relationship Id="rId192" Type="http://schemas.openxmlformats.org/officeDocument/2006/relationships/hyperlink" Target="https://twitter.com/#!/mathemakitten/status/1159285601641861121" TargetMode="External" /><Relationship Id="rId193" Type="http://schemas.openxmlformats.org/officeDocument/2006/relationships/hyperlink" Target="https://twitter.com/#!/miles_brundage/status/1159297370393214979" TargetMode="External" /><Relationship Id="rId194" Type="http://schemas.openxmlformats.org/officeDocument/2006/relationships/hyperlink" Target="https://twitter.com/#!/idemres/status/1159249708809740288" TargetMode="External" /><Relationship Id="rId195" Type="http://schemas.openxmlformats.org/officeDocument/2006/relationships/hyperlink" Target="https://twitter.com/#!/idemres/status/1159250431169556481" TargetMode="External" /><Relationship Id="rId196" Type="http://schemas.openxmlformats.org/officeDocument/2006/relationships/hyperlink" Target="https://twitter.com/#!/idemres/status/1159251989772922882" TargetMode="External" /><Relationship Id="rId197" Type="http://schemas.openxmlformats.org/officeDocument/2006/relationships/hyperlink" Target="https://twitter.com/#!/idemres/status/1159252953359798277" TargetMode="External" /><Relationship Id="rId198" Type="http://schemas.openxmlformats.org/officeDocument/2006/relationships/hyperlink" Target="https://twitter.com/#!/ti_welfare/status/1159452403055222784" TargetMode="External" /><Relationship Id="rId199" Type="http://schemas.openxmlformats.org/officeDocument/2006/relationships/hyperlink" Target="https://twitter.com/#!/ti_welfare/status/1159452420096679936" TargetMode="External" /><Relationship Id="rId200" Type="http://schemas.openxmlformats.org/officeDocument/2006/relationships/hyperlink" Target="https://twitter.com/#!/ti_welfare/status/1159452429999468544" TargetMode="External" /><Relationship Id="rId201" Type="http://schemas.openxmlformats.org/officeDocument/2006/relationships/hyperlink" Target="https://twitter.com/#!/ti_welfare/status/1159452435674304512" TargetMode="External" /><Relationship Id="rId202" Type="http://schemas.openxmlformats.org/officeDocument/2006/relationships/hyperlink" Target="https://twitter.com/#!/revensaspudic/status/1159517010000171008" TargetMode="External" /><Relationship Id="rId203" Type="http://schemas.openxmlformats.org/officeDocument/2006/relationships/hyperlink" Target="https://twitter.com/#!/yoavgo/status/1160588660074586118" TargetMode="External" /><Relationship Id="rId204" Type="http://schemas.openxmlformats.org/officeDocument/2006/relationships/hyperlink" Target="https://twitter.com/#!/tdietterich/status/1160632516539084800" TargetMode="External" /><Relationship Id="rId205" Type="http://schemas.openxmlformats.org/officeDocument/2006/relationships/hyperlink" Target="https://twitter.com/#!/etzioni/status/1160918128219447298" TargetMode="External" /><Relationship Id="rId206" Type="http://schemas.openxmlformats.org/officeDocument/2006/relationships/hyperlink" Target="https://twitter.com/#!/maelorin/status/1160919604769595392" TargetMode="External" /><Relationship Id="rId207" Type="http://schemas.openxmlformats.org/officeDocument/2006/relationships/hyperlink" Target="https://twitter.com/#!/klokwurk/status/1161071288749895680" TargetMode="External" /><Relationship Id="rId208" Type="http://schemas.openxmlformats.org/officeDocument/2006/relationships/hyperlink" Target="https://twitter.com/#!/anorangerobin/status/1161071412347625479" TargetMode="External" /><Relationship Id="rId209" Type="http://schemas.openxmlformats.org/officeDocument/2006/relationships/hyperlink" Target="https://twitter.com/#!/j__swift/status/1161071742451765248" TargetMode="External" /><Relationship Id="rId210" Type="http://schemas.openxmlformats.org/officeDocument/2006/relationships/hyperlink" Target="https://twitter.com/#!/totz_the_plaid/status/1161074577923072005" TargetMode="External" /><Relationship Id="rId211" Type="http://schemas.openxmlformats.org/officeDocument/2006/relationships/hyperlink" Target="https://twitter.com/#!/ruleatlas/status/1161075800021590016" TargetMode="External" /><Relationship Id="rId212" Type="http://schemas.openxmlformats.org/officeDocument/2006/relationships/hyperlink" Target="https://twitter.com/#!/listelian/status/1161075881625960448" TargetMode="External" /><Relationship Id="rId213" Type="http://schemas.openxmlformats.org/officeDocument/2006/relationships/hyperlink" Target="https://twitter.com/#!/astrochris/status/1161078919098802176" TargetMode="External" /><Relationship Id="rId214" Type="http://schemas.openxmlformats.org/officeDocument/2006/relationships/hyperlink" Target="https://twitter.com/#!/meowdip/status/1161081865693851648" TargetMode="External" /><Relationship Id="rId215" Type="http://schemas.openxmlformats.org/officeDocument/2006/relationships/hyperlink" Target="https://twitter.com/#!/bobcatmoran/status/1161083313236402176" TargetMode="External" /><Relationship Id="rId216" Type="http://schemas.openxmlformats.org/officeDocument/2006/relationships/hyperlink" Target="https://twitter.com/#!/zig314/status/1161092120842821633" TargetMode="External" /><Relationship Id="rId217" Type="http://schemas.openxmlformats.org/officeDocument/2006/relationships/hyperlink" Target="https://twitter.com/#!/electricarchaeo/status/1161093679475564550" TargetMode="External" /><Relationship Id="rId218" Type="http://schemas.openxmlformats.org/officeDocument/2006/relationships/hyperlink" Target="https://twitter.com/#!/c_dubbs/status/1161099665384886277" TargetMode="External" /><Relationship Id="rId219" Type="http://schemas.openxmlformats.org/officeDocument/2006/relationships/hyperlink" Target="https://twitter.com/#!/mighty_mariposa/status/1161106860017143814" TargetMode="External" /><Relationship Id="rId220" Type="http://schemas.openxmlformats.org/officeDocument/2006/relationships/hyperlink" Target="https://twitter.com/#!/christinewenc/status/1161138595824054272" TargetMode="External" /><Relationship Id="rId221" Type="http://schemas.openxmlformats.org/officeDocument/2006/relationships/hyperlink" Target="https://twitter.com/#!/iambriangraham/status/1161154433834573825" TargetMode="External" /><Relationship Id="rId222" Type="http://schemas.openxmlformats.org/officeDocument/2006/relationships/hyperlink" Target="https://twitter.com/#!/stripeycaptain/status/1161172567123775489" TargetMode="External" /><Relationship Id="rId223" Type="http://schemas.openxmlformats.org/officeDocument/2006/relationships/hyperlink" Target="https://twitter.com/#!/tribble314/status/1161178794478067712" TargetMode="External" /><Relationship Id="rId224" Type="http://schemas.openxmlformats.org/officeDocument/2006/relationships/hyperlink" Target="https://twitter.com/#!/minemaz/status/1161198557224792065" TargetMode="External" /><Relationship Id="rId225" Type="http://schemas.openxmlformats.org/officeDocument/2006/relationships/hyperlink" Target="https://twitter.com/#!/curseyoukhan/status/1161211733727502336" TargetMode="External" /><Relationship Id="rId226" Type="http://schemas.openxmlformats.org/officeDocument/2006/relationships/hyperlink" Target="https://twitter.com/#!/howling_richard/status/1161224577600692224" TargetMode="External" /><Relationship Id="rId227" Type="http://schemas.openxmlformats.org/officeDocument/2006/relationships/hyperlink" Target="https://twitter.com/#!/s_aiueo32/status/1161242536142204928" TargetMode="External" /><Relationship Id="rId228" Type="http://schemas.openxmlformats.org/officeDocument/2006/relationships/hyperlink" Target="https://twitter.com/#!/jbeasom/status/1161244342809313280" TargetMode="External" /><Relationship Id="rId229" Type="http://schemas.openxmlformats.org/officeDocument/2006/relationships/hyperlink" Target="https://twitter.com/#!/nlpaperchalleng/status/1161242713204805633" TargetMode="External" /><Relationship Id="rId230" Type="http://schemas.openxmlformats.org/officeDocument/2006/relationships/hyperlink" Target="https://twitter.com/#!/nlpaperchalleng/status/1161245153442463744" TargetMode="External" /><Relationship Id="rId231" Type="http://schemas.openxmlformats.org/officeDocument/2006/relationships/hyperlink" Target="https://twitter.com/#!/simonsmine/status/1161248817301377026" TargetMode="External" /><Relationship Id="rId232" Type="http://schemas.openxmlformats.org/officeDocument/2006/relationships/hyperlink" Target="https://twitter.com/#!/m_tomo_/status/1161257375375847424" TargetMode="External" /><Relationship Id="rId233" Type="http://schemas.openxmlformats.org/officeDocument/2006/relationships/hyperlink" Target="https://twitter.com/#!/kyoun/status/1156544757478371328" TargetMode="External" /><Relationship Id="rId234" Type="http://schemas.openxmlformats.org/officeDocument/2006/relationships/hyperlink" Target="https://twitter.com/#!/jaguring1/status/1156754535013969921" TargetMode="External" /><Relationship Id="rId235" Type="http://schemas.openxmlformats.org/officeDocument/2006/relationships/hyperlink" Target="https://twitter.com/#!/botwikidotorg/status/1161273551565053953" TargetMode="External" /><Relationship Id="rId236" Type="http://schemas.openxmlformats.org/officeDocument/2006/relationships/hyperlink" Target="https://twitter.com/#!/kur0cky_y/status/1161285553838600194" TargetMode="External" /><Relationship Id="rId237" Type="http://schemas.openxmlformats.org/officeDocument/2006/relationships/hyperlink" Target="https://twitter.com/#!/tabatkins/status/1161290605135372288" TargetMode="External" /><Relationship Id="rId238" Type="http://schemas.openxmlformats.org/officeDocument/2006/relationships/hyperlink" Target="https://twitter.com/#!/cvpaperchalleng/status/1161242483566604288" TargetMode="External" /><Relationship Id="rId239" Type="http://schemas.openxmlformats.org/officeDocument/2006/relationships/hyperlink" Target="https://twitter.com/#!/cvpaperchalleng/status/1161244997871534081" TargetMode="External" /><Relationship Id="rId240" Type="http://schemas.openxmlformats.org/officeDocument/2006/relationships/hyperlink" Target="https://twitter.com/#!/jaguring1/status/1161257704393867264" TargetMode="External" /><Relationship Id="rId241" Type="http://schemas.openxmlformats.org/officeDocument/2006/relationships/hyperlink" Target="https://twitter.com/#!/n_kats_/status/1161303966006726658" TargetMode="External" /><Relationship Id="rId242" Type="http://schemas.openxmlformats.org/officeDocument/2006/relationships/hyperlink" Target="https://twitter.com/#!/0x00c651e0/status/1161306678018498560" TargetMode="External" /><Relationship Id="rId243" Type="http://schemas.openxmlformats.org/officeDocument/2006/relationships/hyperlink" Target="https://twitter.com/#!/listmakerlisa/status/1161314172249882624" TargetMode="External" /><Relationship Id="rId244" Type="http://schemas.openxmlformats.org/officeDocument/2006/relationships/hyperlink" Target="https://twitter.com/#!/that_guy_ego/status/1161361419658518532" TargetMode="External" /><Relationship Id="rId245" Type="http://schemas.openxmlformats.org/officeDocument/2006/relationships/hyperlink" Target="https://twitter.com/#!/zafsel/status/1161392738371162113" TargetMode="External" /><Relationship Id="rId246" Type="http://schemas.openxmlformats.org/officeDocument/2006/relationships/hyperlink" Target="https://twitter.com/#!/okie_elliott/status/1161075472907800576" TargetMode="External" /><Relationship Id="rId247" Type="http://schemas.openxmlformats.org/officeDocument/2006/relationships/hyperlink" Target="https://twitter.com/#!/okie_elliott/status/1161079362306871300" TargetMode="External" /><Relationship Id="rId248" Type="http://schemas.openxmlformats.org/officeDocument/2006/relationships/hyperlink" Target="https://twitter.com/#!/lecagle/status/1161409654733320192" TargetMode="External" /><Relationship Id="rId249" Type="http://schemas.openxmlformats.org/officeDocument/2006/relationships/hyperlink" Target="https://twitter.com/#!/jaguring1/status/1161197932328050688" TargetMode="External" /><Relationship Id="rId250" Type="http://schemas.openxmlformats.org/officeDocument/2006/relationships/hyperlink" Target="https://twitter.com/#!/samurairodeo/status/1161424117871964161" TargetMode="External" /><Relationship Id="rId251" Type="http://schemas.openxmlformats.org/officeDocument/2006/relationships/hyperlink" Target="https://twitter.com/#!/janellecshane/status/1161071025536131072" TargetMode="External" /><Relationship Id="rId252" Type="http://schemas.openxmlformats.org/officeDocument/2006/relationships/hyperlink" Target="https://twitter.com/#!/assistedevolve/status/1161426527143129088" TargetMode="External" /><Relationship Id="rId253" Type="http://schemas.openxmlformats.org/officeDocument/2006/relationships/comments" Target="../comments13.xml" /><Relationship Id="rId254" Type="http://schemas.openxmlformats.org/officeDocument/2006/relationships/vmlDrawing" Target="../drawings/vmlDrawing6.vml" /><Relationship Id="rId255" Type="http://schemas.openxmlformats.org/officeDocument/2006/relationships/table" Target="../tables/table23.xml" /><Relationship Id="rId25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llenai.org/" TargetMode="External" /><Relationship Id="rId2" Type="http://schemas.openxmlformats.org/officeDocument/2006/relationships/hyperlink" Target="https://t.co/UnoPfBvH9V" TargetMode="External" /><Relationship Id="rId3" Type="http://schemas.openxmlformats.org/officeDocument/2006/relationships/hyperlink" Target="https://t.co/6XbweSdOAU" TargetMode="External" /><Relationship Id="rId4" Type="http://schemas.openxmlformats.org/officeDocument/2006/relationships/hyperlink" Target="https://t.co/q238xPoFwq" TargetMode="External" /><Relationship Id="rId5" Type="http://schemas.openxmlformats.org/officeDocument/2006/relationships/hyperlink" Target="https://t.co/e5Top98sHb" TargetMode="External" /><Relationship Id="rId6" Type="http://schemas.openxmlformats.org/officeDocument/2006/relationships/hyperlink" Target="http://garymarcus.com/" TargetMode="External" /><Relationship Id="rId7" Type="http://schemas.openxmlformats.org/officeDocument/2006/relationships/hyperlink" Target="http://t.co/dnhLQpd9BY" TargetMode="External" /><Relationship Id="rId8" Type="http://schemas.openxmlformats.org/officeDocument/2006/relationships/hyperlink" Target="https://t.co/fPRUrUVN3u" TargetMode="External" /><Relationship Id="rId9" Type="http://schemas.openxmlformats.org/officeDocument/2006/relationships/hyperlink" Target="https://t.co/1vmqqwq9FB" TargetMode="External" /><Relationship Id="rId10" Type="http://schemas.openxmlformats.org/officeDocument/2006/relationships/hyperlink" Target="https://t.co/EO26Ua7BOc" TargetMode="External" /><Relationship Id="rId11" Type="http://schemas.openxmlformats.org/officeDocument/2006/relationships/hyperlink" Target="https://t.co/UayMHEwR3Q" TargetMode="External" /><Relationship Id="rId12" Type="http://schemas.openxmlformats.org/officeDocument/2006/relationships/hyperlink" Target="https://t.co/FI3keDetLz" TargetMode="External" /><Relationship Id="rId13" Type="http://schemas.openxmlformats.org/officeDocument/2006/relationships/hyperlink" Target="https://t.co/2dGvohyh4N" TargetMode="External" /><Relationship Id="rId14" Type="http://schemas.openxmlformats.org/officeDocument/2006/relationships/hyperlink" Target="https://t.co/02O5aE3zU1" TargetMode="External" /><Relationship Id="rId15" Type="http://schemas.openxmlformats.org/officeDocument/2006/relationships/hyperlink" Target="https://t.co/VdvS04Ag38" TargetMode="External" /><Relationship Id="rId16" Type="http://schemas.openxmlformats.org/officeDocument/2006/relationships/hyperlink" Target="https://t.co/3Q9KJeivSQ" TargetMode="External" /><Relationship Id="rId17" Type="http://schemas.openxmlformats.org/officeDocument/2006/relationships/hyperlink" Target="https://t.co/5XbE9A5DbD" TargetMode="External" /><Relationship Id="rId18" Type="http://schemas.openxmlformats.org/officeDocument/2006/relationships/hyperlink" Target="http://nail.social/" TargetMode="External" /><Relationship Id="rId19" Type="http://schemas.openxmlformats.org/officeDocument/2006/relationships/hyperlink" Target="http://hotboxinpodcast.com/" TargetMode="External" /><Relationship Id="rId20" Type="http://schemas.openxmlformats.org/officeDocument/2006/relationships/hyperlink" Target="https://t.co/13OWc8RUyg" TargetMode="External" /><Relationship Id="rId21" Type="http://schemas.openxmlformats.org/officeDocument/2006/relationships/hyperlink" Target="http://t.co/YkVR838V7S" TargetMode="External" /><Relationship Id="rId22" Type="http://schemas.openxmlformats.org/officeDocument/2006/relationships/hyperlink" Target="http://research.iclr.co.uk/" TargetMode="External" /><Relationship Id="rId23" Type="http://schemas.openxmlformats.org/officeDocument/2006/relationships/hyperlink" Target="https://t.co/OPoD0Hgy7j" TargetMode="External" /><Relationship Id="rId24" Type="http://schemas.openxmlformats.org/officeDocument/2006/relationships/hyperlink" Target="https://t.co/AEVZBjDl8i" TargetMode="External" /><Relationship Id="rId25" Type="http://schemas.openxmlformats.org/officeDocument/2006/relationships/hyperlink" Target="https://t.co/lbh2v7Md7T" TargetMode="External" /><Relationship Id="rId26" Type="http://schemas.openxmlformats.org/officeDocument/2006/relationships/hyperlink" Target="http://t.co/Dl0q588FCy" TargetMode="External" /><Relationship Id="rId27" Type="http://schemas.openxmlformats.org/officeDocument/2006/relationships/hyperlink" Target="https://about.me/antomon" TargetMode="External" /><Relationship Id="rId28" Type="http://schemas.openxmlformats.org/officeDocument/2006/relationships/hyperlink" Target="https://t.co/ZMEpRgRfCa" TargetMode="External" /><Relationship Id="rId29" Type="http://schemas.openxmlformats.org/officeDocument/2006/relationships/hyperlink" Target="http://bit.ly/antomon" TargetMode="External" /><Relationship Id="rId30" Type="http://schemas.openxmlformats.org/officeDocument/2006/relationships/hyperlink" Target="https://t.co/IfmRw6A67P" TargetMode="External" /><Relationship Id="rId31" Type="http://schemas.openxmlformats.org/officeDocument/2006/relationships/hyperlink" Target="http://t.co/WflJ3kHjCf" TargetMode="External" /><Relationship Id="rId32" Type="http://schemas.openxmlformats.org/officeDocument/2006/relationships/hyperlink" Target="https://t.co/9gwTdxV1hF" TargetMode="External" /><Relationship Id="rId33" Type="http://schemas.openxmlformats.org/officeDocument/2006/relationships/hyperlink" Target="https://t.co/t9qgJ5UP1p" TargetMode="External" /><Relationship Id="rId34" Type="http://schemas.openxmlformats.org/officeDocument/2006/relationships/hyperlink" Target="https://t.co/7iPUAlRKE1" TargetMode="External" /><Relationship Id="rId35" Type="http://schemas.openxmlformats.org/officeDocument/2006/relationships/hyperlink" Target="http://medium.com/@julian.harris" TargetMode="External" /><Relationship Id="rId36" Type="http://schemas.openxmlformats.org/officeDocument/2006/relationships/hyperlink" Target="http://scienceburger.com/" TargetMode="External" /><Relationship Id="rId37" Type="http://schemas.openxmlformats.org/officeDocument/2006/relationships/hyperlink" Target="https://mixed.de/" TargetMode="External" /><Relationship Id="rId38" Type="http://schemas.openxmlformats.org/officeDocument/2006/relationships/hyperlink" Target="https://t.co/Q6OujA8OiK" TargetMode="External" /><Relationship Id="rId39" Type="http://schemas.openxmlformats.org/officeDocument/2006/relationships/hyperlink" Target="https://homes.cs.washington.edu/~yejin/" TargetMode="External" /><Relationship Id="rId40" Type="http://schemas.openxmlformats.org/officeDocument/2006/relationships/hyperlink" Target="https://t.co/fKbTgsuSnT" TargetMode="External" /><Relationship Id="rId41" Type="http://schemas.openxmlformats.org/officeDocument/2006/relationships/hyperlink" Target="https://t.co/SyZu7FY2xv" TargetMode="External" /><Relationship Id="rId42" Type="http://schemas.openxmlformats.org/officeDocument/2006/relationships/hyperlink" Target="https://t.co/ubJQAH2Q3O" TargetMode="External" /><Relationship Id="rId43" Type="http://schemas.openxmlformats.org/officeDocument/2006/relationships/hyperlink" Target="https://t.co/urHYRU0g2Q" TargetMode="External" /><Relationship Id="rId44" Type="http://schemas.openxmlformats.org/officeDocument/2006/relationships/hyperlink" Target="https://t.co/LQlV76qEPK" TargetMode="External" /><Relationship Id="rId45" Type="http://schemas.openxmlformats.org/officeDocument/2006/relationships/hyperlink" Target="http://web.engr.oregonstate.edu/~tgd/" TargetMode="External" /><Relationship Id="rId46" Type="http://schemas.openxmlformats.org/officeDocument/2006/relationships/hyperlink" Target="https://t.co/siR85AqfkB" TargetMode="External" /><Relationship Id="rId47" Type="http://schemas.openxmlformats.org/officeDocument/2006/relationships/hyperlink" Target="http://aaronsimpson.us/" TargetMode="External" /><Relationship Id="rId48" Type="http://schemas.openxmlformats.org/officeDocument/2006/relationships/hyperlink" Target="https://as.nyu.edu/philosophy/directory/students/long-robert.html" TargetMode="External" /><Relationship Id="rId49" Type="http://schemas.openxmlformats.org/officeDocument/2006/relationships/hyperlink" Target="https://t.co/tfzDNcoVZG" TargetMode="External" /><Relationship Id="rId50" Type="http://schemas.openxmlformats.org/officeDocument/2006/relationships/hyperlink" Target="https://people.unisa.edu.au/steven.clark" TargetMode="External" /><Relationship Id="rId51" Type="http://schemas.openxmlformats.org/officeDocument/2006/relationships/hyperlink" Target="https://t.co/P08l9ycD9p" TargetMode="External" /><Relationship Id="rId52" Type="http://schemas.openxmlformats.org/officeDocument/2006/relationships/hyperlink" Target="https://t.co/81ptWccmSP" TargetMode="External" /><Relationship Id="rId53" Type="http://schemas.openxmlformats.org/officeDocument/2006/relationships/hyperlink" Target="https://t.co/zGYfu08sUL" TargetMode="External" /><Relationship Id="rId54" Type="http://schemas.openxmlformats.org/officeDocument/2006/relationships/hyperlink" Target="https://t.co/TbqeLcNdt4" TargetMode="External" /><Relationship Id="rId55" Type="http://schemas.openxmlformats.org/officeDocument/2006/relationships/hyperlink" Target="http://astrochris.blogspot.com/" TargetMode="External" /><Relationship Id="rId56" Type="http://schemas.openxmlformats.org/officeDocument/2006/relationships/hyperlink" Target="https://t.co/7mNu0dMmwW" TargetMode="External" /><Relationship Id="rId57" Type="http://schemas.openxmlformats.org/officeDocument/2006/relationships/hyperlink" Target="https://t.co/pR9iBQRpb6" TargetMode="External" /><Relationship Id="rId58" Type="http://schemas.openxmlformats.org/officeDocument/2006/relationships/hyperlink" Target="https://t.co/C0VrJoCa9B" TargetMode="External" /><Relationship Id="rId59" Type="http://schemas.openxmlformats.org/officeDocument/2006/relationships/hyperlink" Target="https://t.co/DC2NYyNZJN" TargetMode="External" /><Relationship Id="rId60" Type="http://schemas.openxmlformats.org/officeDocument/2006/relationships/hyperlink" Target="https://t.co/n3XFdSAM23" TargetMode="External" /><Relationship Id="rId61" Type="http://schemas.openxmlformats.org/officeDocument/2006/relationships/hyperlink" Target="https://t.co/IjjTnWvL8Y" TargetMode="External" /><Relationship Id="rId62" Type="http://schemas.openxmlformats.org/officeDocument/2006/relationships/hyperlink" Target="https://t.co/7onpg6tI9R" TargetMode="External" /><Relationship Id="rId63" Type="http://schemas.openxmlformats.org/officeDocument/2006/relationships/hyperlink" Target="https://t.co/udLen2TJqF" TargetMode="External" /><Relationship Id="rId64" Type="http://schemas.openxmlformats.org/officeDocument/2006/relationships/hyperlink" Target="https://t.co/CGd8PpJoTS" TargetMode="External" /><Relationship Id="rId65" Type="http://schemas.openxmlformats.org/officeDocument/2006/relationships/hyperlink" Target="https://t.co/XC6YMXpeSU" TargetMode="External" /><Relationship Id="rId66" Type="http://schemas.openxmlformats.org/officeDocument/2006/relationships/hyperlink" Target="https://t.co/QAXKRTIS24" TargetMode="External" /><Relationship Id="rId67" Type="http://schemas.openxmlformats.org/officeDocument/2006/relationships/hyperlink" Target="https://t.co/2nbulMmib3" TargetMode="External" /><Relationship Id="rId68" Type="http://schemas.openxmlformats.org/officeDocument/2006/relationships/hyperlink" Target="https://t.co/wN3V6VwPAQ" TargetMode="External" /><Relationship Id="rId69" Type="http://schemas.openxmlformats.org/officeDocument/2006/relationships/hyperlink" Target="https://t.co/lCgTavXLOK" TargetMode="External" /><Relationship Id="rId70" Type="http://schemas.openxmlformats.org/officeDocument/2006/relationships/hyperlink" Target="https://pbs.twimg.com/profile_banners/3442793834/1553542523" TargetMode="External" /><Relationship Id="rId71" Type="http://schemas.openxmlformats.org/officeDocument/2006/relationships/hyperlink" Target="https://pbs.twimg.com/profile_banners/33836629/1407117611" TargetMode="External" /><Relationship Id="rId72" Type="http://schemas.openxmlformats.org/officeDocument/2006/relationships/hyperlink" Target="https://pbs.twimg.com/profile_banners/1026903001431138304/1533997948" TargetMode="External" /><Relationship Id="rId73" Type="http://schemas.openxmlformats.org/officeDocument/2006/relationships/hyperlink" Target="https://pbs.twimg.com/profile_banners/416861161/1537861501" TargetMode="External" /><Relationship Id="rId74" Type="http://schemas.openxmlformats.org/officeDocument/2006/relationships/hyperlink" Target="https://pbs.twimg.com/profile_banners/2887994502/1474491307" TargetMode="External" /><Relationship Id="rId75" Type="http://schemas.openxmlformats.org/officeDocument/2006/relationships/hyperlink" Target="https://pbs.twimg.com/profile_banners/232294292/1561391261" TargetMode="External" /><Relationship Id="rId76" Type="http://schemas.openxmlformats.org/officeDocument/2006/relationships/hyperlink" Target="https://pbs.twimg.com/profile_banners/18949452/1523880591" TargetMode="External" /><Relationship Id="rId77" Type="http://schemas.openxmlformats.org/officeDocument/2006/relationships/hyperlink" Target="https://pbs.twimg.com/profile_banners/137297889/1444381764" TargetMode="External" /><Relationship Id="rId78" Type="http://schemas.openxmlformats.org/officeDocument/2006/relationships/hyperlink" Target="https://pbs.twimg.com/profile_banners/2242439671/1548758773" TargetMode="External" /><Relationship Id="rId79" Type="http://schemas.openxmlformats.org/officeDocument/2006/relationships/hyperlink" Target="https://pbs.twimg.com/profile_banners/370397837/1559776628" TargetMode="External" /><Relationship Id="rId80" Type="http://schemas.openxmlformats.org/officeDocument/2006/relationships/hyperlink" Target="https://pbs.twimg.com/profile_banners/970498980403712000/1564693229" TargetMode="External" /><Relationship Id="rId81" Type="http://schemas.openxmlformats.org/officeDocument/2006/relationships/hyperlink" Target="https://pbs.twimg.com/profile_banners/12149092/1444162705" TargetMode="External" /><Relationship Id="rId82" Type="http://schemas.openxmlformats.org/officeDocument/2006/relationships/hyperlink" Target="https://pbs.twimg.com/profile_banners/795701305691910144/1557374681" TargetMode="External" /><Relationship Id="rId83" Type="http://schemas.openxmlformats.org/officeDocument/2006/relationships/hyperlink" Target="https://pbs.twimg.com/profile_banners/1109634116373360641/1559593280" TargetMode="External" /><Relationship Id="rId84" Type="http://schemas.openxmlformats.org/officeDocument/2006/relationships/hyperlink" Target="https://pbs.twimg.com/profile_banners/156132825/1545410765" TargetMode="External" /><Relationship Id="rId85" Type="http://schemas.openxmlformats.org/officeDocument/2006/relationships/hyperlink" Target="https://pbs.twimg.com/profile_banners/84552659/1454522746" TargetMode="External" /><Relationship Id="rId86" Type="http://schemas.openxmlformats.org/officeDocument/2006/relationships/hyperlink" Target="https://pbs.twimg.com/profile_banners/3422200198/1455550730" TargetMode="External" /><Relationship Id="rId87" Type="http://schemas.openxmlformats.org/officeDocument/2006/relationships/hyperlink" Target="https://pbs.twimg.com/profile_banners/1108367644309286919/1553674998" TargetMode="External" /><Relationship Id="rId88" Type="http://schemas.openxmlformats.org/officeDocument/2006/relationships/hyperlink" Target="https://pbs.twimg.com/profile_banners/13334762/1540567602" TargetMode="External" /><Relationship Id="rId89" Type="http://schemas.openxmlformats.org/officeDocument/2006/relationships/hyperlink" Target="https://pbs.twimg.com/profile_banners/28812194/1500754891" TargetMode="External" /><Relationship Id="rId90" Type="http://schemas.openxmlformats.org/officeDocument/2006/relationships/hyperlink" Target="https://pbs.twimg.com/profile_banners/397046220/1359967102" TargetMode="External" /><Relationship Id="rId91" Type="http://schemas.openxmlformats.org/officeDocument/2006/relationships/hyperlink" Target="https://pbs.twimg.com/profile_banners/2491974073/1399929523" TargetMode="External" /><Relationship Id="rId92" Type="http://schemas.openxmlformats.org/officeDocument/2006/relationships/hyperlink" Target="https://pbs.twimg.com/profile_banners/1394290140/1558357762" TargetMode="External" /><Relationship Id="rId93" Type="http://schemas.openxmlformats.org/officeDocument/2006/relationships/hyperlink" Target="https://pbs.twimg.com/profile_banners/1012372502834626560/1530203591" TargetMode="External" /><Relationship Id="rId94" Type="http://schemas.openxmlformats.org/officeDocument/2006/relationships/hyperlink" Target="https://pbs.twimg.com/profile_banners/329232463/1406202238" TargetMode="External" /><Relationship Id="rId95" Type="http://schemas.openxmlformats.org/officeDocument/2006/relationships/hyperlink" Target="https://pbs.twimg.com/profile_banners/1100172769575063552/1551296525" TargetMode="External" /><Relationship Id="rId96" Type="http://schemas.openxmlformats.org/officeDocument/2006/relationships/hyperlink" Target="https://pbs.twimg.com/profile_banners/480875170/1565918558" TargetMode="External" /><Relationship Id="rId97" Type="http://schemas.openxmlformats.org/officeDocument/2006/relationships/hyperlink" Target="https://pbs.twimg.com/profile_banners/253588542/1505480044" TargetMode="External" /><Relationship Id="rId98" Type="http://schemas.openxmlformats.org/officeDocument/2006/relationships/hyperlink" Target="https://pbs.twimg.com/profile_banners/869604825180368896/1565188706" TargetMode="External" /><Relationship Id="rId99" Type="http://schemas.openxmlformats.org/officeDocument/2006/relationships/hyperlink" Target="https://pbs.twimg.com/profile_banners/822221647/1461102430" TargetMode="External" /><Relationship Id="rId100" Type="http://schemas.openxmlformats.org/officeDocument/2006/relationships/hyperlink" Target="https://pbs.twimg.com/profile_banners/1028185370/1558422446" TargetMode="External" /><Relationship Id="rId101" Type="http://schemas.openxmlformats.org/officeDocument/2006/relationships/hyperlink" Target="https://pbs.twimg.com/profile_banners/116140626/1529388447" TargetMode="External" /><Relationship Id="rId102" Type="http://schemas.openxmlformats.org/officeDocument/2006/relationships/hyperlink" Target="https://pbs.twimg.com/profile_banners/790614/1564969660" TargetMode="External" /><Relationship Id="rId103" Type="http://schemas.openxmlformats.org/officeDocument/2006/relationships/hyperlink" Target="https://pbs.twimg.com/profile_banners/347002675/1450187379" TargetMode="External" /><Relationship Id="rId104" Type="http://schemas.openxmlformats.org/officeDocument/2006/relationships/hyperlink" Target="https://pbs.twimg.com/profile_banners/93609846/1509748780" TargetMode="External" /><Relationship Id="rId105" Type="http://schemas.openxmlformats.org/officeDocument/2006/relationships/hyperlink" Target="https://pbs.twimg.com/profile_banners/81804216/1403205600" TargetMode="External" /><Relationship Id="rId106" Type="http://schemas.openxmlformats.org/officeDocument/2006/relationships/hyperlink" Target="https://pbs.twimg.com/profile_banners/5784292/1475479115" TargetMode="External" /><Relationship Id="rId107" Type="http://schemas.openxmlformats.org/officeDocument/2006/relationships/hyperlink" Target="https://pbs.twimg.com/profile_banners/368622300/1518888651" TargetMode="External" /><Relationship Id="rId108" Type="http://schemas.openxmlformats.org/officeDocument/2006/relationships/hyperlink" Target="https://pbs.twimg.com/profile_banners/4848926436/1564580633" TargetMode="External" /><Relationship Id="rId109" Type="http://schemas.openxmlformats.org/officeDocument/2006/relationships/hyperlink" Target="https://pbs.twimg.com/profile_banners/31382312/1469912259" TargetMode="External" /><Relationship Id="rId110" Type="http://schemas.openxmlformats.org/officeDocument/2006/relationships/hyperlink" Target="https://pbs.twimg.com/profile_banners/44196397/1556675519" TargetMode="External" /><Relationship Id="rId111" Type="http://schemas.openxmlformats.org/officeDocument/2006/relationships/hyperlink" Target="https://pbs.twimg.com/profile_banners/970015955366629376/1565419050" TargetMode="External" /><Relationship Id="rId112" Type="http://schemas.openxmlformats.org/officeDocument/2006/relationships/hyperlink" Target="https://pbs.twimg.com/profile_banners/1247652517/1451889046" TargetMode="External" /><Relationship Id="rId113" Type="http://schemas.openxmlformats.org/officeDocument/2006/relationships/hyperlink" Target="https://pbs.twimg.com/profile_banners/36515907/1411261007" TargetMode="External" /><Relationship Id="rId114" Type="http://schemas.openxmlformats.org/officeDocument/2006/relationships/hyperlink" Target="https://pbs.twimg.com/profile_banners/15718600/1540298970" TargetMode="External" /><Relationship Id="rId115" Type="http://schemas.openxmlformats.org/officeDocument/2006/relationships/hyperlink" Target="https://pbs.twimg.com/profile_banners/184178811/1437776691" TargetMode="External" /><Relationship Id="rId116" Type="http://schemas.openxmlformats.org/officeDocument/2006/relationships/hyperlink" Target="https://pbs.twimg.com/profile_banners/2460047754/1514084738" TargetMode="External" /><Relationship Id="rId117" Type="http://schemas.openxmlformats.org/officeDocument/2006/relationships/hyperlink" Target="https://pbs.twimg.com/profile_banners/86857449/1559080337" TargetMode="External" /><Relationship Id="rId118" Type="http://schemas.openxmlformats.org/officeDocument/2006/relationships/hyperlink" Target="https://pbs.twimg.com/profile_banners/4827584899/1556947224" TargetMode="External" /><Relationship Id="rId119" Type="http://schemas.openxmlformats.org/officeDocument/2006/relationships/hyperlink" Target="https://pbs.twimg.com/profile_banners/1909361/1400052440" TargetMode="External" /><Relationship Id="rId120" Type="http://schemas.openxmlformats.org/officeDocument/2006/relationships/hyperlink" Target="https://pbs.twimg.com/profile_banners/14430337/1481965767" TargetMode="External" /><Relationship Id="rId121" Type="http://schemas.openxmlformats.org/officeDocument/2006/relationships/hyperlink" Target="https://pbs.twimg.com/profile_banners/48883029/1430697736" TargetMode="External" /><Relationship Id="rId122" Type="http://schemas.openxmlformats.org/officeDocument/2006/relationships/hyperlink" Target="https://pbs.twimg.com/profile_banners/104894644/1531614369" TargetMode="External" /><Relationship Id="rId123" Type="http://schemas.openxmlformats.org/officeDocument/2006/relationships/hyperlink" Target="https://pbs.twimg.com/profile_banners/30944663/1414458456" TargetMode="External" /><Relationship Id="rId124" Type="http://schemas.openxmlformats.org/officeDocument/2006/relationships/hyperlink" Target="https://pbs.twimg.com/profile_banners/831893387154436096/1555872770" TargetMode="External" /><Relationship Id="rId125" Type="http://schemas.openxmlformats.org/officeDocument/2006/relationships/hyperlink" Target="https://pbs.twimg.com/profile_banners/2422748881/1490735000" TargetMode="External" /><Relationship Id="rId126" Type="http://schemas.openxmlformats.org/officeDocument/2006/relationships/hyperlink" Target="https://pbs.twimg.com/profile_banners/755496163655024640/1468959467" TargetMode="External" /><Relationship Id="rId127" Type="http://schemas.openxmlformats.org/officeDocument/2006/relationships/hyperlink" Target="https://pbs.twimg.com/profile_banners/11170072/1558804812" TargetMode="External" /><Relationship Id="rId128" Type="http://schemas.openxmlformats.org/officeDocument/2006/relationships/hyperlink" Target="https://pbs.twimg.com/profile_banners/2992526925/1547491753" TargetMode="External" /><Relationship Id="rId129" Type="http://schemas.openxmlformats.org/officeDocument/2006/relationships/hyperlink" Target="https://pbs.twimg.com/profile_banners/386507874/1516539659" TargetMode="External" /><Relationship Id="rId130" Type="http://schemas.openxmlformats.org/officeDocument/2006/relationships/hyperlink" Target="https://pbs.twimg.com/profile_banners/3196118028/1526222323" TargetMode="External" /><Relationship Id="rId131" Type="http://schemas.openxmlformats.org/officeDocument/2006/relationships/hyperlink" Target="https://pbs.twimg.com/profile_banners/920705371/1360920782" TargetMode="External" /><Relationship Id="rId132" Type="http://schemas.openxmlformats.org/officeDocument/2006/relationships/hyperlink" Target="https://pbs.twimg.com/profile_banners/115874978/1564287101" TargetMode="External" /><Relationship Id="rId133" Type="http://schemas.openxmlformats.org/officeDocument/2006/relationships/hyperlink" Target="https://pbs.twimg.com/profile_banners/3372585701/1463921629" TargetMode="External" /><Relationship Id="rId134" Type="http://schemas.openxmlformats.org/officeDocument/2006/relationships/hyperlink" Target="https://pbs.twimg.com/profile_banners/1923415112/1514518990" TargetMode="External" /><Relationship Id="rId135" Type="http://schemas.openxmlformats.org/officeDocument/2006/relationships/hyperlink" Target="https://pbs.twimg.com/profile_banners/14052638/1413040143" TargetMode="External" /><Relationship Id="rId136" Type="http://schemas.openxmlformats.org/officeDocument/2006/relationships/hyperlink" Target="https://pbs.twimg.com/profile_banners/3194569530/1492812526" TargetMode="External" /><Relationship Id="rId137" Type="http://schemas.openxmlformats.org/officeDocument/2006/relationships/hyperlink" Target="https://pbs.twimg.com/profile_banners/842442693531824129/1497653984" TargetMode="External" /><Relationship Id="rId138" Type="http://schemas.openxmlformats.org/officeDocument/2006/relationships/hyperlink" Target="https://pbs.twimg.com/profile_banners/2549024377/1521131655" TargetMode="External" /><Relationship Id="rId139" Type="http://schemas.openxmlformats.org/officeDocument/2006/relationships/hyperlink" Target="https://pbs.twimg.com/profile_banners/4352114429/1513113729" TargetMode="External" /><Relationship Id="rId140" Type="http://schemas.openxmlformats.org/officeDocument/2006/relationships/hyperlink" Target="https://pbs.twimg.com/profile_banners/116817969/1524668009" TargetMode="External" /><Relationship Id="rId141" Type="http://schemas.openxmlformats.org/officeDocument/2006/relationships/hyperlink" Target="https://pbs.twimg.com/profile_banners/4929791/1439938643" TargetMode="External" /><Relationship Id="rId142" Type="http://schemas.openxmlformats.org/officeDocument/2006/relationships/hyperlink" Target="https://pbs.twimg.com/profile_banners/4649019007/1472894163"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9/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5/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2/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8/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9/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3/bg.gif" TargetMode="External" /><Relationship Id="rId175" Type="http://schemas.openxmlformats.org/officeDocument/2006/relationships/hyperlink" Target="http://abs.twimg.com/images/themes/theme5/bg.gif" TargetMode="External" /><Relationship Id="rId176" Type="http://schemas.openxmlformats.org/officeDocument/2006/relationships/hyperlink" Target="http://abs.twimg.com/images/themes/theme7/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9/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pbs.twimg.com/profile_background_images/666111968768495617/QcbiaBLG.jp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6/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4/bg.gif" TargetMode="External" /><Relationship Id="rId206" Type="http://schemas.openxmlformats.org/officeDocument/2006/relationships/hyperlink" Target="http://abs.twimg.com/images/themes/theme10/bg.gif"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9/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5/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9/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8/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pbs.twimg.com/profile_images/1142120835005632512/ljWmnRau_normal.jpg" TargetMode="External" /><Relationship Id="rId235" Type="http://schemas.openxmlformats.org/officeDocument/2006/relationships/hyperlink" Target="http://pbs.twimg.com/profile_images/949761503292370944/jNCD5LL0_normal.jpg" TargetMode="External" /><Relationship Id="rId236" Type="http://schemas.openxmlformats.org/officeDocument/2006/relationships/hyperlink" Target="http://pbs.twimg.com/profile_images/1026950820388995073/Wn32QY2D_normal.jpg" TargetMode="External" /><Relationship Id="rId237" Type="http://schemas.openxmlformats.org/officeDocument/2006/relationships/hyperlink" Target="http://pbs.twimg.com/profile_images/1044492576328470528/W0Gm9hVc_normal.jpg" TargetMode="External" /><Relationship Id="rId238" Type="http://schemas.openxmlformats.org/officeDocument/2006/relationships/hyperlink" Target="http://pbs.twimg.com/profile_images/431826563596693504/miwa7LpW_normal.jpeg" TargetMode="External" /><Relationship Id="rId239" Type="http://schemas.openxmlformats.org/officeDocument/2006/relationships/hyperlink" Target="http://pbs.twimg.com/profile_images/693911571177734145/2ulPtv7B_normal.jpg" TargetMode="External" /><Relationship Id="rId240" Type="http://schemas.openxmlformats.org/officeDocument/2006/relationships/hyperlink" Target="http://pbs.twimg.com/profile_images/778699438000791552/Qpf1JXbN_normal.jpg" TargetMode="External" /><Relationship Id="rId241" Type="http://schemas.openxmlformats.org/officeDocument/2006/relationships/hyperlink" Target="http://pbs.twimg.com/profile_images/1136609885095751681/qQbjAw7b_normal.jpg" TargetMode="External" /><Relationship Id="rId242" Type="http://schemas.openxmlformats.org/officeDocument/2006/relationships/hyperlink" Target="http://pbs.twimg.com/profile_images/931156393108885504/EqEMtLhM_normal.jpg" TargetMode="External" /><Relationship Id="rId243" Type="http://schemas.openxmlformats.org/officeDocument/2006/relationships/hyperlink" Target="http://pbs.twimg.com/profile_images/852711235/Giulio_normal.JPG" TargetMode="External" /><Relationship Id="rId244" Type="http://schemas.openxmlformats.org/officeDocument/2006/relationships/hyperlink" Target="http://pbs.twimg.com/profile_images/1154814141808488448/VHOrDVN__normal.jpg" TargetMode="External" /><Relationship Id="rId245" Type="http://schemas.openxmlformats.org/officeDocument/2006/relationships/hyperlink" Target="http://pbs.twimg.com/profile_images/1090197530887901185/NXkIJeRY_normal.jpg" TargetMode="External" /><Relationship Id="rId246" Type="http://schemas.openxmlformats.org/officeDocument/2006/relationships/hyperlink" Target="http://pbs.twimg.com/profile_images/3064709859/6ea2ae714a71841054214ce737d866b5_normal.jpeg" TargetMode="External" /><Relationship Id="rId247" Type="http://schemas.openxmlformats.org/officeDocument/2006/relationships/hyperlink" Target="http://pbs.twimg.com/profile_images/1136411656886472705/nAHERCja_normal.jpg" TargetMode="External" /><Relationship Id="rId248" Type="http://schemas.openxmlformats.org/officeDocument/2006/relationships/hyperlink" Target="http://pbs.twimg.com/profile_images/970500633072750592/k9EfpiOz_normal.jpg" TargetMode="External" /><Relationship Id="rId249" Type="http://schemas.openxmlformats.org/officeDocument/2006/relationships/hyperlink" Target="http://pbs.twimg.com/profile_images/2384033461/vzgbcjmac3dqh5qhvu5b_normal.jpeg" TargetMode="External" /><Relationship Id="rId250" Type="http://schemas.openxmlformats.org/officeDocument/2006/relationships/hyperlink" Target="http://pbs.twimg.com/profile_images/1126337752256208897/0w0c7Epm_normal.png" TargetMode="External" /><Relationship Id="rId251" Type="http://schemas.openxmlformats.org/officeDocument/2006/relationships/hyperlink" Target="http://pbs.twimg.com/profile_images/1158150922498924544/DfEkkijq_normal.jpg" TargetMode="External" /><Relationship Id="rId252" Type="http://schemas.openxmlformats.org/officeDocument/2006/relationships/hyperlink" Target="http://pbs.twimg.com/profile_images/1755763315/CA390144_normal.JPG" TargetMode="External" /><Relationship Id="rId253" Type="http://schemas.openxmlformats.org/officeDocument/2006/relationships/hyperlink" Target="http://pbs.twimg.com/profile_images/1007352789767421952/gLvkA-5h_normal.jpg" TargetMode="External" /><Relationship Id="rId254" Type="http://schemas.openxmlformats.org/officeDocument/2006/relationships/hyperlink" Target="http://pbs.twimg.com/profile_images/327105626/n114761_33831356_3053_normal.jpg" TargetMode="External" /><Relationship Id="rId255" Type="http://schemas.openxmlformats.org/officeDocument/2006/relationships/hyperlink" Target="http://pbs.twimg.com/profile_images/1135643730948415488/HiTYfRxg_normal.png" TargetMode="External" /><Relationship Id="rId256" Type="http://schemas.openxmlformats.org/officeDocument/2006/relationships/hyperlink" Target="http://pbs.twimg.com/profile_images/810887013356314624/E1Uu6n58_normal.jpg" TargetMode="External" /><Relationship Id="rId257" Type="http://schemas.openxmlformats.org/officeDocument/2006/relationships/hyperlink" Target="http://pbs.twimg.com/profile_images/1675414585/ICLR8_normal.jpg" TargetMode="External" /><Relationship Id="rId258" Type="http://schemas.openxmlformats.org/officeDocument/2006/relationships/hyperlink" Target="http://pbs.twimg.com/profile_images/699256981287100416/7-7zis8f_normal.png" TargetMode="External" /><Relationship Id="rId259" Type="http://schemas.openxmlformats.org/officeDocument/2006/relationships/hyperlink" Target="http://pbs.twimg.com/profile_images/1109902841869729793/7hpfcC2m_normal.png" TargetMode="External" /><Relationship Id="rId260" Type="http://schemas.openxmlformats.org/officeDocument/2006/relationships/hyperlink" Target="http://pbs.twimg.com/profile_images/1157035760085684224/iuxTnT5g_normal.jpg" TargetMode="External" /><Relationship Id="rId261" Type="http://schemas.openxmlformats.org/officeDocument/2006/relationships/hyperlink" Target="http://pbs.twimg.com/profile_images/725807221242757121/9ZJbCGCW_normal.jpg" TargetMode="External" /><Relationship Id="rId262" Type="http://schemas.openxmlformats.org/officeDocument/2006/relationships/hyperlink" Target="http://pbs.twimg.com/profile_images/1156822356251291648/bir0vTc-_normal.jpg" TargetMode="External" /><Relationship Id="rId263" Type="http://schemas.openxmlformats.org/officeDocument/2006/relationships/hyperlink" Target="http://pbs.twimg.com/profile_images/465962524928532480/PlIbYucf_normal.jpeg" TargetMode="External" /><Relationship Id="rId264" Type="http://schemas.openxmlformats.org/officeDocument/2006/relationships/hyperlink" Target="http://pbs.twimg.com/profile_images/1018871940864512000/CFnDwp1V_normal.jpg" TargetMode="External" /><Relationship Id="rId265" Type="http://schemas.openxmlformats.org/officeDocument/2006/relationships/hyperlink" Target="http://pbs.twimg.com/profile_images/1012375244575633408/TGW7aybC_normal.jpg" TargetMode="External" /><Relationship Id="rId266" Type="http://schemas.openxmlformats.org/officeDocument/2006/relationships/hyperlink" Target="http://pbs.twimg.com/profile_images/707714205777076224/B5f3hDvZ_normal.jpg" TargetMode="External" /><Relationship Id="rId267" Type="http://schemas.openxmlformats.org/officeDocument/2006/relationships/hyperlink" Target="http://pbs.twimg.com/profile_images/777189628315066368/vxI2r4ST_normal.jpg" TargetMode="External" /><Relationship Id="rId268" Type="http://schemas.openxmlformats.org/officeDocument/2006/relationships/hyperlink" Target="http://pbs.twimg.com/profile_images/1100846881322614784/YWSrLPhM_normal.png" TargetMode="External" /><Relationship Id="rId269" Type="http://schemas.openxmlformats.org/officeDocument/2006/relationships/hyperlink" Target="http://pbs.twimg.com/profile_images/762022023979737088/pow2Q5ho_normal.jpg" TargetMode="External" /><Relationship Id="rId270" Type="http://schemas.openxmlformats.org/officeDocument/2006/relationships/hyperlink" Target="http://pbs.twimg.com/profile_images/938092733939572736/RqxbQc2e_normal.jpg" TargetMode="External" /><Relationship Id="rId271" Type="http://schemas.openxmlformats.org/officeDocument/2006/relationships/hyperlink" Target="http://pbs.twimg.com/profile_images/860491062732869636/f4zaIbG3_normal.jpg" TargetMode="External" /><Relationship Id="rId272" Type="http://schemas.openxmlformats.org/officeDocument/2006/relationships/hyperlink" Target="http://pbs.twimg.com/profile_images/1157814132512632832/H-rvnOeW_normal.png" TargetMode="External" /><Relationship Id="rId273" Type="http://schemas.openxmlformats.org/officeDocument/2006/relationships/hyperlink" Target="http://pbs.twimg.com/profile_images/1723818967/profile-pic_normal.jpg" TargetMode="External" /><Relationship Id="rId274" Type="http://schemas.openxmlformats.org/officeDocument/2006/relationships/hyperlink" Target="http://pbs.twimg.com/profile_images/3515263408/4dcca0278120c97c765cd0a80806d091_normal.jpeg" TargetMode="External" /><Relationship Id="rId275" Type="http://schemas.openxmlformats.org/officeDocument/2006/relationships/hyperlink" Target="http://pbs.twimg.com/profile_images/722541924784193537/5cPNdI03_normal.jpg" TargetMode="External" /><Relationship Id="rId276" Type="http://schemas.openxmlformats.org/officeDocument/2006/relationships/hyperlink" Target="http://pbs.twimg.com/profile_images/378800000760900612/b6d653ecd55e230db1f148717c5ae33f_normal.jpeg" TargetMode="External" /><Relationship Id="rId277" Type="http://schemas.openxmlformats.org/officeDocument/2006/relationships/hyperlink" Target="http://pbs.twimg.com/profile_images/1045344015493844992/chbHN5z1_normal.jpg" TargetMode="External" /><Relationship Id="rId278" Type="http://schemas.openxmlformats.org/officeDocument/2006/relationships/hyperlink" Target="http://pbs.twimg.com/profile_images/873800336070365185/NrVz96XK_normal.jpg" TargetMode="External" /><Relationship Id="rId279" Type="http://schemas.openxmlformats.org/officeDocument/2006/relationships/hyperlink" Target="http://pbs.twimg.com/profile_images/676761037538992129/Qq-q1bRC_normal.jpg" TargetMode="External" /><Relationship Id="rId280" Type="http://schemas.openxmlformats.org/officeDocument/2006/relationships/hyperlink" Target="http://pbs.twimg.com/profile_images/726192640241340416/WiN78WSP_normal.jpg" TargetMode="External" /><Relationship Id="rId281" Type="http://schemas.openxmlformats.org/officeDocument/2006/relationships/hyperlink" Target="http://pbs.twimg.com/profile_images/940846681251352576/bQQfSg8i_normal.jpg" TargetMode="External" /><Relationship Id="rId282" Type="http://schemas.openxmlformats.org/officeDocument/2006/relationships/hyperlink" Target="http://pbs.twimg.com/profile_images/1097426990699855873/lEI3EWIL_normal.png" TargetMode="External" /><Relationship Id="rId283" Type="http://schemas.openxmlformats.org/officeDocument/2006/relationships/hyperlink" Target="http://pbs.twimg.com/profile_images/895472606094151680/IOMh1kQk_normal.jpg" TargetMode="External" /><Relationship Id="rId284" Type="http://schemas.openxmlformats.org/officeDocument/2006/relationships/hyperlink" Target="http://pbs.twimg.com/profile_images/1019560852070907904/i0c-Wx2p_normal.jpg" TargetMode="External" /><Relationship Id="rId285" Type="http://schemas.openxmlformats.org/officeDocument/2006/relationships/hyperlink" Target="http://pbs.twimg.com/profile_images/1082308370818752513/aXwWiEoY_normal.jpg" TargetMode="External" /><Relationship Id="rId286" Type="http://schemas.openxmlformats.org/officeDocument/2006/relationships/hyperlink" Target="http://pbs.twimg.com/profile_images/844601527318843392/IzBNIN-z_normal.jpg" TargetMode="External" /><Relationship Id="rId287" Type="http://schemas.openxmlformats.org/officeDocument/2006/relationships/hyperlink" Target="http://pbs.twimg.com/profile_images/1075212005949112321/l68ETcR9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1113072306681798657/LDNLxb81_normal.jpg" TargetMode="External" /><Relationship Id="rId290" Type="http://schemas.openxmlformats.org/officeDocument/2006/relationships/hyperlink" Target="http://pbs.twimg.com/profile_images/1158585073404301312/9gwqG3DA_normal.jpg" TargetMode="External" /><Relationship Id="rId291" Type="http://schemas.openxmlformats.org/officeDocument/2006/relationships/hyperlink" Target="http://pbs.twimg.com/profile_images/1431395997/profile_normal.jpg" TargetMode="External" /><Relationship Id="rId292" Type="http://schemas.openxmlformats.org/officeDocument/2006/relationships/hyperlink" Target="http://pbs.twimg.com/profile_images/704767204437336065/wAAXEdOd_normal.jpg" TargetMode="External" /><Relationship Id="rId293" Type="http://schemas.openxmlformats.org/officeDocument/2006/relationships/hyperlink" Target="http://pbs.twimg.com/profile_images/1144121553346392064/dwqvhw0H_normal.png" TargetMode="External" /><Relationship Id="rId294" Type="http://schemas.openxmlformats.org/officeDocument/2006/relationships/hyperlink" Target="http://pbs.twimg.com/profile_images/1160063618689449984/R30n3abt_normal.jpg" TargetMode="External" /><Relationship Id="rId295" Type="http://schemas.openxmlformats.org/officeDocument/2006/relationships/hyperlink" Target="http://pbs.twimg.com/profile_images/947208981621231616/Y20ZFQYA_normal.jpg" TargetMode="External" /><Relationship Id="rId296" Type="http://schemas.openxmlformats.org/officeDocument/2006/relationships/hyperlink" Target="http://pbs.twimg.com/profile_images/452128134632988672/X684NU3L_normal.jpeg" TargetMode="External" /><Relationship Id="rId297" Type="http://schemas.openxmlformats.org/officeDocument/2006/relationships/hyperlink" Target="http://pbs.twimg.com/profile_images/752018692712468480/bEEEfvvp_normal.jpg" TargetMode="External" /><Relationship Id="rId298" Type="http://schemas.openxmlformats.org/officeDocument/2006/relationships/hyperlink" Target="http://pbs.twimg.com/profile_images/1153339971807449089/sOPfwPE-_normal.jpg" TargetMode="External" /><Relationship Id="rId299" Type="http://schemas.openxmlformats.org/officeDocument/2006/relationships/hyperlink" Target="http://pbs.twimg.com/profile_images/1097971290617503744/_wUJUS1c_normal.png" TargetMode="External" /><Relationship Id="rId300" Type="http://schemas.openxmlformats.org/officeDocument/2006/relationships/hyperlink" Target="http://pbs.twimg.com/profile_images/1152756104381771777/wIjwT3jF_normal.jpg" TargetMode="External" /><Relationship Id="rId301" Type="http://schemas.openxmlformats.org/officeDocument/2006/relationships/hyperlink" Target="http://pbs.twimg.com/profile_images/1600363796/audrey_totter-crop_normal.jpg" TargetMode="External" /><Relationship Id="rId302" Type="http://schemas.openxmlformats.org/officeDocument/2006/relationships/hyperlink" Target="http://pbs.twimg.com/profile_images/1077319986648150016/I8AE9tUO_normal.jpg" TargetMode="External" /><Relationship Id="rId303" Type="http://schemas.openxmlformats.org/officeDocument/2006/relationships/hyperlink" Target="http://pbs.twimg.com/profile_images/1147286515250335744/EBLS2A7b_normal.jpg" TargetMode="External" /><Relationship Id="rId304" Type="http://schemas.openxmlformats.org/officeDocument/2006/relationships/hyperlink" Target="http://pbs.twimg.com/profile_images/724025042418294785/a2DtfSWs_normal.jpg" TargetMode="External" /><Relationship Id="rId305" Type="http://schemas.openxmlformats.org/officeDocument/2006/relationships/hyperlink" Target="http://pbs.twimg.com/profile_images/270674574/f606w_psf_normal.png" TargetMode="External" /><Relationship Id="rId306" Type="http://schemas.openxmlformats.org/officeDocument/2006/relationships/hyperlink" Target="http://pbs.twimg.com/profile_images/590752486815838208/j87LIlVT_normal.jpg" TargetMode="External" /><Relationship Id="rId307" Type="http://schemas.openxmlformats.org/officeDocument/2006/relationships/hyperlink" Target="http://pbs.twimg.com/profile_images/1142194242296733703/NCLxo19j_normal.jpg" TargetMode="External" /><Relationship Id="rId308" Type="http://schemas.openxmlformats.org/officeDocument/2006/relationships/hyperlink" Target="http://pbs.twimg.com/profile_images/1146246694226616320/xrw_YnSp_normal.png" TargetMode="External" /><Relationship Id="rId309" Type="http://schemas.openxmlformats.org/officeDocument/2006/relationships/hyperlink" Target="http://pbs.twimg.com/profile_images/411694091538165760/WO9XkQZa_normal.jpeg" TargetMode="External" /><Relationship Id="rId310" Type="http://schemas.openxmlformats.org/officeDocument/2006/relationships/hyperlink" Target="http://pbs.twimg.com/profile_images/3415023004/2575aa98f0f29c9d6ae6f8364502cc0c_normal.jpeg" TargetMode="External" /><Relationship Id="rId311" Type="http://schemas.openxmlformats.org/officeDocument/2006/relationships/hyperlink" Target="http://pbs.twimg.com/profile_images/1122366883141967873/U0bb7sT9_normal.jpg" TargetMode="External" /><Relationship Id="rId312" Type="http://schemas.openxmlformats.org/officeDocument/2006/relationships/hyperlink" Target="http://pbs.twimg.com/profile_images/1097983886569684993/0h63sFmR_normal.png" TargetMode="External" /><Relationship Id="rId313" Type="http://schemas.openxmlformats.org/officeDocument/2006/relationships/hyperlink" Target="http://pbs.twimg.com/profile_images/1099684609703510017/zcsjRYt2_normal.png" TargetMode="External" /><Relationship Id="rId314" Type="http://schemas.openxmlformats.org/officeDocument/2006/relationships/hyperlink" Target="http://pbs.twimg.com/profile_images/680391376756944896/bM1-7lwW_normal.jpg" TargetMode="External" /><Relationship Id="rId315" Type="http://schemas.openxmlformats.org/officeDocument/2006/relationships/hyperlink" Target="http://pbs.twimg.com/profile_images/589314790092185600/56Xdu2TI_normal.jpg" TargetMode="External" /><Relationship Id="rId316" Type="http://schemas.openxmlformats.org/officeDocument/2006/relationships/hyperlink" Target="http://pbs.twimg.com/profile_images/41652702/myfacet_normal.jpg" TargetMode="External" /><Relationship Id="rId317" Type="http://schemas.openxmlformats.org/officeDocument/2006/relationships/hyperlink" Target="http://pbs.twimg.com/profile_images/1098886848980561920/5ek6MezY_normal.png" TargetMode="External" /><Relationship Id="rId318" Type="http://schemas.openxmlformats.org/officeDocument/2006/relationships/hyperlink" Target="http://pbs.twimg.com/profile_images/1147880116091064320/4X5CXbta_normal.png" TargetMode="External" /><Relationship Id="rId319" Type="http://schemas.openxmlformats.org/officeDocument/2006/relationships/hyperlink" Target="http://pbs.twimg.com/profile_images/654178868023160832/8TRCQvLI_normal.jpg" TargetMode="External" /><Relationship Id="rId320" Type="http://schemas.openxmlformats.org/officeDocument/2006/relationships/hyperlink" Target="http://pbs.twimg.com/profile_images/700864575491567616/u_A0ErJj_normal.jpg" TargetMode="External" /><Relationship Id="rId321" Type="http://schemas.openxmlformats.org/officeDocument/2006/relationships/hyperlink" Target="http://pbs.twimg.com/profile_images/1036543719803998208/v-_Uypf1_normal.jpg" TargetMode="External" /><Relationship Id="rId322" Type="http://schemas.openxmlformats.org/officeDocument/2006/relationships/hyperlink" Target="http://pbs.twimg.com/profile_images/1639387611/Kyudo_normal.jpg" TargetMode="External" /><Relationship Id="rId323" Type="http://schemas.openxmlformats.org/officeDocument/2006/relationships/hyperlink" Target="http://pbs.twimg.com/profile_images/1103677308131393536/RZdso1Ic_normal.png" TargetMode="External" /><Relationship Id="rId324" Type="http://schemas.openxmlformats.org/officeDocument/2006/relationships/hyperlink" Target="http://pbs.twimg.com/profile_images/2796589144/6cbbde6f53a4680037054a93a71999a3_normal.jpeg" TargetMode="External" /><Relationship Id="rId325" Type="http://schemas.openxmlformats.org/officeDocument/2006/relationships/hyperlink" Target="http://pbs.twimg.com/profile_images/1155329950863351809/B4q7Hlu2_normal.jpg" TargetMode="External" /><Relationship Id="rId326" Type="http://schemas.openxmlformats.org/officeDocument/2006/relationships/hyperlink" Target="http://pbs.twimg.com/profile_images/1162159541255057409/ukczAowS_normal.png" TargetMode="External" /><Relationship Id="rId327" Type="http://schemas.openxmlformats.org/officeDocument/2006/relationships/hyperlink" Target="http://pbs.twimg.com/profile_images/1117002823806242816/P9A7dR9P_normal.jpg" TargetMode="External" /><Relationship Id="rId328" Type="http://schemas.openxmlformats.org/officeDocument/2006/relationships/hyperlink" Target="http://pbs.twimg.com/profile_images/534887491791097856/9ku67s8v_normal.png" TargetMode="External" /><Relationship Id="rId329" Type="http://schemas.openxmlformats.org/officeDocument/2006/relationships/hyperlink" Target="http://pbs.twimg.com/profile_images/855067694831357952/SvbyoLrN_normal.jpg" TargetMode="External" /><Relationship Id="rId330" Type="http://schemas.openxmlformats.org/officeDocument/2006/relationships/hyperlink" Target="http://pbs.twimg.com/profile_images/1091228374465372161/0l7-MHsp_normal.jpg" TargetMode="External" /><Relationship Id="rId331" Type="http://schemas.openxmlformats.org/officeDocument/2006/relationships/hyperlink" Target="http://pbs.twimg.com/profile_images/59656131/p9080051e2_normal.jpg" TargetMode="External" /><Relationship Id="rId332" Type="http://schemas.openxmlformats.org/officeDocument/2006/relationships/hyperlink" Target="http://pbs.twimg.com/profile_images/966007598624493569/6ADqCLyr_normal.jpg" TargetMode="External" /><Relationship Id="rId333" Type="http://schemas.openxmlformats.org/officeDocument/2006/relationships/hyperlink" Target="http://pbs.twimg.com/profile_images/1156833595090067456/kyWMCnzF_normal.jpg" TargetMode="External" /><Relationship Id="rId334" Type="http://schemas.openxmlformats.org/officeDocument/2006/relationships/hyperlink" Target="http://pbs.twimg.com/profile_images/1052563712924667904/iO2eyBxE_normal.jpg" TargetMode="External" /><Relationship Id="rId335" Type="http://schemas.openxmlformats.org/officeDocument/2006/relationships/hyperlink" Target="http://pbs.twimg.com/profile_images/1121917466534346752/65jok0p8_normal.jpg" TargetMode="External" /><Relationship Id="rId336" Type="http://schemas.openxmlformats.org/officeDocument/2006/relationships/hyperlink" Target="http://pbs.twimg.com/profile_images/938588029794447360/RK5dv86B_normal.jpg" TargetMode="External" /><Relationship Id="rId337" Type="http://schemas.openxmlformats.org/officeDocument/2006/relationships/hyperlink" Target="http://pbs.twimg.com/profile_images/772007307651665924/TRpx2hom_normal.jpg" TargetMode="External" /><Relationship Id="rId338" Type="http://schemas.openxmlformats.org/officeDocument/2006/relationships/hyperlink" Target="https://twitter.com/allen_ai" TargetMode="External" /><Relationship Id="rId339" Type="http://schemas.openxmlformats.org/officeDocument/2006/relationships/hyperlink" Target="https://twitter.com/karpathy" TargetMode="External" /><Relationship Id="rId340" Type="http://schemas.openxmlformats.org/officeDocument/2006/relationships/hyperlink" Target="https://twitter.com/ai2_allennlp" TargetMode="External" /><Relationship Id="rId341" Type="http://schemas.openxmlformats.org/officeDocument/2006/relationships/hyperlink" Target="https://twitter.com/ssgrn" TargetMode="External" /><Relationship Id="rId342" Type="http://schemas.openxmlformats.org/officeDocument/2006/relationships/hyperlink" Target="https://twitter.com/nlpnoah" TargetMode="External" /><Relationship Id="rId343" Type="http://schemas.openxmlformats.org/officeDocument/2006/relationships/hyperlink" Target="https://twitter.com/dallascard" TargetMode="External" /><Relationship Id="rId344" Type="http://schemas.openxmlformats.org/officeDocument/2006/relationships/hyperlink" Target="https://twitter.com/dangitstam" TargetMode="External" /><Relationship Id="rId345" Type="http://schemas.openxmlformats.org/officeDocument/2006/relationships/hyperlink" Target="https://twitter.com/garymarcus" TargetMode="External" /><Relationship Id="rId346" Type="http://schemas.openxmlformats.org/officeDocument/2006/relationships/hyperlink" Target="https://twitter.com/ft" TargetMode="External" /><Relationship Id="rId347" Type="http://schemas.openxmlformats.org/officeDocument/2006/relationships/hyperlink" Target="https://twitter.com/giulionapo" TargetMode="External" /><Relationship Id="rId348" Type="http://schemas.openxmlformats.org/officeDocument/2006/relationships/hyperlink" Target="https://twitter.com/michael_galkin" TargetMode="External" /><Relationship Id="rId349" Type="http://schemas.openxmlformats.org/officeDocument/2006/relationships/hyperlink" Target="https://twitter.com/squirrelyellow" TargetMode="External" /><Relationship Id="rId350" Type="http://schemas.openxmlformats.org/officeDocument/2006/relationships/hyperlink" Target="https://twitter.com/kyoun" TargetMode="External" /><Relationship Id="rId351" Type="http://schemas.openxmlformats.org/officeDocument/2006/relationships/hyperlink" Target="https://twitter.com/acraigpfeifer" TargetMode="External" /><Relationship Id="rId352" Type="http://schemas.openxmlformats.org/officeDocument/2006/relationships/hyperlink" Target="https://twitter.com/quantum_stat" TargetMode="External" /><Relationship Id="rId353" Type="http://schemas.openxmlformats.org/officeDocument/2006/relationships/hyperlink" Target="https://twitter.com/m_a_r_t_i_n" TargetMode="External" /><Relationship Id="rId354" Type="http://schemas.openxmlformats.org/officeDocument/2006/relationships/hyperlink" Target="https://twitter.com/yangkevink" TargetMode="External" /><Relationship Id="rId355" Type="http://schemas.openxmlformats.org/officeDocument/2006/relationships/hyperlink" Target="https://twitter.com/humansofml" TargetMode="External" /><Relationship Id="rId356" Type="http://schemas.openxmlformats.org/officeDocument/2006/relationships/hyperlink" Target="https://twitter.com/ksksksks2" TargetMode="External" /><Relationship Id="rId357" Type="http://schemas.openxmlformats.org/officeDocument/2006/relationships/hyperlink" Target="https://twitter.com/nik0spapp" TargetMode="External" /><Relationship Id="rId358" Type="http://schemas.openxmlformats.org/officeDocument/2006/relationships/hyperlink" Target="https://twitter.com/tristannaumann" TargetMode="External" /><Relationship Id="rId359" Type="http://schemas.openxmlformats.org/officeDocument/2006/relationships/hyperlink" Target="https://twitter.com/nailsocial" TargetMode="External" /><Relationship Id="rId360" Type="http://schemas.openxmlformats.org/officeDocument/2006/relationships/hyperlink" Target="https://twitter.com/miketyson" TargetMode="External" /><Relationship Id="rId361" Type="http://schemas.openxmlformats.org/officeDocument/2006/relationships/hyperlink" Target="https://twitter.com/theiclr" TargetMode="External" /><Relationship Id="rId362" Type="http://schemas.openxmlformats.org/officeDocument/2006/relationships/hyperlink" Target="https://twitter.com/spacy_io" TargetMode="External" /><Relationship Id="rId363" Type="http://schemas.openxmlformats.org/officeDocument/2006/relationships/hyperlink" Target="https://twitter.com/iclrand" TargetMode="External" /><Relationship Id="rId364" Type="http://schemas.openxmlformats.org/officeDocument/2006/relationships/hyperlink" Target="https://twitter.com/github" TargetMode="External" /><Relationship Id="rId365" Type="http://schemas.openxmlformats.org/officeDocument/2006/relationships/hyperlink" Target="https://twitter.com/danhlawreporter" TargetMode="External" /><Relationship Id="rId366" Type="http://schemas.openxmlformats.org/officeDocument/2006/relationships/hyperlink" Target="https://twitter.com/danielking36" TargetMode="External" /><Relationship Id="rId367" Type="http://schemas.openxmlformats.org/officeDocument/2006/relationships/hyperlink" Target="https://twitter.com/markneumannnn" TargetMode="External" /><Relationship Id="rId368" Type="http://schemas.openxmlformats.org/officeDocument/2006/relationships/hyperlink" Target="https://twitter.com/m_a_upson" TargetMode="External" /><Relationship Id="rId369" Type="http://schemas.openxmlformats.org/officeDocument/2006/relationships/hyperlink" Target="https://twitter.com/allenai_org" TargetMode="External" /><Relationship Id="rId370" Type="http://schemas.openxmlformats.org/officeDocument/2006/relationships/hyperlink" Target="https://twitter.com/codekee" TargetMode="External" /><Relationship Id="rId371" Type="http://schemas.openxmlformats.org/officeDocument/2006/relationships/hyperlink" Target="https://twitter.com/joyenergynews" TargetMode="External" /><Relationship Id="rId372" Type="http://schemas.openxmlformats.org/officeDocument/2006/relationships/hyperlink" Target="https://twitter.com/semanticscholar" TargetMode="External" /><Relationship Id="rId373" Type="http://schemas.openxmlformats.org/officeDocument/2006/relationships/hyperlink" Target="https://twitter.com/antomon" TargetMode="External" /><Relationship Id="rId374" Type="http://schemas.openxmlformats.org/officeDocument/2006/relationships/hyperlink" Target="https://twitter.com/rosenchild" TargetMode="External" /><Relationship Id="rId375" Type="http://schemas.openxmlformats.org/officeDocument/2006/relationships/hyperlink" Target="https://twitter.com/springernature" TargetMode="External" /><Relationship Id="rId376" Type="http://schemas.openxmlformats.org/officeDocument/2006/relationships/hyperlink" Target="https://twitter.com/hubvoicenlp" TargetMode="External" /><Relationship Id="rId377" Type="http://schemas.openxmlformats.org/officeDocument/2006/relationships/hyperlink" Target="https://twitter.com/minhpham" TargetMode="External" /><Relationship Id="rId378" Type="http://schemas.openxmlformats.org/officeDocument/2006/relationships/hyperlink" Target="https://twitter.com/desertnaut" TargetMode="External" /><Relationship Id="rId379" Type="http://schemas.openxmlformats.org/officeDocument/2006/relationships/hyperlink" Target="https://twitter.com/_uwaisiqbal" TargetMode="External" /><Relationship Id="rId380" Type="http://schemas.openxmlformats.org/officeDocument/2006/relationships/hyperlink" Target="https://twitter.com/nirantk" TargetMode="External" /><Relationship Id="rId381" Type="http://schemas.openxmlformats.org/officeDocument/2006/relationships/hyperlink" Target="https://twitter.com/iamvijaysai" TargetMode="External" /><Relationship Id="rId382" Type="http://schemas.openxmlformats.org/officeDocument/2006/relationships/hyperlink" Target="https://twitter.com/julianharris" TargetMode="External" /><Relationship Id="rId383" Type="http://schemas.openxmlformats.org/officeDocument/2006/relationships/hyperlink" Target="https://twitter.com/s" TargetMode="External" /><Relationship Id="rId384" Type="http://schemas.openxmlformats.org/officeDocument/2006/relationships/hyperlink" Target="https://twitter.com/carlosrof" TargetMode="External" /><Relationship Id="rId385" Type="http://schemas.openxmlformats.org/officeDocument/2006/relationships/hyperlink" Target="https://twitter.com/maba_xr" TargetMode="External" /><Relationship Id="rId386" Type="http://schemas.openxmlformats.org/officeDocument/2006/relationships/hyperlink" Target="https://twitter.com/johnmu" TargetMode="External" /><Relationship Id="rId387" Type="http://schemas.openxmlformats.org/officeDocument/2006/relationships/hyperlink" Target="https://twitter.com/yejinchoinka" TargetMode="External" /><Relationship Id="rId388" Type="http://schemas.openxmlformats.org/officeDocument/2006/relationships/hyperlink" Target="https://twitter.com/abosselut" TargetMode="External" /><Relationship Id="rId389" Type="http://schemas.openxmlformats.org/officeDocument/2006/relationships/hyperlink" Target="https://twitter.com/mathemakitten" TargetMode="External" /><Relationship Id="rId390" Type="http://schemas.openxmlformats.org/officeDocument/2006/relationships/hyperlink" Target="https://twitter.com/miles_brundage" TargetMode="External" /><Relationship Id="rId391" Type="http://schemas.openxmlformats.org/officeDocument/2006/relationships/hyperlink" Target="https://twitter.com/idemres" TargetMode="External" /><Relationship Id="rId392" Type="http://schemas.openxmlformats.org/officeDocument/2006/relationships/hyperlink" Target="https://twitter.com/ti_welfare" TargetMode="External" /><Relationship Id="rId393" Type="http://schemas.openxmlformats.org/officeDocument/2006/relationships/hyperlink" Target="https://twitter.com/revensaspudic" TargetMode="External" /><Relationship Id="rId394" Type="http://schemas.openxmlformats.org/officeDocument/2006/relationships/hyperlink" Target="https://twitter.com/elonmusk" TargetMode="External" /><Relationship Id="rId395" Type="http://schemas.openxmlformats.org/officeDocument/2006/relationships/hyperlink" Target="https://twitter.com/yoavgo" TargetMode="External" /><Relationship Id="rId396" Type="http://schemas.openxmlformats.org/officeDocument/2006/relationships/hyperlink" Target="https://twitter.com/tdietterich" TargetMode="External" /><Relationship Id="rId397" Type="http://schemas.openxmlformats.org/officeDocument/2006/relationships/hyperlink" Target="https://twitter.com/rodneyabrooks" TargetMode="External" /><Relationship Id="rId398" Type="http://schemas.openxmlformats.org/officeDocument/2006/relationships/hyperlink" Target="https://twitter.com/devfeznet" TargetMode="External" /><Relationship Id="rId399" Type="http://schemas.openxmlformats.org/officeDocument/2006/relationships/hyperlink" Target="https://twitter.com/rgblong" TargetMode="External" /><Relationship Id="rId400" Type="http://schemas.openxmlformats.org/officeDocument/2006/relationships/hyperlink" Target="https://twitter.com/etzioni" TargetMode="External" /><Relationship Id="rId401" Type="http://schemas.openxmlformats.org/officeDocument/2006/relationships/hyperlink" Target="https://twitter.com/maelorin" TargetMode="External" /><Relationship Id="rId402" Type="http://schemas.openxmlformats.org/officeDocument/2006/relationships/hyperlink" Target="https://twitter.com/klokwurk" TargetMode="External" /><Relationship Id="rId403" Type="http://schemas.openxmlformats.org/officeDocument/2006/relationships/hyperlink" Target="https://twitter.com/janellecshane" TargetMode="External" /><Relationship Id="rId404" Type="http://schemas.openxmlformats.org/officeDocument/2006/relationships/hyperlink" Target="https://twitter.com/anorangerobin" TargetMode="External" /><Relationship Id="rId405" Type="http://schemas.openxmlformats.org/officeDocument/2006/relationships/hyperlink" Target="https://twitter.com/j__swift" TargetMode="External" /><Relationship Id="rId406" Type="http://schemas.openxmlformats.org/officeDocument/2006/relationships/hyperlink" Target="https://twitter.com/totz_the_plaid" TargetMode="External" /><Relationship Id="rId407" Type="http://schemas.openxmlformats.org/officeDocument/2006/relationships/hyperlink" Target="https://twitter.com/ruleatlas" TargetMode="External" /><Relationship Id="rId408" Type="http://schemas.openxmlformats.org/officeDocument/2006/relationships/hyperlink" Target="https://twitter.com/listelian" TargetMode="External" /><Relationship Id="rId409" Type="http://schemas.openxmlformats.org/officeDocument/2006/relationships/hyperlink" Target="https://twitter.com/astrochris" TargetMode="External" /><Relationship Id="rId410" Type="http://schemas.openxmlformats.org/officeDocument/2006/relationships/hyperlink" Target="https://twitter.com/meowdip" TargetMode="External" /><Relationship Id="rId411" Type="http://schemas.openxmlformats.org/officeDocument/2006/relationships/hyperlink" Target="https://twitter.com/bobcatmoran" TargetMode="External" /><Relationship Id="rId412" Type="http://schemas.openxmlformats.org/officeDocument/2006/relationships/hyperlink" Target="https://twitter.com/zig314" TargetMode="External" /><Relationship Id="rId413" Type="http://schemas.openxmlformats.org/officeDocument/2006/relationships/hyperlink" Target="https://twitter.com/electricarchaeo" TargetMode="External" /><Relationship Id="rId414" Type="http://schemas.openxmlformats.org/officeDocument/2006/relationships/hyperlink" Target="https://twitter.com/c_dubbs" TargetMode="External" /><Relationship Id="rId415" Type="http://schemas.openxmlformats.org/officeDocument/2006/relationships/hyperlink" Target="https://twitter.com/mighty_mariposa" TargetMode="External" /><Relationship Id="rId416" Type="http://schemas.openxmlformats.org/officeDocument/2006/relationships/hyperlink" Target="https://twitter.com/christinewenc" TargetMode="External" /><Relationship Id="rId417" Type="http://schemas.openxmlformats.org/officeDocument/2006/relationships/hyperlink" Target="https://twitter.com/iambriangraham" TargetMode="External" /><Relationship Id="rId418" Type="http://schemas.openxmlformats.org/officeDocument/2006/relationships/hyperlink" Target="https://twitter.com/stripeycaptain" TargetMode="External" /><Relationship Id="rId419" Type="http://schemas.openxmlformats.org/officeDocument/2006/relationships/hyperlink" Target="https://twitter.com/tribble314" TargetMode="External" /><Relationship Id="rId420" Type="http://schemas.openxmlformats.org/officeDocument/2006/relationships/hyperlink" Target="https://twitter.com/minemaz" TargetMode="External" /><Relationship Id="rId421" Type="http://schemas.openxmlformats.org/officeDocument/2006/relationships/hyperlink" Target="https://twitter.com/jaguring1" TargetMode="External" /><Relationship Id="rId422" Type="http://schemas.openxmlformats.org/officeDocument/2006/relationships/hyperlink" Target="https://twitter.com/curseyoukhan" TargetMode="External" /><Relationship Id="rId423" Type="http://schemas.openxmlformats.org/officeDocument/2006/relationships/hyperlink" Target="https://twitter.com/howling_richard" TargetMode="External" /><Relationship Id="rId424" Type="http://schemas.openxmlformats.org/officeDocument/2006/relationships/hyperlink" Target="https://twitter.com/s_aiueo32" TargetMode="External" /><Relationship Id="rId425" Type="http://schemas.openxmlformats.org/officeDocument/2006/relationships/hyperlink" Target="https://twitter.com/cvpaperchalleng" TargetMode="External" /><Relationship Id="rId426" Type="http://schemas.openxmlformats.org/officeDocument/2006/relationships/hyperlink" Target="https://twitter.com/jbeasom" TargetMode="External" /><Relationship Id="rId427" Type="http://schemas.openxmlformats.org/officeDocument/2006/relationships/hyperlink" Target="https://twitter.com/nlpaperchalleng" TargetMode="External" /><Relationship Id="rId428" Type="http://schemas.openxmlformats.org/officeDocument/2006/relationships/hyperlink" Target="https://twitter.com/simonsmine" TargetMode="External" /><Relationship Id="rId429" Type="http://schemas.openxmlformats.org/officeDocument/2006/relationships/hyperlink" Target="https://twitter.com/m_tomo_" TargetMode="External" /><Relationship Id="rId430" Type="http://schemas.openxmlformats.org/officeDocument/2006/relationships/hyperlink" Target="https://twitter.com/botwikidotorg" TargetMode="External" /><Relationship Id="rId431" Type="http://schemas.openxmlformats.org/officeDocument/2006/relationships/hyperlink" Target="https://twitter.com/kur0cky_y" TargetMode="External" /><Relationship Id="rId432" Type="http://schemas.openxmlformats.org/officeDocument/2006/relationships/hyperlink" Target="https://twitter.com/tabatkins" TargetMode="External" /><Relationship Id="rId433" Type="http://schemas.openxmlformats.org/officeDocument/2006/relationships/hyperlink" Target="https://twitter.com/n_kats_" TargetMode="External" /><Relationship Id="rId434" Type="http://schemas.openxmlformats.org/officeDocument/2006/relationships/hyperlink" Target="https://twitter.com/0x00c651e0" TargetMode="External" /><Relationship Id="rId435" Type="http://schemas.openxmlformats.org/officeDocument/2006/relationships/hyperlink" Target="https://twitter.com/listmakerlisa" TargetMode="External" /><Relationship Id="rId436" Type="http://schemas.openxmlformats.org/officeDocument/2006/relationships/hyperlink" Target="https://twitter.com/that_guy_ego" TargetMode="External" /><Relationship Id="rId437" Type="http://schemas.openxmlformats.org/officeDocument/2006/relationships/hyperlink" Target="https://twitter.com/zafsel" TargetMode="External" /><Relationship Id="rId438" Type="http://schemas.openxmlformats.org/officeDocument/2006/relationships/hyperlink" Target="https://twitter.com/okie_elliott" TargetMode="External" /><Relationship Id="rId439" Type="http://schemas.openxmlformats.org/officeDocument/2006/relationships/hyperlink" Target="https://twitter.com/lecagle" TargetMode="External" /><Relationship Id="rId440" Type="http://schemas.openxmlformats.org/officeDocument/2006/relationships/hyperlink" Target="https://twitter.com/samurairodeo" TargetMode="External" /><Relationship Id="rId441" Type="http://schemas.openxmlformats.org/officeDocument/2006/relationships/hyperlink" Target="https://twitter.com/assistedevolve" TargetMode="External" /><Relationship Id="rId442" Type="http://schemas.openxmlformats.org/officeDocument/2006/relationships/comments" Target="../comments2.xml" /><Relationship Id="rId443" Type="http://schemas.openxmlformats.org/officeDocument/2006/relationships/vmlDrawing" Target="../drawings/vmlDrawing2.vml" /><Relationship Id="rId444" Type="http://schemas.openxmlformats.org/officeDocument/2006/relationships/table" Target="../tables/table2.xml" /><Relationship Id="rId4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github.com/allenai/scibert" TargetMode="External" /><Relationship Id="rId2" Type="http://schemas.openxmlformats.org/officeDocument/2006/relationships/hyperlink" Target="https://arxiv.org/abs/1903.10676" TargetMode="External" /><Relationship Id="rId3" Type="http://schemas.openxmlformats.org/officeDocument/2006/relationships/hyperlink" Target="https://grover.allenai.org/" TargetMode="External" /><Relationship Id="rId4" Type="http://schemas.openxmlformats.org/officeDocument/2006/relationships/hyperlink" Target="https://www.aclweb.org/anthology/papers/P/P19/P19-1470/" TargetMode="External" /><Relationship Id="rId5" Type="http://schemas.openxmlformats.org/officeDocument/2006/relationships/hyperlink" Target="https://mosaickg.apps.allenai.org/" TargetMode="External" /><Relationship Id="rId6" Type="http://schemas.openxmlformats.org/officeDocument/2006/relationships/hyperlink" Target="https://drive.google.com/file/d/1mV2ucT3XbYSsgCJ5gOJkR15EKC-GelWy/view" TargetMode="External" /><Relationship Id="rId7" Type="http://schemas.openxmlformats.org/officeDocument/2006/relationships/hyperlink" Target="https://allenai.org/" TargetMode="External" /><Relationship Id="rId8" Type="http://schemas.openxmlformats.org/officeDocument/2006/relationships/hyperlink" Target="https://grover.allenai.org/" TargetMode="External" /><Relationship Id="rId9" Type="http://schemas.openxmlformats.org/officeDocument/2006/relationships/hyperlink" Target="https://s2-sanity.apps.allenai.org/" TargetMode="External" /><Relationship Id="rId10" Type="http://schemas.openxmlformats.org/officeDocument/2006/relationships/hyperlink" Target="https://leaderboard.allenai.org/winogrande/submissions/public" TargetMode="External" /><Relationship Id="rId11" Type="http://schemas.openxmlformats.org/officeDocument/2006/relationships/hyperlink" Target="https://grover.allenai.org/" TargetMode="External" /><Relationship Id="rId12" Type="http://schemas.openxmlformats.org/officeDocument/2006/relationships/hyperlink" Target="https://github.com/allenai/scibert" TargetMode="External" /><Relationship Id="rId13" Type="http://schemas.openxmlformats.org/officeDocument/2006/relationships/hyperlink" Target="http://allenai.org/" TargetMode="External" /><Relationship Id="rId14" Type="http://schemas.openxmlformats.org/officeDocument/2006/relationships/hyperlink" Target="https://allenai.org/content/docs/07-19_Springer_Nature_AI2_press_release.pdf" TargetMode="External" /><Relationship Id="rId15" Type="http://schemas.openxmlformats.org/officeDocument/2006/relationships/hyperlink" Target="https://www.semanticscholar.org/" TargetMode="External" /><Relationship Id="rId16" Type="http://schemas.openxmlformats.org/officeDocument/2006/relationships/hyperlink" Target="https://leaderboard.allenai.org/drop/submissions/public" TargetMode="External" /><Relationship Id="rId17" Type="http://schemas.openxmlformats.org/officeDocument/2006/relationships/hyperlink" Target="https://s2-sanity.apps.allenai.org/" TargetMode="External" /><Relationship Id="rId18" Type="http://schemas.openxmlformats.org/officeDocument/2006/relationships/hyperlink" Target="https://arxiv.org/abs/1904.03323" TargetMode="External" /><Relationship Id="rId19" Type="http://schemas.openxmlformats.org/officeDocument/2006/relationships/hyperlink" Target="https://arxiv.org/abs/1904.05342" TargetMode="External" /><Relationship Id="rId20" Type="http://schemas.openxmlformats.org/officeDocument/2006/relationships/hyperlink" Target="https://arxiv.org/abs/1902.08691" TargetMode="External" /><Relationship Id="rId21" Type="http://schemas.openxmlformats.org/officeDocument/2006/relationships/hyperlink" Target="https://arxiv.org/abs/1903.10676" TargetMode="External" /><Relationship Id="rId22" Type="http://schemas.openxmlformats.org/officeDocument/2006/relationships/hyperlink" Target="https://arxiv.org/abs/1903.10676" TargetMode="External" /><Relationship Id="rId23" Type="http://schemas.openxmlformats.org/officeDocument/2006/relationships/hyperlink" Target="https://github.com/allenai/scibert" TargetMode="External" /><Relationship Id="rId24" Type="http://schemas.openxmlformats.org/officeDocument/2006/relationships/hyperlink" Target="https://www.aclweb.org/anthology/papers/P/P19/P19-1470/" TargetMode="External" /><Relationship Id="rId25" Type="http://schemas.openxmlformats.org/officeDocument/2006/relationships/hyperlink" Target="https://allenai.org/" TargetMode="External" /><Relationship Id="rId26" Type="http://schemas.openxmlformats.org/officeDocument/2006/relationships/hyperlink" Target="https://leaderboard.allenai.org/winogrande/submissions/public" TargetMode="External" /><Relationship Id="rId27" Type="http://schemas.openxmlformats.org/officeDocument/2006/relationships/hyperlink" Target="https://arxiv.org/abs/1811.00146" TargetMode="External" /><Relationship Id="rId28" Type="http://schemas.openxmlformats.org/officeDocument/2006/relationships/hyperlink" Target="https://www.ft.com/content/4367e34e-db72-11e7-9504-59efdb70e12f" TargetMode="External" /><Relationship Id="rId29" Type="http://schemas.openxmlformats.org/officeDocument/2006/relationships/hyperlink" Target="http://euclid.allenai.org/" TargetMode="External" /><Relationship Id="rId30" Type="http://schemas.openxmlformats.org/officeDocument/2006/relationships/hyperlink" Target="https://twitter.com/rodneyabrooks/status/1160627697824833536" TargetMode="External" /><Relationship Id="rId31" Type="http://schemas.openxmlformats.org/officeDocument/2006/relationships/hyperlink" Target="https://arxiv.org/abs/1906.02242" TargetMode="External" /><Relationship Id="rId32" Type="http://schemas.openxmlformats.org/officeDocument/2006/relationships/hyperlink" Target="https://github.com/allenai/vampire" TargetMode="External" /><Relationship Id="rId33" Type="http://schemas.openxmlformats.org/officeDocument/2006/relationships/hyperlink" Target="https://leaderboard.allenai.org/" TargetMode="External" /><Relationship Id="rId34" Type="http://schemas.openxmlformats.org/officeDocument/2006/relationships/hyperlink" Target="https://mosaickg.apps.allenai.org/" TargetMode="External" /><Relationship Id="rId35" Type="http://schemas.openxmlformats.org/officeDocument/2006/relationships/hyperlink" Target="https://drive.google.com/file/d/1mV2ucT3XbYSsgCJ5gOJkR15EKC-GelWy/view" TargetMode="External" /><Relationship Id="rId36" Type="http://schemas.openxmlformats.org/officeDocument/2006/relationships/hyperlink" Target="https://mosaickg.apps.allenai.org/?l=Misha%20pulled%20William%27s%20hair" TargetMode="External" /><Relationship Id="rId37" Type="http://schemas.openxmlformats.org/officeDocument/2006/relationships/hyperlink" Target="https://mosaickg.apps.allenai.org/?l=The%20kids%20started%20fighting%20and%20Daddy%20got%20upset" TargetMode="External" /><Relationship Id="rId38" Type="http://schemas.openxmlformats.org/officeDocument/2006/relationships/hyperlink" Target="https://mosaickg.apps.allenai.org/conceptnet/?l=people&amp;r=IsA" TargetMode="External" /><Relationship Id="rId39" Type="http://schemas.openxmlformats.org/officeDocument/2006/relationships/hyperlink" Target="https://allenai.org/data/data-all-2018.html" TargetMode="External" /><Relationship Id="rId40" Type="http://schemas.openxmlformats.org/officeDocument/2006/relationships/hyperlink" Target="https://s2-sanity.apps.allenai.org/" TargetMode="External" /><Relationship Id="rId41" Type="http://schemas.openxmlformats.org/officeDocument/2006/relationships/hyperlink" Target="https://allenai.org/ai2-israel/" TargetMode="External" /><Relationship Id="rId42" Type="http://schemas.openxmlformats.org/officeDocument/2006/relationships/hyperlink" Target="https://grover.allenai.org/" TargetMode="External" /><Relationship Id="rId43" Type="http://schemas.openxmlformats.org/officeDocument/2006/relationships/hyperlink" Target="https://mosaickg.apps.allenai.org/"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1478</v>
      </c>
      <c r="BB2" s="13" t="s">
        <v>1506</v>
      </c>
      <c r="BC2" s="13" t="s">
        <v>1507</v>
      </c>
      <c r="BD2" s="119" t="s">
        <v>2143</v>
      </c>
      <c r="BE2" s="119" t="s">
        <v>2144</v>
      </c>
      <c r="BF2" s="119" t="s">
        <v>2145</v>
      </c>
      <c r="BG2" s="119" t="s">
        <v>2146</v>
      </c>
      <c r="BH2" s="119" t="s">
        <v>2147</v>
      </c>
      <c r="BI2" s="119" t="s">
        <v>2148</v>
      </c>
      <c r="BJ2" s="119" t="s">
        <v>2149</v>
      </c>
      <c r="BK2" s="119" t="s">
        <v>2150</v>
      </c>
      <c r="BL2" s="119" t="s">
        <v>2151</v>
      </c>
    </row>
    <row r="3" spans="1:64" ht="15" customHeight="1">
      <c r="A3" s="64" t="s">
        <v>212</v>
      </c>
      <c r="B3" s="64" t="s">
        <v>298</v>
      </c>
      <c r="C3" s="65" t="s">
        <v>2225</v>
      </c>
      <c r="D3" s="66">
        <v>3</v>
      </c>
      <c r="E3" s="67" t="s">
        <v>132</v>
      </c>
      <c r="F3" s="68">
        <v>35</v>
      </c>
      <c r="G3" s="65"/>
      <c r="H3" s="69"/>
      <c r="I3" s="70"/>
      <c r="J3" s="70"/>
      <c r="K3" s="34" t="s">
        <v>65</v>
      </c>
      <c r="L3" s="71">
        <v>3</v>
      </c>
      <c r="M3" s="71"/>
      <c r="N3" s="72"/>
      <c r="O3" s="78" t="s">
        <v>316</v>
      </c>
      <c r="P3" s="80">
        <v>43630.66171296296</v>
      </c>
      <c r="Q3" s="78" t="s">
        <v>318</v>
      </c>
      <c r="R3" s="83" t="s">
        <v>378</v>
      </c>
      <c r="S3" s="78" t="s">
        <v>403</v>
      </c>
      <c r="T3" s="78" t="s">
        <v>416</v>
      </c>
      <c r="U3" s="83" t="s">
        <v>427</v>
      </c>
      <c r="V3" s="83" t="s">
        <v>427</v>
      </c>
      <c r="W3" s="80">
        <v>43630.66171296296</v>
      </c>
      <c r="X3" s="83" t="s">
        <v>519</v>
      </c>
      <c r="Y3" s="78"/>
      <c r="Z3" s="78"/>
      <c r="AA3" s="84" t="s">
        <v>626</v>
      </c>
      <c r="AB3" s="78"/>
      <c r="AC3" s="78" t="b">
        <v>0</v>
      </c>
      <c r="AD3" s="78">
        <v>230</v>
      </c>
      <c r="AE3" s="84" t="s">
        <v>739</v>
      </c>
      <c r="AF3" s="78" t="b">
        <v>0</v>
      </c>
      <c r="AG3" s="78" t="s">
        <v>747</v>
      </c>
      <c r="AH3" s="78"/>
      <c r="AI3" s="84" t="s">
        <v>739</v>
      </c>
      <c r="AJ3" s="78" t="b">
        <v>0</v>
      </c>
      <c r="AK3" s="78">
        <v>75</v>
      </c>
      <c r="AL3" s="84" t="s">
        <v>739</v>
      </c>
      <c r="AM3" s="78" t="s">
        <v>751</v>
      </c>
      <c r="AN3" s="78" t="b">
        <v>0</v>
      </c>
      <c r="AO3" s="84" t="s">
        <v>626</v>
      </c>
      <c r="AP3" s="78" t="s">
        <v>763</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299</v>
      </c>
      <c r="C4" s="65" t="s">
        <v>2225</v>
      </c>
      <c r="D4" s="66">
        <v>3</v>
      </c>
      <c r="E4" s="67" t="s">
        <v>132</v>
      </c>
      <c r="F4" s="68">
        <v>35</v>
      </c>
      <c r="G4" s="65"/>
      <c r="H4" s="69"/>
      <c r="I4" s="70"/>
      <c r="J4" s="70"/>
      <c r="K4" s="34" t="s">
        <v>65</v>
      </c>
      <c r="L4" s="77">
        <v>4</v>
      </c>
      <c r="M4" s="77"/>
      <c r="N4" s="72"/>
      <c r="O4" s="79" t="s">
        <v>316</v>
      </c>
      <c r="P4" s="81">
        <v>43664.91521990741</v>
      </c>
      <c r="Q4" s="79" t="s">
        <v>319</v>
      </c>
      <c r="R4" s="82" t="s">
        <v>379</v>
      </c>
      <c r="S4" s="79" t="s">
        <v>403</v>
      </c>
      <c r="T4" s="79" t="s">
        <v>417</v>
      </c>
      <c r="U4" s="82" t="s">
        <v>428</v>
      </c>
      <c r="V4" s="82" t="s">
        <v>428</v>
      </c>
      <c r="W4" s="81">
        <v>43664.91521990741</v>
      </c>
      <c r="X4" s="82" t="s">
        <v>520</v>
      </c>
      <c r="Y4" s="79"/>
      <c r="Z4" s="79"/>
      <c r="AA4" s="85" t="s">
        <v>627</v>
      </c>
      <c r="AB4" s="79"/>
      <c r="AC4" s="79" t="b">
        <v>0</v>
      </c>
      <c r="AD4" s="79">
        <v>30</v>
      </c>
      <c r="AE4" s="85" t="s">
        <v>739</v>
      </c>
      <c r="AF4" s="79" t="b">
        <v>0</v>
      </c>
      <c r="AG4" s="79" t="s">
        <v>747</v>
      </c>
      <c r="AH4" s="79"/>
      <c r="AI4" s="85" t="s">
        <v>739</v>
      </c>
      <c r="AJ4" s="79" t="b">
        <v>0</v>
      </c>
      <c r="AK4" s="79">
        <v>7</v>
      </c>
      <c r="AL4" s="85" t="s">
        <v>739</v>
      </c>
      <c r="AM4" s="79" t="s">
        <v>751</v>
      </c>
      <c r="AN4" s="79" t="b">
        <v>0</v>
      </c>
      <c r="AO4" s="85" t="s">
        <v>627</v>
      </c>
      <c r="AP4" s="79" t="s">
        <v>763</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2</v>
      </c>
      <c r="BE4" s="49">
        <v>5</v>
      </c>
      <c r="BF4" s="48">
        <v>0</v>
      </c>
      <c r="BG4" s="49">
        <v>0</v>
      </c>
      <c r="BH4" s="48">
        <v>0</v>
      </c>
      <c r="BI4" s="49">
        <v>0</v>
      </c>
      <c r="BJ4" s="48">
        <v>38</v>
      </c>
      <c r="BK4" s="49">
        <v>95</v>
      </c>
      <c r="BL4" s="48">
        <v>40</v>
      </c>
    </row>
    <row r="5" spans="1:64" ht="15">
      <c r="A5" s="64" t="s">
        <v>213</v>
      </c>
      <c r="B5" s="64" t="s">
        <v>300</v>
      </c>
      <c r="C5" s="65" t="s">
        <v>2225</v>
      </c>
      <c r="D5" s="66">
        <v>3</v>
      </c>
      <c r="E5" s="67" t="s">
        <v>132</v>
      </c>
      <c r="F5" s="68">
        <v>35</v>
      </c>
      <c r="G5" s="65"/>
      <c r="H5" s="69"/>
      <c r="I5" s="70"/>
      <c r="J5" s="70"/>
      <c r="K5" s="34" t="s">
        <v>65</v>
      </c>
      <c r="L5" s="77">
        <v>5</v>
      </c>
      <c r="M5" s="77"/>
      <c r="N5" s="72"/>
      <c r="O5" s="79" t="s">
        <v>316</v>
      </c>
      <c r="P5" s="81">
        <v>43627.00005787037</v>
      </c>
      <c r="Q5" s="79" t="s">
        <v>320</v>
      </c>
      <c r="R5" s="79" t="s">
        <v>380</v>
      </c>
      <c r="S5" s="79" t="s">
        <v>404</v>
      </c>
      <c r="T5" s="79" t="s">
        <v>418</v>
      </c>
      <c r="U5" s="79"/>
      <c r="V5" s="82" t="s">
        <v>440</v>
      </c>
      <c r="W5" s="81">
        <v>43627.00005787037</v>
      </c>
      <c r="X5" s="82" t="s">
        <v>521</v>
      </c>
      <c r="Y5" s="79"/>
      <c r="Z5" s="79"/>
      <c r="AA5" s="85" t="s">
        <v>628</v>
      </c>
      <c r="AB5" s="79"/>
      <c r="AC5" s="79" t="b">
        <v>0</v>
      </c>
      <c r="AD5" s="79">
        <v>53</v>
      </c>
      <c r="AE5" s="85" t="s">
        <v>739</v>
      </c>
      <c r="AF5" s="79" t="b">
        <v>0</v>
      </c>
      <c r="AG5" s="79" t="s">
        <v>747</v>
      </c>
      <c r="AH5" s="79"/>
      <c r="AI5" s="85" t="s">
        <v>739</v>
      </c>
      <c r="AJ5" s="79" t="b">
        <v>0</v>
      </c>
      <c r="AK5" s="79">
        <v>15</v>
      </c>
      <c r="AL5" s="85" t="s">
        <v>739</v>
      </c>
      <c r="AM5" s="79" t="s">
        <v>752</v>
      </c>
      <c r="AN5" s="79" t="b">
        <v>0</v>
      </c>
      <c r="AO5" s="85" t="s">
        <v>628</v>
      </c>
      <c r="AP5" s="79" t="s">
        <v>763</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213</v>
      </c>
      <c r="B6" s="64" t="s">
        <v>301</v>
      </c>
      <c r="C6" s="65" t="s">
        <v>2225</v>
      </c>
      <c r="D6" s="66">
        <v>3</v>
      </c>
      <c r="E6" s="67" t="s">
        <v>132</v>
      </c>
      <c r="F6" s="68">
        <v>35</v>
      </c>
      <c r="G6" s="65"/>
      <c r="H6" s="69"/>
      <c r="I6" s="70"/>
      <c r="J6" s="70"/>
      <c r="K6" s="34" t="s">
        <v>65</v>
      </c>
      <c r="L6" s="77">
        <v>6</v>
      </c>
      <c r="M6" s="77"/>
      <c r="N6" s="72"/>
      <c r="O6" s="79" t="s">
        <v>316</v>
      </c>
      <c r="P6" s="81">
        <v>43627.00005787037</v>
      </c>
      <c r="Q6" s="79" t="s">
        <v>320</v>
      </c>
      <c r="R6" s="79" t="s">
        <v>380</v>
      </c>
      <c r="S6" s="79" t="s">
        <v>404</v>
      </c>
      <c r="T6" s="79" t="s">
        <v>418</v>
      </c>
      <c r="U6" s="79"/>
      <c r="V6" s="82" t="s">
        <v>440</v>
      </c>
      <c r="W6" s="81">
        <v>43627.00005787037</v>
      </c>
      <c r="X6" s="82" t="s">
        <v>521</v>
      </c>
      <c r="Y6" s="79"/>
      <c r="Z6" s="79"/>
      <c r="AA6" s="85" t="s">
        <v>628</v>
      </c>
      <c r="AB6" s="79"/>
      <c r="AC6" s="79" t="b">
        <v>0</v>
      </c>
      <c r="AD6" s="79">
        <v>53</v>
      </c>
      <c r="AE6" s="85" t="s">
        <v>739</v>
      </c>
      <c r="AF6" s="79" t="b">
        <v>0</v>
      </c>
      <c r="AG6" s="79" t="s">
        <v>747</v>
      </c>
      <c r="AH6" s="79"/>
      <c r="AI6" s="85" t="s">
        <v>739</v>
      </c>
      <c r="AJ6" s="79" t="b">
        <v>0</v>
      </c>
      <c r="AK6" s="79">
        <v>15</v>
      </c>
      <c r="AL6" s="85" t="s">
        <v>739</v>
      </c>
      <c r="AM6" s="79" t="s">
        <v>752</v>
      </c>
      <c r="AN6" s="79" t="b">
        <v>0</v>
      </c>
      <c r="AO6" s="85" t="s">
        <v>628</v>
      </c>
      <c r="AP6" s="79" t="s">
        <v>763</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302</v>
      </c>
      <c r="C7" s="65" t="s">
        <v>2225</v>
      </c>
      <c r="D7" s="66">
        <v>3</v>
      </c>
      <c r="E7" s="67" t="s">
        <v>132</v>
      </c>
      <c r="F7" s="68">
        <v>35</v>
      </c>
      <c r="G7" s="65"/>
      <c r="H7" s="69"/>
      <c r="I7" s="70"/>
      <c r="J7" s="70"/>
      <c r="K7" s="34" t="s">
        <v>65</v>
      </c>
      <c r="L7" s="77">
        <v>7</v>
      </c>
      <c r="M7" s="77"/>
      <c r="N7" s="72"/>
      <c r="O7" s="79" t="s">
        <v>316</v>
      </c>
      <c r="P7" s="81">
        <v>43627.00005787037</v>
      </c>
      <c r="Q7" s="79" t="s">
        <v>320</v>
      </c>
      <c r="R7" s="79" t="s">
        <v>380</v>
      </c>
      <c r="S7" s="79" t="s">
        <v>404</v>
      </c>
      <c r="T7" s="79" t="s">
        <v>418</v>
      </c>
      <c r="U7" s="79"/>
      <c r="V7" s="82" t="s">
        <v>440</v>
      </c>
      <c r="W7" s="81">
        <v>43627.00005787037</v>
      </c>
      <c r="X7" s="82" t="s">
        <v>521</v>
      </c>
      <c r="Y7" s="79"/>
      <c r="Z7" s="79"/>
      <c r="AA7" s="85" t="s">
        <v>628</v>
      </c>
      <c r="AB7" s="79"/>
      <c r="AC7" s="79" t="b">
        <v>0</v>
      </c>
      <c r="AD7" s="79">
        <v>53</v>
      </c>
      <c r="AE7" s="85" t="s">
        <v>739</v>
      </c>
      <c r="AF7" s="79" t="b">
        <v>0</v>
      </c>
      <c r="AG7" s="79" t="s">
        <v>747</v>
      </c>
      <c r="AH7" s="79"/>
      <c r="AI7" s="85" t="s">
        <v>739</v>
      </c>
      <c r="AJ7" s="79" t="b">
        <v>0</v>
      </c>
      <c r="AK7" s="79">
        <v>15</v>
      </c>
      <c r="AL7" s="85" t="s">
        <v>739</v>
      </c>
      <c r="AM7" s="79" t="s">
        <v>752</v>
      </c>
      <c r="AN7" s="79" t="b">
        <v>0</v>
      </c>
      <c r="AO7" s="85" t="s">
        <v>628</v>
      </c>
      <c r="AP7" s="79" t="s">
        <v>763</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1</v>
      </c>
      <c r="BE7" s="49">
        <v>3.7037037037037037</v>
      </c>
      <c r="BF7" s="48">
        <v>0</v>
      </c>
      <c r="BG7" s="49">
        <v>0</v>
      </c>
      <c r="BH7" s="48">
        <v>0</v>
      </c>
      <c r="BI7" s="49">
        <v>0</v>
      </c>
      <c r="BJ7" s="48">
        <v>26</v>
      </c>
      <c r="BK7" s="49">
        <v>96.29629629629629</v>
      </c>
      <c r="BL7" s="48">
        <v>27</v>
      </c>
    </row>
    <row r="8" spans="1:64" ht="15">
      <c r="A8" s="64" t="s">
        <v>214</v>
      </c>
      <c r="B8" s="64" t="s">
        <v>303</v>
      </c>
      <c r="C8" s="65" t="s">
        <v>2225</v>
      </c>
      <c r="D8" s="66">
        <v>3</v>
      </c>
      <c r="E8" s="67" t="s">
        <v>132</v>
      </c>
      <c r="F8" s="68">
        <v>35</v>
      </c>
      <c r="G8" s="65"/>
      <c r="H8" s="69"/>
      <c r="I8" s="70"/>
      <c r="J8" s="70"/>
      <c r="K8" s="34" t="s">
        <v>65</v>
      </c>
      <c r="L8" s="77">
        <v>8</v>
      </c>
      <c r="M8" s="77"/>
      <c r="N8" s="72"/>
      <c r="O8" s="79" t="s">
        <v>316</v>
      </c>
      <c r="P8" s="81">
        <v>43136.7355787037</v>
      </c>
      <c r="Q8" s="79" t="s">
        <v>321</v>
      </c>
      <c r="R8" s="82" t="s">
        <v>381</v>
      </c>
      <c r="S8" s="79" t="s">
        <v>405</v>
      </c>
      <c r="T8" s="79" t="s">
        <v>419</v>
      </c>
      <c r="U8" s="79"/>
      <c r="V8" s="82" t="s">
        <v>441</v>
      </c>
      <c r="W8" s="81">
        <v>43136.7355787037</v>
      </c>
      <c r="X8" s="82" t="s">
        <v>522</v>
      </c>
      <c r="Y8" s="79"/>
      <c r="Z8" s="79"/>
      <c r="AA8" s="85" t="s">
        <v>629</v>
      </c>
      <c r="AB8" s="79"/>
      <c r="AC8" s="79" t="b">
        <v>0</v>
      </c>
      <c r="AD8" s="79">
        <v>433</v>
      </c>
      <c r="AE8" s="85" t="s">
        <v>739</v>
      </c>
      <c r="AF8" s="79" t="b">
        <v>0</v>
      </c>
      <c r="AG8" s="79" t="s">
        <v>747</v>
      </c>
      <c r="AH8" s="79"/>
      <c r="AI8" s="85" t="s">
        <v>739</v>
      </c>
      <c r="AJ8" s="79" t="b">
        <v>0</v>
      </c>
      <c r="AK8" s="79">
        <v>221</v>
      </c>
      <c r="AL8" s="85" t="s">
        <v>739</v>
      </c>
      <c r="AM8" s="79" t="s">
        <v>753</v>
      </c>
      <c r="AN8" s="79" t="b">
        <v>0</v>
      </c>
      <c r="AO8" s="85" t="s">
        <v>629</v>
      </c>
      <c r="AP8" s="79" t="s">
        <v>763</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c r="BE8" s="49"/>
      <c r="BF8" s="48"/>
      <c r="BG8" s="49"/>
      <c r="BH8" s="48"/>
      <c r="BI8" s="49"/>
      <c r="BJ8" s="48"/>
      <c r="BK8" s="49"/>
      <c r="BL8" s="48"/>
    </row>
    <row r="9" spans="1:64" ht="15">
      <c r="A9" s="64" t="s">
        <v>215</v>
      </c>
      <c r="B9" s="64" t="s">
        <v>219</v>
      </c>
      <c r="C9" s="65" t="s">
        <v>2225</v>
      </c>
      <c r="D9" s="66">
        <v>3</v>
      </c>
      <c r="E9" s="67" t="s">
        <v>132</v>
      </c>
      <c r="F9" s="68">
        <v>35</v>
      </c>
      <c r="G9" s="65"/>
      <c r="H9" s="69"/>
      <c r="I9" s="70"/>
      <c r="J9" s="70"/>
      <c r="K9" s="34" t="s">
        <v>65</v>
      </c>
      <c r="L9" s="77">
        <v>9</v>
      </c>
      <c r="M9" s="77"/>
      <c r="N9" s="72"/>
      <c r="O9" s="79" t="s">
        <v>316</v>
      </c>
      <c r="P9" s="81">
        <v>43677.59554398148</v>
      </c>
      <c r="Q9" s="79" t="s">
        <v>322</v>
      </c>
      <c r="R9" s="79"/>
      <c r="S9" s="79"/>
      <c r="T9" s="79"/>
      <c r="U9" s="79"/>
      <c r="V9" s="82" t="s">
        <v>442</v>
      </c>
      <c r="W9" s="81">
        <v>43677.59554398148</v>
      </c>
      <c r="X9" s="82" t="s">
        <v>523</v>
      </c>
      <c r="Y9" s="79"/>
      <c r="Z9" s="79"/>
      <c r="AA9" s="85" t="s">
        <v>630</v>
      </c>
      <c r="AB9" s="79"/>
      <c r="AC9" s="79" t="b">
        <v>0</v>
      </c>
      <c r="AD9" s="79">
        <v>0</v>
      </c>
      <c r="AE9" s="85" t="s">
        <v>739</v>
      </c>
      <c r="AF9" s="79" t="b">
        <v>0</v>
      </c>
      <c r="AG9" s="79" t="s">
        <v>747</v>
      </c>
      <c r="AH9" s="79"/>
      <c r="AI9" s="85" t="s">
        <v>739</v>
      </c>
      <c r="AJ9" s="79" t="b">
        <v>0</v>
      </c>
      <c r="AK9" s="79">
        <v>2</v>
      </c>
      <c r="AL9" s="85" t="s">
        <v>634</v>
      </c>
      <c r="AM9" s="79" t="s">
        <v>754</v>
      </c>
      <c r="AN9" s="79" t="b">
        <v>0</v>
      </c>
      <c r="AO9" s="85" t="s">
        <v>634</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v>0</v>
      </c>
      <c r="BE9" s="49">
        <v>0</v>
      </c>
      <c r="BF9" s="48">
        <v>0</v>
      </c>
      <c r="BG9" s="49">
        <v>0</v>
      </c>
      <c r="BH9" s="48">
        <v>0</v>
      </c>
      <c r="BI9" s="49">
        <v>0</v>
      </c>
      <c r="BJ9" s="48">
        <v>18</v>
      </c>
      <c r="BK9" s="49">
        <v>100</v>
      </c>
      <c r="BL9" s="48">
        <v>18</v>
      </c>
    </row>
    <row r="10" spans="1:64" ht="15">
      <c r="A10" s="64" t="s">
        <v>216</v>
      </c>
      <c r="B10" s="64" t="s">
        <v>282</v>
      </c>
      <c r="C10" s="65" t="s">
        <v>2225</v>
      </c>
      <c r="D10" s="66">
        <v>3</v>
      </c>
      <c r="E10" s="67" t="s">
        <v>132</v>
      </c>
      <c r="F10" s="68">
        <v>35</v>
      </c>
      <c r="G10" s="65"/>
      <c r="H10" s="69"/>
      <c r="I10" s="70"/>
      <c r="J10" s="70"/>
      <c r="K10" s="34" t="s">
        <v>65</v>
      </c>
      <c r="L10" s="77">
        <v>10</v>
      </c>
      <c r="M10" s="77"/>
      <c r="N10" s="72"/>
      <c r="O10" s="79" t="s">
        <v>316</v>
      </c>
      <c r="P10" s="81">
        <v>43677.6000462963</v>
      </c>
      <c r="Q10" s="79" t="s">
        <v>323</v>
      </c>
      <c r="R10" s="82" t="s">
        <v>382</v>
      </c>
      <c r="S10" s="79" t="s">
        <v>406</v>
      </c>
      <c r="T10" s="79"/>
      <c r="U10" s="79"/>
      <c r="V10" s="82" t="s">
        <v>443</v>
      </c>
      <c r="W10" s="81">
        <v>43677.6000462963</v>
      </c>
      <c r="X10" s="82" t="s">
        <v>524</v>
      </c>
      <c r="Y10" s="79"/>
      <c r="Z10" s="79"/>
      <c r="AA10" s="85" t="s">
        <v>631</v>
      </c>
      <c r="AB10" s="79"/>
      <c r="AC10" s="79" t="b">
        <v>0</v>
      </c>
      <c r="AD10" s="79">
        <v>0</v>
      </c>
      <c r="AE10" s="85" t="s">
        <v>739</v>
      </c>
      <c r="AF10" s="79" t="b">
        <v>0</v>
      </c>
      <c r="AG10" s="79" t="s">
        <v>748</v>
      </c>
      <c r="AH10" s="79"/>
      <c r="AI10" s="85" t="s">
        <v>739</v>
      </c>
      <c r="AJ10" s="79" t="b">
        <v>0</v>
      </c>
      <c r="AK10" s="79">
        <v>5</v>
      </c>
      <c r="AL10" s="85" t="s">
        <v>713</v>
      </c>
      <c r="AM10" s="79" t="s">
        <v>755</v>
      </c>
      <c r="AN10" s="79" t="b">
        <v>0</v>
      </c>
      <c r="AO10" s="85" t="s">
        <v>713</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13</v>
      </c>
      <c r="BK10" s="49">
        <v>100</v>
      </c>
      <c r="BL10" s="48">
        <v>13</v>
      </c>
    </row>
    <row r="11" spans="1:64" ht="15">
      <c r="A11" s="64" t="s">
        <v>217</v>
      </c>
      <c r="B11" s="64" t="s">
        <v>213</v>
      </c>
      <c r="C11" s="65" t="s">
        <v>2225</v>
      </c>
      <c r="D11" s="66">
        <v>3</v>
      </c>
      <c r="E11" s="67" t="s">
        <v>132</v>
      </c>
      <c r="F11" s="68">
        <v>35</v>
      </c>
      <c r="G11" s="65"/>
      <c r="H11" s="69"/>
      <c r="I11" s="70"/>
      <c r="J11" s="70"/>
      <c r="K11" s="34" t="s">
        <v>65</v>
      </c>
      <c r="L11" s="77">
        <v>11</v>
      </c>
      <c r="M11" s="77"/>
      <c r="N11" s="72"/>
      <c r="O11" s="79" t="s">
        <v>316</v>
      </c>
      <c r="P11" s="81">
        <v>43677.651550925926</v>
      </c>
      <c r="Q11" s="79" t="s">
        <v>324</v>
      </c>
      <c r="R11" s="79"/>
      <c r="S11" s="79"/>
      <c r="T11" s="79" t="s">
        <v>418</v>
      </c>
      <c r="U11" s="79"/>
      <c r="V11" s="82" t="s">
        <v>444</v>
      </c>
      <c r="W11" s="81">
        <v>43677.651550925926</v>
      </c>
      <c r="X11" s="82" t="s">
        <v>525</v>
      </c>
      <c r="Y11" s="79"/>
      <c r="Z11" s="79"/>
      <c r="AA11" s="85" t="s">
        <v>632</v>
      </c>
      <c r="AB11" s="79"/>
      <c r="AC11" s="79" t="b">
        <v>0</v>
      </c>
      <c r="AD11" s="79">
        <v>0</v>
      </c>
      <c r="AE11" s="85" t="s">
        <v>739</v>
      </c>
      <c r="AF11" s="79" t="b">
        <v>0</v>
      </c>
      <c r="AG11" s="79" t="s">
        <v>747</v>
      </c>
      <c r="AH11" s="79"/>
      <c r="AI11" s="85" t="s">
        <v>739</v>
      </c>
      <c r="AJ11" s="79" t="b">
        <v>0</v>
      </c>
      <c r="AK11" s="79">
        <v>15</v>
      </c>
      <c r="AL11" s="85" t="s">
        <v>628</v>
      </c>
      <c r="AM11" s="79" t="s">
        <v>754</v>
      </c>
      <c r="AN11" s="79" t="b">
        <v>0</v>
      </c>
      <c r="AO11" s="85" t="s">
        <v>628</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1</v>
      </c>
      <c r="BE11" s="49">
        <v>4.761904761904762</v>
      </c>
      <c r="BF11" s="48">
        <v>0</v>
      </c>
      <c r="BG11" s="49">
        <v>0</v>
      </c>
      <c r="BH11" s="48">
        <v>0</v>
      </c>
      <c r="BI11" s="49">
        <v>0</v>
      </c>
      <c r="BJ11" s="48">
        <v>20</v>
      </c>
      <c r="BK11" s="49">
        <v>95.23809523809524</v>
      </c>
      <c r="BL11" s="48">
        <v>21</v>
      </c>
    </row>
    <row r="12" spans="1:64" ht="15">
      <c r="A12" s="64" t="s">
        <v>218</v>
      </c>
      <c r="B12" s="64" t="s">
        <v>218</v>
      </c>
      <c r="C12" s="65" t="s">
        <v>2225</v>
      </c>
      <c r="D12" s="66">
        <v>3</v>
      </c>
      <c r="E12" s="67" t="s">
        <v>132</v>
      </c>
      <c r="F12" s="68">
        <v>35</v>
      </c>
      <c r="G12" s="65"/>
      <c r="H12" s="69"/>
      <c r="I12" s="70"/>
      <c r="J12" s="70"/>
      <c r="K12" s="34" t="s">
        <v>65</v>
      </c>
      <c r="L12" s="77">
        <v>12</v>
      </c>
      <c r="M12" s="77"/>
      <c r="N12" s="72"/>
      <c r="O12" s="79" t="s">
        <v>176</v>
      </c>
      <c r="P12" s="81">
        <v>43677.65356481481</v>
      </c>
      <c r="Q12" s="79" t="s">
        <v>325</v>
      </c>
      <c r="R12" s="82" t="s">
        <v>383</v>
      </c>
      <c r="S12" s="79" t="s">
        <v>403</v>
      </c>
      <c r="T12" s="79" t="s">
        <v>420</v>
      </c>
      <c r="U12" s="79"/>
      <c r="V12" s="82" t="s">
        <v>445</v>
      </c>
      <c r="W12" s="81">
        <v>43677.65356481481</v>
      </c>
      <c r="X12" s="82" t="s">
        <v>526</v>
      </c>
      <c r="Y12" s="79"/>
      <c r="Z12" s="79"/>
      <c r="AA12" s="85" t="s">
        <v>633</v>
      </c>
      <c r="AB12" s="79"/>
      <c r="AC12" s="79" t="b">
        <v>0</v>
      </c>
      <c r="AD12" s="79">
        <v>2</v>
      </c>
      <c r="AE12" s="85" t="s">
        <v>739</v>
      </c>
      <c r="AF12" s="79" t="b">
        <v>0</v>
      </c>
      <c r="AG12" s="79" t="s">
        <v>747</v>
      </c>
      <c r="AH12" s="79"/>
      <c r="AI12" s="85" t="s">
        <v>739</v>
      </c>
      <c r="AJ12" s="79" t="b">
        <v>0</v>
      </c>
      <c r="AK12" s="79">
        <v>0</v>
      </c>
      <c r="AL12" s="85" t="s">
        <v>739</v>
      </c>
      <c r="AM12" s="79" t="s">
        <v>755</v>
      </c>
      <c r="AN12" s="79" t="b">
        <v>0</v>
      </c>
      <c r="AO12" s="85" t="s">
        <v>633</v>
      </c>
      <c r="AP12" s="79" t="s">
        <v>176</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v>1</v>
      </c>
      <c r="BE12" s="49">
        <v>7.6923076923076925</v>
      </c>
      <c r="BF12" s="48">
        <v>0</v>
      </c>
      <c r="BG12" s="49">
        <v>0</v>
      </c>
      <c r="BH12" s="48">
        <v>0</v>
      </c>
      <c r="BI12" s="49">
        <v>0</v>
      </c>
      <c r="BJ12" s="48">
        <v>12</v>
      </c>
      <c r="BK12" s="49">
        <v>92.3076923076923</v>
      </c>
      <c r="BL12" s="48">
        <v>13</v>
      </c>
    </row>
    <row r="13" spans="1:64" ht="15">
      <c r="A13" s="64" t="s">
        <v>219</v>
      </c>
      <c r="B13" s="64" t="s">
        <v>219</v>
      </c>
      <c r="C13" s="65" t="s">
        <v>2225</v>
      </c>
      <c r="D13" s="66">
        <v>3</v>
      </c>
      <c r="E13" s="67" t="s">
        <v>132</v>
      </c>
      <c r="F13" s="68">
        <v>35</v>
      </c>
      <c r="G13" s="65"/>
      <c r="H13" s="69"/>
      <c r="I13" s="70"/>
      <c r="J13" s="70"/>
      <c r="K13" s="34" t="s">
        <v>65</v>
      </c>
      <c r="L13" s="77">
        <v>13</v>
      </c>
      <c r="M13" s="77"/>
      <c r="N13" s="72"/>
      <c r="O13" s="79" t="s">
        <v>176</v>
      </c>
      <c r="P13" s="81">
        <v>43677.594618055555</v>
      </c>
      <c r="Q13" s="79" t="s">
        <v>326</v>
      </c>
      <c r="R13" s="82" t="s">
        <v>384</v>
      </c>
      <c r="S13" s="79" t="s">
        <v>403</v>
      </c>
      <c r="T13" s="79" t="s">
        <v>421</v>
      </c>
      <c r="U13" s="82" t="s">
        <v>429</v>
      </c>
      <c r="V13" s="82" t="s">
        <v>429</v>
      </c>
      <c r="W13" s="81">
        <v>43677.594618055555</v>
      </c>
      <c r="X13" s="82" t="s">
        <v>527</v>
      </c>
      <c r="Y13" s="79"/>
      <c r="Z13" s="79"/>
      <c r="AA13" s="85" t="s">
        <v>634</v>
      </c>
      <c r="AB13" s="79"/>
      <c r="AC13" s="79" t="b">
        <v>0</v>
      </c>
      <c r="AD13" s="79">
        <v>5</v>
      </c>
      <c r="AE13" s="85" t="s">
        <v>739</v>
      </c>
      <c r="AF13" s="79" t="b">
        <v>0</v>
      </c>
      <c r="AG13" s="79" t="s">
        <v>747</v>
      </c>
      <c r="AH13" s="79"/>
      <c r="AI13" s="85" t="s">
        <v>739</v>
      </c>
      <c r="AJ13" s="79" t="b">
        <v>0</v>
      </c>
      <c r="AK13" s="79">
        <v>2</v>
      </c>
      <c r="AL13" s="85" t="s">
        <v>739</v>
      </c>
      <c r="AM13" s="79" t="s">
        <v>754</v>
      </c>
      <c r="AN13" s="79" t="b">
        <v>0</v>
      </c>
      <c r="AO13" s="85" t="s">
        <v>634</v>
      </c>
      <c r="AP13" s="79" t="s">
        <v>763</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0</v>
      </c>
      <c r="BE13" s="49">
        <v>0</v>
      </c>
      <c r="BF13" s="48">
        <v>0</v>
      </c>
      <c r="BG13" s="49">
        <v>0</v>
      </c>
      <c r="BH13" s="48">
        <v>0</v>
      </c>
      <c r="BI13" s="49">
        <v>0</v>
      </c>
      <c r="BJ13" s="48">
        <v>18</v>
      </c>
      <c r="BK13" s="49">
        <v>100</v>
      </c>
      <c r="BL13" s="48">
        <v>18</v>
      </c>
    </row>
    <row r="14" spans="1:64" ht="15">
      <c r="A14" s="64" t="s">
        <v>220</v>
      </c>
      <c r="B14" s="64" t="s">
        <v>219</v>
      </c>
      <c r="C14" s="65" t="s">
        <v>2225</v>
      </c>
      <c r="D14" s="66">
        <v>3</v>
      </c>
      <c r="E14" s="67" t="s">
        <v>132</v>
      </c>
      <c r="F14" s="68">
        <v>35</v>
      </c>
      <c r="G14" s="65"/>
      <c r="H14" s="69"/>
      <c r="I14" s="70"/>
      <c r="J14" s="70"/>
      <c r="K14" s="34" t="s">
        <v>65</v>
      </c>
      <c r="L14" s="77">
        <v>14</v>
      </c>
      <c r="M14" s="77"/>
      <c r="N14" s="72"/>
      <c r="O14" s="79" t="s">
        <v>316</v>
      </c>
      <c r="P14" s="81">
        <v>43677.667650462965</v>
      </c>
      <c r="Q14" s="79" t="s">
        <v>322</v>
      </c>
      <c r="R14" s="79"/>
      <c r="S14" s="79"/>
      <c r="T14" s="79"/>
      <c r="U14" s="79"/>
      <c r="V14" s="82" t="s">
        <v>446</v>
      </c>
      <c r="W14" s="81">
        <v>43677.667650462965</v>
      </c>
      <c r="X14" s="82" t="s">
        <v>528</v>
      </c>
      <c r="Y14" s="79"/>
      <c r="Z14" s="79"/>
      <c r="AA14" s="85" t="s">
        <v>635</v>
      </c>
      <c r="AB14" s="79"/>
      <c r="AC14" s="79" t="b">
        <v>0</v>
      </c>
      <c r="AD14" s="79">
        <v>0</v>
      </c>
      <c r="AE14" s="85" t="s">
        <v>739</v>
      </c>
      <c r="AF14" s="79" t="b">
        <v>0</v>
      </c>
      <c r="AG14" s="79" t="s">
        <v>747</v>
      </c>
      <c r="AH14" s="79"/>
      <c r="AI14" s="85" t="s">
        <v>739</v>
      </c>
      <c r="AJ14" s="79" t="b">
        <v>0</v>
      </c>
      <c r="AK14" s="79">
        <v>2</v>
      </c>
      <c r="AL14" s="85" t="s">
        <v>634</v>
      </c>
      <c r="AM14" s="79" t="s">
        <v>754</v>
      </c>
      <c r="AN14" s="79" t="b">
        <v>0</v>
      </c>
      <c r="AO14" s="85" t="s">
        <v>634</v>
      </c>
      <c r="AP14" s="79" t="s">
        <v>176</v>
      </c>
      <c r="AQ14" s="79">
        <v>0</v>
      </c>
      <c r="AR14" s="79">
        <v>0</v>
      </c>
      <c r="AS14" s="79"/>
      <c r="AT14" s="79"/>
      <c r="AU14" s="79"/>
      <c r="AV14" s="79"/>
      <c r="AW14" s="79"/>
      <c r="AX14" s="79"/>
      <c r="AY14" s="79"/>
      <c r="AZ14" s="79"/>
      <c r="BA14">
        <v>1</v>
      </c>
      <c r="BB14" s="78" t="str">
        <f>REPLACE(INDEX(GroupVertices[Group],MATCH(Edges[[#This Row],[Vertex 1]],GroupVertices[Vertex],0)),1,1,"")</f>
        <v>10</v>
      </c>
      <c r="BC14" s="78" t="str">
        <f>REPLACE(INDEX(GroupVertices[Group],MATCH(Edges[[#This Row],[Vertex 2]],GroupVertices[Vertex],0)),1,1,"")</f>
        <v>10</v>
      </c>
      <c r="BD14" s="48">
        <v>0</v>
      </c>
      <c r="BE14" s="49">
        <v>0</v>
      </c>
      <c r="BF14" s="48">
        <v>0</v>
      </c>
      <c r="BG14" s="49">
        <v>0</v>
      </c>
      <c r="BH14" s="48">
        <v>0</v>
      </c>
      <c r="BI14" s="49">
        <v>0</v>
      </c>
      <c r="BJ14" s="48">
        <v>18</v>
      </c>
      <c r="BK14" s="49">
        <v>100</v>
      </c>
      <c r="BL14" s="48">
        <v>18</v>
      </c>
    </row>
    <row r="15" spans="1:64" ht="15">
      <c r="A15" s="64" t="s">
        <v>221</v>
      </c>
      <c r="B15" s="64" t="s">
        <v>212</v>
      </c>
      <c r="C15" s="65" t="s">
        <v>2225</v>
      </c>
      <c r="D15" s="66">
        <v>3</v>
      </c>
      <c r="E15" s="67" t="s">
        <v>132</v>
      </c>
      <c r="F15" s="68">
        <v>35</v>
      </c>
      <c r="G15" s="65"/>
      <c r="H15" s="69"/>
      <c r="I15" s="70"/>
      <c r="J15" s="70"/>
      <c r="K15" s="34" t="s">
        <v>65</v>
      </c>
      <c r="L15" s="77">
        <v>15</v>
      </c>
      <c r="M15" s="77"/>
      <c r="N15" s="72"/>
      <c r="O15" s="79" t="s">
        <v>316</v>
      </c>
      <c r="P15" s="81">
        <v>43677.94900462963</v>
      </c>
      <c r="Q15" s="79" t="s">
        <v>327</v>
      </c>
      <c r="R15" s="79"/>
      <c r="S15" s="79"/>
      <c r="T15" s="79"/>
      <c r="U15" s="79"/>
      <c r="V15" s="82" t="s">
        <v>447</v>
      </c>
      <c r="W15" s="81">
        <v>43677.94900462963</v>
      </c>
      <c r="X15" s="82" t="s">
        <v>529</v>
      </c>
      <c r="Y15" s="79"/>
      <c r="Z15" s="79"/>
      <c r="AA15" s="85" t="s">
        <v>636</v>
      </c>
      <c r="AB15" s="79"/>
      <c r="AC15" s="79" t="b">
        <v>0</v>
      </c>
      <c r="AD15" s="79">
        <v>0</v>
      </c>
      <c r="AE15" s="85" t="s">
        <v>739</v>
      </c>
      <c r="AF15" s="79" t="b">
        <v>0</v>
      </c>
      <c r="AG15" s="79" t="s">
        <v>747</v>
      </c>
      <c r="AH15" s="79"/>
      <c r="AI15" s="85" t="s">
        <v>739</v>
      </c>
      <c r="AJ15" s="79" t="b">
        <v>0</v>
      </c>
      <c r="AK15" s="79">
        <v>1</v>
      </c>
      <c r="AL15" s="85" t="s">
        <v>639</v>
      </c>
      <c r="AM15" s="79" t="s">
        <v>754</v>
      </c>
      <c r="AN15" s="79" t="b">
        <v>0</v>
      </c>
      <c r="AO15" s="85" t="s">
        <v>639</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221</v>
      </c>
      <c r="B16" s="64" t="s">
        <v>224</v>
      </c>
      <c r="C16" s="65" t="s">
        <v>2225</v>
      </c>
      <c r="D16" s="66">
        <v>3</v>
      </c>
      <c r="E16" s="67" t="s">
        <v>132</v>
      </c>
      <c r="F16" s="68">
        <v>35</v>
      </c>
      <c r="G16" s="65"/>
      <c r="H16" s="69"/>
      <c r="I16" s="70"/>
      <c r="J16" s="70"/>
      <c r="K16" s="34" t="s">
        <v>65</v>
      </c>
      <c r="L16" s="77">
        <v>16</v>
      </c>
      <c r="M16" s="77"/>
      <c r="N16" s="72"/>
      <c r="O16" s="79" t="s">
        <v>316</v>
      </c>
      <c r="P16" s="81">
        <v>43677.94900462963</v>
      </c>
      <c r="Q16" s="79" t="s">
        <v>327</v>
      </c>
      <c r="R16" s="79"/>
      <c r="S16" s="79"/>
      <c r="T16" s="79"/>
      <c r="U16" s="79"/>
      <c r="V16" s="82" t="s">
        <v>447</v>
      </c>
      <c r="W16" s="81">
        <v>43677.94900462963</v>
      </c>
      <c r="X16" s="82" t="s">
        <v>529</v>
      </c>
      <c r="Y16" s="79"/>
      <c r="Z16" s="79"/>
      <c r="AA16" s="85" t="s">
        <v>636</v>
      </c>
      <c r="AB16" s="79"/>
      <c r="AC16" s="79" t="b">
        <v>0</v>
      </c>
      <c r="AD16" s="79">
        <v>0</v>
      </c>
      <c r="AE16" s="85" t="s">
        <v>739</v>
      </c>
      <c r="AF16" s="79" t="b">
        <v>0</v>
      </c>
      <c r="AG16" s="79" t="s">
        <v>747</v>
      </c>
      <c r="AH16" s="79"/>
      <c r="AI16" s="85" t="s">
        <v>739</v>
      </c>
      <c r="AJ16" s="79" t="b">
        <v>0</v>
      </c>
      <c r="AK16" s="79">
        <v>1</v>
      </c>
      <c r="AL16" s="85" t="s">
        <v>639</v>
      </c>
      <c r="AM16" s="79" t="s">
        <v>754</v>
      </c>
      <c r="AN16" s="79" t="b">
        <v>0</v>
      </c>
      <c r="AO16" s="85" t="s">
        <v>639</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1</v>
      </c>
      <c r="BE16" s="49">
        <v>4.545454545454546</v>
      </c>
      <c r="BF16" s="48">
        <v>0</v>
      </c>
      <c r="BG16" s="49">
        <v>0</v>
      </c>
      <c r="BH16" s="48">
        <v>0</v>
      </c>
      <c r="BI16" s="49">
        <v>0</v>
      </c>
      <c r="BJ16" s="48">
        <v>21</v>
      </c>
      <c r="BK16" s="49">
        <v>95.45454545454545</v>
      </c>
      <c r="BL16" s="48">
        <v>22</v>
      </c>
    </row>
    <row r="17" spans="1:64" ht="15">
      <c r="A17" s="64" t="s">
        <v>222</v>
      </c>
      <c r="B17" s="64" t="s">
        <v>282</v>
      </c>
      <c r="C17" s="65" t="s">
        <v>2225</v>
      </c>
      <c r="D17" s="66">
        <v>3</v>
      </c>
      <c r="E17" s="67" t="s">
        <v>132</v>
      </c>
      <c r="F17" s="68">
        <v>35</v>
      </c>
      <c r="G17" s="65"/>
      <c r="H17" s="69"/>
      <c r="I17" s="70"/>
      <c r="J17" s="70"/>
      <c r="K17" s="34" t="s">
        <v>65</v>
      </c>
      <c r="L17" s="77">
        <v>17</v>
      </c>
      <c r="M17" s="77"/>
      <c r="N17" s="72"/>
      <c r="O17" s="79" t="s">
        <v>316</v>
      </c>
      <c r="P17" s="81">
        <v>43678.22393518518</v>
      </c>
      <c r="Q17" s="79" t="s">
        <v>323</v>
      </c>
      <c r="R17" s="82" t="s">
        <v>382</v>
      </c>
      <c r="S17" s="79" t="s">
        <v>406</v>
      </c>
      <c r="T17" s="79"/>
      <c r="U17" s="79"/>
      <c r="V17" s="82" t="s">
        <v>448</v>
      </c>
      <c r="W17" s="81">
        <v>43678.22393518518</v>
      </c>
      <c r="X17" s="82" t="s">
        <v>530</v>
      </c>
      <c r="Y17" s="79"/>
      <c r="Z17" s="79"/>
      <c r="AA17" s="85" t="s">
        <v>637</v>
      </c>
      <c r="AB17" s="79"/>
      <c r="AC17" s="79" t="b">
        <v>0</v>
      </c>
      <c r="AD17" s="79">
        <v>0</v>
      </c>
      <c r="AE17" s="85" t="s">
        <v>739</v>
      </c>
      <c r="AF17" s="79" t="b">
        <v>0</v>
      </c>
      <c r="AG17" s="79" t="s">
        <v>748</v>
      </c>
      <c r="AH17" s="79"/>
      <c r="AI17" s="85" t="s">
        <v>739</v>
      </c>
      <c r="AJ17" s="79" t="b">
        <v>0</v>
      </c>
      <c r="AK17" s="79">
        <v>5</v>
      </c>
      <c r="AL17" s="85" t="s">
        <v>713</v>
      </c>
      <c r="AM17" s="79" t="s">
        <v>754</v>
      </c>
      <c r="AN17" s="79" t="b">
        <v>0</v>
      </c>
      <c r="AO17" s="85" t="s">
        <v>713</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13</v>
      </c>
      <c r="BK17" s="49">
        <v>100</v>
      </c>
      <c r="BL17" s="48">
        <v>13</v>
      </c>
    </row>
    <row r="18" spans="1:64" ht="15">
      <c r="A18" s="64" t="s">
        <v>223</v>
      </c>
      <c r="B18" s="64" t="s">
        <v>213</v>
      </c>
      <c r="C18" s="65" t="s">
        <v>2225</v>
      </c>
      <c r="D18" s="66">
        <v>3</v>
      </c>
      <c r="E18" s="67" t="s">
        <v>132</v>
      </c>
      <c r="F18" s="68">
        <v>35</v>
      </c>
      <c r="G18" s="65"/>
      <c r="H18" s="69"/>
      <c r="I18" s="70"/>
      <c r="J18" s="70"/>
      <c r="K18" s="34" t="s">
        <v>65</v>
      </c>
      <c r="L18" s="77">
        <v>18</v>
      </c>
      <c r="M18" s="77"/>
      <c r="N18" s="72"/>
      <c r="O18" s="79" t="s">
        <v>316</v>
      </c>
      <c r="P18" s="81">
        <v>43678.43571759259</v>
      </c>
      <c r="Q18" s="79" t="s">
        <v>324</v>
      </c>
      <c r="R18" s="79"/>
      <c r="S18" s="79"/>
      <c r="T18" s="79" t="s">
        <v>418</v>
      </c>
      <c r="U18" s="79"/>
      <c r="V18" s="82" t="s">
        <v>449</v>
      </c>
      <c r="W18" s="81">
        <v>43678.43571759259</v>
      </c>
      <c r="X18" s="82" t="s">
        <v>531</v>
      </c>
      <c r="Y18" s="79"/>
      <c r="Z18" s="79"/>
      <c r="AA18" s="85" t="s">
        <v>638</v>
      </c>
      <c r="AB18" s="79"/>
      <c r="AC18" s="79" t="b">
        <v>0</v>
      </c>
      <c r="AD18" s="79">
        <v>0</v>
      </c>
      <c r="AE18" s="85" t="s">
        <v>739</v>
      </c>
      <c r="AF18" s="79" t="b">
        <v>0</v>
      </c>
      <c r="AG18" s="79" t="s">
        <v>747</v>
      </c>
      <c r="AH18" s="79"/>
      <c r="AI18" s="85" t="s">
        <v>739</v>
      </c>
      <c r="AJ18" s="79" t="b">
        <v>0</v>
      </c>
      <c r="AK18" s="79">
        <v>15</v>
      </c>
      <c r="AL18" s="85" t="s">
        <v>628</v>
      </c>
      <c r="AM18" s="79" t="s">
        <v>753</v>
      </c>
      <c r="AN18" s="79" t="b">
        <v>0</v>
      </c>
      <c r="AO18" s="85" t="s">
        <v>628</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1</v>
      </c>
      <c r="BE18" s="49">
        <v>4.761904761904762</v>
      </c>
      <c r="BF18" s="48">
        <v>0</v>
      </c>
      <c r="BG18" s="49">
        <v>0</v>
      </c>
      <c r="BH18" s="48">
        <v>0</v>
      </c>
      <c r="BI18" s="49">
        <v>0</v>
      </c>
      <c r="BJ18" s="48">
        <v>20</v>
      </c>
      <c r="BK18" s="49">
        <v>95.23809523809524</v>
      </c>
      <c r="BL18" s="48">
        <v>21</v>
      </c>
    </row>
    <row r="19" spans="1:64" ht="15">
      <c r="A19" s="64" t="s">
        <v>224</v>
      </c>
      <c r="B19" s="64" t="s">
        <v>212</v>
      </c>
      <c r="C19" s="65" t="s">
        <v>2225</v>
      </c>
      <c r="D19" s="66">
        <v>3</v>
      </c>
      <c r="E19" s="67" t="s">
        <v>132</v>
      </c>
      <c r="F19" s="68">
        <v>35</v>
      </c>
      <c r="G19" s="65"/>
      <c r="H19" s="69"/>
      <c r="I19" s="70"/>
      <c r="J19" s="70"/>
      <c r="K19" s="34" t="s">
        <v>65</v>
      </c>
      <c r="L19" s="77">
        <v>19</v>
      </c>
      <c r="M19" s="77"/>
      <c r="N19" s="72"/>
      <c r="O19" s="79" t="s">
        <v>316</v>
      </c>
      <c r="P19" s="81">
        <v>43677.93517361111</v>
      </c>
      <c r="Q19" s="79" t="s">
        <v>328</v>
      </c>
      <c r="R19" s="79" t="s">
        <v>385</v>
      </c>
      <c r="S19" s="79" t="s">
        <v>407</v>
      </c>
      <c r="T19" s="79"/>
      <c r="U19" s="79"/>
      <c r="V19" s="82" t="s">
        <v>450</v>
      </c>
      <c r="W19" s="81">
        <v>43677.93517361111</v>
      </c>
      <c r="X19" s="82" t="s">
        <v>532</v>
      </c>
      <c r="Y19" s="79"/>
      <c r="Z19" s="79"/>
      <c r="AA19" s="85" t="s">
        <v>639</v>
      </c>
      <c r="AB19" s="79"/>
      <c r="AC19" s="79" t="b">
        <v>0</v>
      </c>
      <c r="AD19" s="79">
        <v>3</v>
      </c>
      <c r="AE19" s="85" t="s">
        <v>739</v>
      </c>
      <c r="AF19" s="79" t="b">
        <v>0</v>
      </c>
      <c r="AG19" s="79" t="s">
        <v>747</v>
      </c>
      <c r="AH19" s="79"/>
      <c r="AI19" s="85" t="s">
        <v>739</v>
      </c>
      <c r="AJ19" s="79" t="b">
        <v>0</v>
      </c>
      <c r="AK19" s="79">
        <v>1</v>
      </c>
      <c r="AL19" s="85" t="s">
        <v>739</v>
      </c>
      <c r="AM19" s="79" t="s">
        <v>755</v>
      </c>
      <c r="AN19" s="79" t="b">
        <v>0</v>
      </c>
      <c r="AO19" s="85" t="s">
        <v>639</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3.125</v>
      </c>
      <c r="BF19" s="48">
        <v>0</v>
      </c>
      <c r="BG19" s="49">
        <v>0</v>
      </c>
      <c r="BH19" s="48">
        <v>0</v>
      </c>
      <c r="BI19" s="49">
        <v>0</v>
      </c>
      <c r="BJ19" s="48">
        <v>31</v>
      </c>
      <c r="BK19" s="49">
        <v>96.875</v>
      </c>
      <c r="BL19" s="48">
        <v>32</v>
      </c>
    </row>
    <row r="20" spans="1:64" ht="15">
      <c r="A20" s="64" t="s">
        <v>225</v>
      </c>
      <c r="B20" s="64" t="s">
        <v>224</v>
      </c>
      <c r="C20" s="65" t="s">
        <v>2225</v>
      </c>
      <c r="D20" s="66">
        <v>3</v>
      </c>
      <c r="E20" s="67" t="s">
        <v>132</v>
      </c>
      <c r="F20" s="68">
        <v>35</v>
      </c>
      <c r="G20" s="65"/>
      <c r="H20" s="69"/>
      <c r="I20" s="70"/>
      <c r="J20" s="70"/>
      <c r="K20" s="34" t="s">
        <v>65</v>
      </c>
      <c r="L20" s="77">
        <v>20</v>
      </c>
      <c r="M20" s="77"/>
      <c r="N20" s="72"/>
      <c r="O20" s="79" t="s">
        <v>317</v>
      </c>
      <c r="P20" s="81">
        <v>43678.627962962964</v>
      </c>
      <c r="Q20" s="79" t="s">
        <v>329</v>
      </c>
      <c r="R20" s="79" t="s">
        <v>386</v>
      </c>
      <c r="S20" s="79" t="s">
        <v>408</v>
      </c>
      <c r="T20" s="79"/>
      <c r="U20" s="79"/>
      <c r="V20" s="82" t="s">
        <v>451</v>
      </c>
      <c r="W20" s="81">
        <v>43678.627962962964</v>
      </c>
      <c r="X20" s="82" t="s">
        <v>533</v>
      </c>
      <c r="Y20" s="79"/>
      <c r="Z20" s="79"/>
      <c r="AA20" s="85" t="s">
        <v>640</v>
      </c>
      <c r="AB20" s="85" t="s">
        <v>733</v>
      </c>
      <c r="AC20" s="79" t="b">
        <v>0</v>
      </c>
      <c r="AD20" s="79">
        <v>0</v>
      </c>
      <c r="AE20" s="85" t="s">
        <v>740</v>
      </c>
      <c r="AF20" s="79" t="b">
        <v>0</v>
      </c>
      <c r="AG20" s="79" t="s">
        <v>747</v>
      </c>
      <c r="AH20" s="79"/>
      <c r="AI20" s="85" t="s">
        <v>739</v>
      </c>
      <c r="AJ20" s="79" t="b">
        <v>0</v>
      </c>
      <c r="AK20" s="79">
        <v>0</v>
      </c>
      <c r="AL20" s="85" t="s">
        <v>739</v>
      </c>
      <c r="AM20" s="79" t="s">
        <v>755</v>
      </c>
      <c r="AN20" s="79" t="b">
        <v>0</v>
      </c>
      <c r="AO20" s="85" t="s">
        <v>733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3.3333333333333335</v>
      </c>
      <c r="BF20" s="48">
        <v>0</v>
      </c>
      <c r="BG20" s="49">
        <v>0</v>
      </c>
      <c r="BH20" s="48">
        <v>0</v>
      </c>
      <c r="BI20" s="49">
        <v>0</v>
      </c>
      <c r="BJ20" s="48">
        <v>29</v>
      </c>
      <c r="BK20" s="49">
        <v>96.66666666666667</v>
      </c>
      <c r="BL20" s="48">
        <v>30</v>
      </c>
    </row>
    <row r="21" spans="1:64" ht="15">
      <c r="A21" s="64" t="s">
        <v>226</v>
      </c>
      <c r="B21" s="64" t="s">
        <v>304</v>
      </c>
      <c r="C21" s="65" t="s">
        <v>2225</v>
      </c>
      <c r="D21" s="66">
        <v>3</v>
      </c>
      <c r="E21" s="67" t="s">
        <v>132</v>
      </c>
      <c r="F21" s="68">
        <v>35</v>
      </c>
      <c r="G21" s="65"/>
      <c r="H21" s="69"/>
      <c r="I21" s="70"/>
      <c r="J21" s="70"/>
      <c r="K21" s="34" t="s">
        <v>65</v>
      </c>
      <c r="L21" s="77">
        <v>21</v>
      </c>
      <c r="M21" s="77"/>
      <c r="N21" s="72"/>
      <c r="O21" s="79" t="s">
        <v>316</v>
      </c>
      <c r="P21" s="81">
        <v>43678.87068287037</v>
      </c>
      <c r="Q21" s="79" t="s">
        <v>330</v>
      </c>
      <c r="R21" s="79" t="s">
        <v>387</v>
      </c>
      <c r="S21" s="79" t="s">
        <v>409</v>
      </c>
      <c r="T21" s="79"/>
      <c r="U21" s="79"/>
      <c r="V21" s="82" t="s">
        <v>452</v>
      </c>
      <c r="W21" s="81">
        <v>43678.87068287037</v>
      </c>
      <c r="X21" s="82" t="s">
        <v>534</v>
      </c>
      <c r="Y21" s="79"/>
      <c r="Z21" s="79"/>
      <c r="AA21" s="85" t="s">
        <v>641</v>
      </c>
      <c r="AB21" s="85" t="s">
        <v>734</v>
      </c>
      <c r="AC21" s="79" t="b">
        <v>0</v>
      </c>
      <c r="AD21" s="79">
        <v>0</v>
      </c>
      <c r="AE21" s="85" t="s">
        <v>741</v>
      </c>
      <c r="AF21" s="79" t="b">
        <v>0</v>
      </c>
      <c r="AG21" s="79" t="s">
        <v>747</v>
      </c>
      <c r="AH21" s="79"/>
      <c r="AI21" s="85" t="s">
        <v>739</v>
      </c>
      <c r="AJ21" s="79" t="b">
        <v>0</v>
      </c>
      <c r="AK21" s="79">
        <v>0</v>
      </c>
      <c r="AL21" s="85" t="s">
        <v>739</v>
      </c>
      <c r="AM21" s="79" t="s">
        <v>755</v>
      </c>
      <c r="AN21" s="79" t="b">
        <v>0</v>
      </c>
      <c r="AO21" s="85" t="s">
        <v>734</v>
      </c>
      <c r="AP21" s="79" t="s">
        <v>176</v>
      </c>
      <c r="AQ21" s="79">
        <v>0</v>
      </c>
      <c r="AR21" s="79">
        <v>0</v>
      </c>
      <c r="AS21" s="79"/>
      <c r="AT21" s="79"/>
      <c r="AU21" s="79"/>
      <c r="AV21" s="79"/>
      <c r="AW21" s="79"/>
      <c r="AX21" s="79"/>
      <c r="AY21" s="79"/>
      <c r="AZ21" s="79"/>
      <c r="BA21">
        <v>1</v>
      </c>
      <c r="BB21" s="78" t="str">
        <f>REPLACE(INDEX(GroupVertices[Group],MATCH(Edges[[#This Row],[Vertex 1]],GroupVertices[Vertex],0)),1,1,"")</f>
        <v>14</v>
      </c>
      <c r="BC21" s="78" t="str">
        <f>REPLACE(INDEX(GroupVertices[Group],MATCH(Edges[[#This Row],[Vertex 2]],GroupVertices[Vertex],0)),1,1,"")</f>
        <v>14</v>
      </c>
      <c r="BD21" s="48">
        <v>2</v>
      </c>
      <c r="BE21" s="49">
        <v>6.0606060606060606</v>
      </c>
      <c r="BF21" s="48">
        <v>2</v>
      </c>
      <c r="BG21" s="49">
        <v>6.0606060606060606</v>
      </c>
      <c r="BH21" s="48">
        <v>0</v>
      </c>
      <c r="BI21" s="49">
        <v>0</v>
      </c>
      <c r="BJ21" s="48">
        <v>29</v>
      </c>
      <c r="BK21" s="49">
        <v>87.87878787878788</v>
      </c>
      <c r="BL21" s="48">
        <v>33</v>
      </c>
    </row>
    <row r="22" spans="1:64" ht="15">
      <c r="A22" s="64" t="s">
        <v>227</v>
      </c>
      <c r="B22" s="64" t="s">
        <v>305</v>
      </c>
      <c r="C22" s="65" t="s">
        <v>2225</v>
      </c>
      <c r="D22" s="66">
        <v>3</v>
      </c>
      <c r="E22" s="67" t="s">
        <v>132</v>
      </c>
      <c r="F22" s="68">
        <v>35</v>
      </c>
      <c r="G22" s="65"/>
      <c r="H22" s="69"/>
      <c r="I22" s="70"/>
      <c r="J22" s="70"/>
      <c r="K22" s="34" t="s">
        <v>65</v>
      </c>
      <c r="L22" s="77">
        <v>22</v>
      </c>
      <c r="M22" s="77"/>
      <c r="N22" s="72"/>
      <c r="O22" s="79" t="s">
        <v>316</v>
      </c>
      <c r="P22" s="81">
        <v>43679.78349537037</v>
      </c>
      <c r="Q22" s="79" t="s">
        <v>331</v>
      </c>
      <c r="R22" s="79"/>
      <c r="S22" s="79"/>
      <c r="T22" s="79" t="s">
        <v>422</v>
      </c>
      <c r="U22" s="79"/>
      <c r="V22" s="82" t="s">
        <v>453</v>
      </c>
      <c r="W22" s="81">
        <v>43679.78349537037</v>
      </c>
      <c r="X22" s="82" t="s">
        <v>535</v>
      </c>
      <c r="Y22" s="79"/>
      <c r="Z22" s="79"/>
      <c r="AA22" s="85" t="s">
        <v>642</v>
      </c>
      <c r="AB22" s="79"/>
      <c r="AC22" s="79" t="b">
        <v>0</v>
      </c>
      <c r="AD22" s="79">
        <v>0</v>
      </c>
      <c r="AE22" s="85" t="s">
        <v>739</v>
      </c>
      <c r="AF22" s="79" t="b">
        <v>0</v>
      </c>
      <c r="AG22" s="79" t="s">
        <v>747</v>
      </c>
      <c r="AH22" s="79"/>
      <c r="AI22" s="85" t="s">
        <v>739</v>
      </c>
      <c r="AJ22" s="79" t="b">
        <v>0</v>
      </c>
      <c r="AK22" s="79">
        <v>8</v>
      </c>
      <c r="AL22" s="85" t="s">
        <v>646</v>
      </c>
      <c r="AM22" s="79" t="s">
        <v>753</v>
      </c>
      <c r="AN22" s="79" t="b">
        <v>0</v>
      </c>
      <c r="AO22" s="85" t="s">
        <v>646</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227</v>
      </c>
      <c r="B23" s="64" t="s">
        <v>232</v>
      </c>
      <c r="C23" s="65" t="s">
        <v>2225</v>
      </c>
      <c r="D23" s="66">
        <v>3</v>
      </c>
      <c r="E23" s="67" t="s">
        <v>132</v>
      </c>
      <c r="F23" s="68">
        <v>35</v>
      </c>
      <c r="G23" s="65"/>
      <c r="H23" s="69"/>
      <c r="I23" s="70"/>
      <c r="J23" s="70"/>
      <c r="K23" s="34" t="s">
        <v>65</v>
      </c>
      <c r="L23" s="77">
        <v>23</v>
      </c>
      <c r="M23" s="77"/>
      <c r="N23" s="72"/>
      <c r="O23" s="79" t="s">
        <v>316</v>
      </c>
      <c r="P23" s="81">
        <v>43679.78349537037</v>
      </c>
      <c r="Q23" s="79" t="s">
        <v>331</v>
      </c>
      <c r="R23" s="79"/>
      <c r="S23" s="79"/>
      <c r="T23" s="79" t="s">
        <v>422</v>
      </c>
      <c r="U23" s="79"/>
      <c r="V23" s="82" t="s">
        <v>453</v>
      </c>
      <c r="W23" s="81">
        <v>43679.78349537037</v>
      </c>
      <c r="X23" s="82" t="s">
        <v>535</v>
      </c>
      <c r="Y23" s="79"/>
      <c r="Z23" s="79"/>
      <c r="AA23" s="85" t="s">
        <v>642</v>
      </c>
      <c r="AB23" s="79"/>
      <c r="AC23" s="79" t="b">
        <v>0</v>
      </c>
      <c r="AD23" s="79">
        <v>0</v>
      </c>
      <c r="AE23" s="85" t="s">
        <v>739</v>
      </c>
      <c r="AF23" s="79" t="b">
        <v>0</v>
      </c>
      <c r="AG23" s="79" t="s">
        <v>747</v>
      </c>
      <c r="AH23" s="79"/>
      <c r="AI23" s="85" t="s">
        <v>739</v>
      </c>
      <c r="AJ23" s="79" t="b">
        <v>0</v>
      </c>
      <c r="AK23" s="79">
        <v>8</v>
      </c>
      <c r="AL23" s="85" t="s">
        <v>646</v>
      </c>
      <c r="AM23" s="79" t="s">
        <v>753</v>
      </c>
      <c r="AN23" s="79" t="b">
        <v>0</v>
      </c>
      <c r="AO23" s="85" t="s">
        <v>646</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227</v>
      </c>
      <c r="B24" s="64" t="s">
        <v>306</v>
      </c>
      <c r="C24" s="65" t="s">
        <v>2225</v>
      </c>
      <c r="D24" s="66">
        <v>3</v>
      </c>
      <c r="E24" s="67" t="s">
        <v>132</v>
      </c>
      <c r="F24" s="68">
        <v>35</v>
      </c>
      <c r="G24" s="65"/>
      <c r="H24" s="69"/>
      <c r="I24" s="70"/>
      <c r="J24" s="70"/>
      <c r="K24" s="34" t="s">
        <v>65</v>
      </c>
      <c r="L24" s="77">
        <v>24</v>
      </c>
      <c r="M24" s="77"/>
      <c r="N24" s="72"/>
      <c r="O24" s="79" t="s">
        <v>316</v>
      </c>
      <c r="P24" s="81">
        <v>43679.78349537037</v>
      </c>
      <c r="Q24" s="79" t="s">
        <v>331</v>
      </c>
      <c r="R24" s="79"/>
      <c r="S24" s="79"/>
      <c r="T24" s="79" t="s">
        <v>422</v>
      </c>
      <c r="U24" s="79"/>
      <c r="V24" s="82" t="s">
        <v>453</v>
      </c>
      <c r="W24" s="81">
        <v>43679.78349537037</v>
      </c>
      <c r="X24" s="82" t="s">
        <v>535</v>
      </c>
      <c r="Y24" s="79"/>
      <c r="Z24" s="79"/>
      <c r="AA24" s="85" t="s">
        <v>642</v>
      </c>
      <c r="AB24" s="79"/>
      <c r="AC24" s="79" t="b">
        <v>0</v>
      </c>
      <c r="AD24" s="79">
        <v>0</v>
      </c>
      <c r="AE24" s="85" t="s">
        <v>739</v>
      </c>
      <c r="AF24" s="79" t="b">
        <v>0</v>
      </c>
      <c r="AG24" s="79" t="s">
        <v>747</v>
      </c>
      <c r="AH24" s="79"/>
      <c r="AI24" s="85" t="s">
        <v>739</v>
      </c>
      <c r="AJ24" s="79" t="b">
        <v>0</v>
      </c>
      <c r="AK24" s="79">
        <v>8</v>
      </c>
      <c r="AL24" s="85" t="s">
        <v>646</v>
      </c>
      <c r="AM24" s="79" t="s">
        <v>753</v>
      </c>
      <c r="AN24" s="79" t="b">
        <v>0</v>
      </c>
      <c r="AO24" s="85" t="s">
        <v>646</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227</v>
      </c>
      <c r="B25" s="64" t="s">
        <v>231</v>
      </c>
      <c r="C25" s="65" t="s">
        <v>2225</v>
      </c>
      <c r="D25" s="66">
        <v>3</v>
      </c>
      <c r="E25" s="67" t="s">
        <v>132</v>
      </c>
      <c r="F25" s="68">
        <v>35</v>
      </c>
      <c r="G25" s="65"/>
      <c r="H25" s="69"/>
      <c r="I25" s="70"/>
      <c r="J25" s="70"/>
      <c r="K25" s="34" t="s">
        <v>65</v>
      </c>
      <c r="L25" s="77">
        <v>25</v>
      </c>
      <c r="M25" s="77"/>
      <c r="N25" s="72"/>
      <c r="O25" s="79" t="s">
        <v>316</v>
      </c>
      <c r="P25" s="81">
        <v>43679.78349537037</v>
      </c>
      <c r="Q25" s="79" t="s">
        <v>331</v>
      </c>
      <c r="R25" s="79"/>
      <c r="S25" s="79"/>
      <c r="T25" s="79" t="s">
        <v>422</v>
      </c>
      <c r="U25" s="79"/>
      <c r="V25" s="82" t="s">
        <v>453</v>
      </c>
      <c r="W25" s="81">
        <v>43679.78349537037</v>
      </c>
      <c r="X25" s="82" t="s">
        <v>535</v>
      </c>
      <c r="Y25" s="79"/>
      <c r="Z25" s="79"/>
      <c r="AA25" s="85" t="s">
        <v>642</v>
      </c>
      <c r="AB25" s="79"/>
      <c r="AC25" s="79" t="b">
        <v>0</v>
      </c>
      <c r="AD25" s="79">
        <v>0</v>
      </c>
      <c r="AE25" s="85" t="s">
        <v>739</v>
      </c>
      <c r="AF25" s="79" t="b">
        <v>0</v>
      </c>
      <c r="AG25" s="79" t="s">
        <v>747</v>
      </c>
      <c r="AH25" s="79"/>
      <c r="AI25" s="85" t="s">
        <v>739</v>
      </c>
      <c r="AJ25" s="79" t="b">
        <v>0</v>
      </c>
      <c r="AK25" s="79">
        <v>8</v>
      </c>
      <c r="AL25" s="85" t="s">
        <v>646</v>
      </c>
      <c r="AM25" s="79" t="s">
        <v>753</v>
      </c>
      <c r="AN25" s="79" t="b">
        <v>0</v>
      </c>
      <c r="AO25" s="85" t="s">
        <v>646</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20</v>
      </c>
      <c r="BK25" s="49">
        <v>100</v>
      </c>
      <c r="BL25" s="48">
        <v>20</v>
      </c>
    </row>
    <row r="26" spans="1:64" ht="15">
      <c r="A26" s="64" t="s">
        <v>228</v>
      </c>
      <c r="B26" s="64" t="s">
        <v>305</v>
      </c>
      <c r="C26" s="65" t="s">
        <v>2225</v>
      </c>
      <c r="D26" s="66">
        <v>3</v>
      </c>
      <c r="E26" s="67" t="s">
        <v>132</v>
      </c>
      <c r="F26" s="68">
        <v>35</v>
      </c>
      <c r="G26" s="65"/>
      <c r="H26" s="69"/>
      <c r="I26" s="70"/>
      <c r="J26" s="70"/>
      <c r="K26" s="34" t="s">
        <v>65</v>
      </c>
      <c r="L26" s="77">
        <v>26</v>
      </c>
      <c r="M26" s="77"/>
      <c r="N26" s="72"/>
      <c r="O26" s="79" t="s">
        <v>316</v>
      </c>
      <c r="P26" s="81">
        <v>43680.075104166666</v>
      </c>
      <c r="Q26" s="79" t="s">
        <v>332</v>
      </c>
      <c r="R26" s="79"/>
      <c r="S26" s="79"/>
      <c r="T26" s="79" t="s">
        <v>422</v>
      </c>
      <c r="U26" s="79"/>
      <c r="V26" s="82" t="s">
        <v>454</v>
      </c>
      <c r="W26" s="81">
        <v>43680.075104166666</v>
      </c>
      <c r="X26" s="82" t="s">
        <v>536</v>
      </c>
      <c r="Y26" s="79"/>
      <c r="Z26" s="79"/>
      <c r="AA26" s="85" t="s">
        <v>643</v>
      </c>
      <c r="AB26" s="79"/>
      <c r="AC26" s="79" t="b">
        <v>0</v>
      </c>
      <c r="AD26" s="79">
        <v>0</v>
      </c>
      <c r="AE26" s="85" t="s">
        <v>739</v>
      </c>
      <c r="AF26" s="79" t="b">
        <v>0</v>
      </c>
      <c r="AG26" s="79" t="s">
        <v>747</v>
      </c>
      <c r="AH26" s="79"/>
      <c r="AI26" s="85" t="s">
        <v>739</v>
      </c>
      <c r="AJ26" s="79" t="b">
        <v>0</v>
      </c>
      <c r="AK26" s="79">
        <v>7</v>
      </c>
      <c r="AL26" s="85" t="s">
        <v>646</v>
      </c>
      <c r="AM26" s="79" t="s">
        <v>754</v>
      </c>
      <c r="AN26" s="79" t="b">
        <v>0</v>
      </c>
      <c r="AO26" s="85" t="s">
        <v>646</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228</v>
      </c>
      <c r="B27" s="64" t="s">
        <v>306</v>
      </c>
      <c r="C27" s="65" t="s">
        <v>2225</v>
      </c>
      <c r="D27" s="66">
        <v>3</v>
      </c>
      <c r="E27" s="67" t="s">
        <v>132</v>
      </c>
      <c r="F27" s="68">
        <v>35</v>
      </c>
      <c r="G27" s="65"/>
      <c r="H27" s="69"/>
      <c r="I27" s="70"/>
      <c r="J27" s="70"/>
      <c r="K27" s="34" t="s">
        <v>65</v>
      </c>
      <c r="L27" s="77">
        <v>27</v>
      </c>
      <c r="M27" s="77"/>
      <c r="N27" s="72"/>
      <c r="O27" s="79" t="s">
        <v>316</v>
      </c>
      <c r="P27" s="81">
        <v>43680.075104166666</v>
      </c>
      <c r="Q27" s="79" t="s">
        <v>332</v>
      </c>
      <c r="R27" s="79"/>
      <c r="S27" s="79"/>
      <c r="T27" s="79" t="s">
        <v>422</v>
      </c>
      <c r="U27" s="79"/>
      <c r="V27" s="82" t="s">
        <v>454</v>
      </c>
      <c r="W27" s="81">
        <v>43680.075104166666</v>
      </c>
      <c r="X27" s="82" t="s">
        <v>536</v>
      </c>
      <c r="Y27" s="79"/>
      <c r="Z27" s="79"/>
      <c r="AA27" s="85" t="s">
        <v>643</v>
      </c>
      <c r="AB27" s="79"/>
      <c r="AC27" s="79" t="b">
        <v>0</v>
      </c>
      <c r="AD27" s="79">
        <v>0</v>
      </c>
      <c r="AE27" s="85" t="s">
        <v>739</v>
      </c>
      <c r="AF27" s="79" t="b">
        <v>0</v>
      </c>
      <c r="AG27" s="79" t="s">
        <v>747</v>
      </c>
      <c r="AH27" s="79"/>
      <c r="AI27" s="85" t="s">
        <v>739</v>
      </c>
      <c r="AJ27" s="79" t="b">
        <v>0</v>
      </c>
      <c r="AK27" s="79">
        <v>7</v>
      </c>
      <c r="AL27" s="85" t="s">
        <v>646</v>
      </c>
      <c r="AM27" s="79" t="s">
        <v>754</v>
      </c>
      <c r="AN27" s="79" t="b">
        <v>0</v>
      </c>
      <c r="AO27" s="85" t="s">
        <v>646</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228</v>
      </c>
      <c r="B28" s="64" t="s">
        <v>231</v>
      </c>
      <c r="C28" s="65" t="s">
        <v>2225</v>
      </c>
      <c r="D28" s="66">
        <v>3</v>
      </c>
      <c r="E28" s="67" t="s">
        <v>132</v>
      </c>
      <c r="F28" s="68">
        <v>35</v>
      </c>
      <c r="G28" s="65"/>
      <c r="H28" s="69"/>
      <c r="I28" s="70"/>
      <c r="J28" s="70"/>
      <c r="K28" s="34" t="s">
        <v>65</v>
      </c>
      <c r="L28" s="77">
        <v>28</v>
      </c>
      <c r="M28" s="77"/>
      <c r="N28" s="72"/>
      <c r="O28" s="79" t="s">
        <v>316</v>
      </c>
      <c r="P28" s="81">
        <v>43680.075104166666</v>
      </c>
      <c r="Q28" s="79" t="s">
        <v>332</v>
      </c>
      <c r="R28" s="79"/>
      <c r="S28" s="79"/>
      <c r="T28" s="79" t="s">
        <v>422</v>
      </c>
      <c r="U28" s="79"/>
      <c r="V28" s="82" t="s">
        <v>454</v>
      </c>
      <c r="W28" s="81">
        <v>43680.075104166666</v>
      </c>
      <c r="X28" s="82" t="s">
        <v>536</v>
      </c>
      <c r="Y28" s="79"/>
      <c r="Z28" s="79"/>
      <c r="AA28" s="85" t="s">
        <v>643</v>
      </c>
      <c r="AB28" s="79"/>
      <c r="AC28" s="79" t="b">
        <v>0</v>
      </c>
      <c r="AD28" s="79">
        <v>0</v>
      </c>
      <c r="AE28" s="85" t="s">
        <v>739</v>
      </c>
      <c r="AF28" s="79" t="b">
        <v>0</v>
      </c>
      <c r="AG28" s="79" t="s">
        <v>747</v>
      </c>
      <c r="AH28" s="79"/>
      <c r="AI28" s="85" t="s">
        <v>739</v>
      </c>
      <c r="AJ28" s="79" t="b">
        <v>0</v>
      </c>
      <c r="AK28" s="79">
        <v>7</v>
      </c>
      <c r="AL28" s="85" t="s">
        <v>646</v>
      </c>
      <c r="AM28" s="79" t="s">
        <v>754</v>
      </c>
      <c r="AN28" s="79" t="b">
        <v>0</v>
      </c>
      <c r="AO28" s="85" t="s">
        <v>646</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21</v>
      </c>
      <c r="BK28" s="49">
        <v>100</v>
      </c>
      <c r="BL28" s="48">
        <v>21</v>
      </c>
    </row>
    <row r="29" spans="1:64" ht="15">
      <c r="A29" s="64" t="s">
        <v>229</v>
      </c>
      <c r="B29" s="64" t="s">
        <v>305</v>
      </c>
      <c r="C29" s="65" t="s">
        <v>2225</v>
      </c>
      <c r="D29" s="66">
        <v>3</v>
      </c>
      <c r="E29" s="67" t="s">
        <v>132</v>
      </c>
      <c r="F29" s="68">
        <v>35</v>
      </c>
      <c r="G29" s="65"/>
      <c r="H29" s="69"/>
      <c r="I29" s="70"/>
      <c r="J29" s="70"/>
      <c r="K29" s="34" t="s">
        <v>65</v>
      </c>
      <c r="L29" s="77">
        <v>29</v>
      </c>
      <c r="M29" s="77"/>
      <c r="N29" s="72"/>
      <c r="O29" s="79" t="s">
        <v>316</v>
      </c>
      <c r="P29" s="81">
        <v>43680.02662037037</v>
      </c>
      <c r="Q29" s="79" t="s">
        <v>332</v>
      </c>
      <c r="R29" s="79"/>
      <c r="S29" s="79"/>
      <c r="T29" s="79" t="s">
        <v>422</v>
      </c>
      <c r="U29" s="79"/>
      <c r="V29" s="82" t="s">
        <v>455</v>
      </c>
      <c r="W29" s="81">
        <v>43680.02662037037</v>
      </c>
      <c r="X29" s="82" t="s">
        <v>537</v>
      </c>
      <c r="Y29" s="79"/>
      <c r="Z29" s="79"/>
      <c r="AA29" s="85" t="s">
        <v>644</v>
      </c>
      <c r="AB29" s="79"/>
      <c r="AC29" s="79" t="b">
        <v>0</v>
      </c>
      <c r="AD29" s="79">
        <v>0</v>
      </c>
      <c r="AE29" s="85" t="s">
        <v>739</v>
      </c>
      <c r="AF29" s="79" t="b">
        <v>0</v>
      </c>
      <c r="AG29" s="79" t="s">
        <v>747</v>
      </c>
      <c r="AH29" s="79"/>
      <c r="AI29" s="85" t="s">
        <v>739</v>
      </c>
      <c r="AJ29" s="79" t="b">
        <v>0</v>
      </c>
      <c r="AK29" s="79">
        <v>7</v>
      </c>
      <c r="AL29" s="85" t="s">
        <v>646</v>
      </c>
      <c r="AM29" s="79" t="s">
        <v>753</v>
      </c>
      <c r="AN29" s="79" t="b">
        <v>0</v>
      </c>
      <c r="AO29" s="85" t="s">
        <v>646</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229</v>
      </c>
      <c r="B30" s="64" t="s">
        <v>306</v>
      </c>
      <c r="C30" s="65" t="s">
        <v>2225</v>
      </c>
      <c r="D30" s="66">
        <v>3</v>
      </c>
      <c r="E30" s="67" t="s">
        <v>132</v>
      </c>
      <c r="F30" s="68">
        <v>35</v>
      </c>
      <c r="G30" s="65"/>
      <c r="H30" s="69"/>
      <c r="I30" s="70"/>
      <c r="J30" s="70"/>
      <c r="K30" s="34" t="s">
        <v>65</v>
      </c>
      <c r="L30" s="77">
        <v>30</v>
      </c>
      <c r="M30" s="77"/>
      <c r="N30" s="72"/>
      <c r="O30" s="79" t="s">
        <v>316</v>
      </c>
      <c r="P30" s="81">
        <v>43680.02662037037</v>
      </c>
      <c r="Q30" s="79" t="s">
        <v>332</v>
      </c>
      <c r="R30" s="79"/>
      <c r="S30" s="79"/>
      <c r="T30" s="79" t="s">
        <v>422</v>
      </c>
      <c r="U30" s="79"/>
      <c r="V30" s="82" t="s">
        <v>455</v>
      </c>
      <c r="W30" s="81">
        <v>43680.02662037037</v>
      </c>
      <c r="X30" s="82" t="s">
        <v>537</v>
      </c>
      <c r="Y30" s="79"/>
      <c r="Z30" s="79"/>
      <c r="AA30" s="85" t="s">
        <v>644</v>
      </c>
      <c r="AB30" s="79"/>
      <c r="AC30" s="79" t="b">
        <v>0</v>
      </c>
      <c r="AD30" s="79">
        <v>0</v>
      </c>
      <c r="AE30" s="85" t="s">
        <v>739</v>
      </c>
      <c r="AF30" s="79" t="b">
        <v>0</v>
      </c>
      <c r="AG30" s="79" t="s">
        <v>747</v>
      </c>
      <c r="AH30" s="79"/>
      <c r="AI30" s="85" t="s">
        <v>739</v>
      </c>
      <c r="AJ30" s="79" t="b">
        <v>0</v>
      </c>
      <c r="AK30" s="79">
        <v>7</v>
      </c>
      <c r="AL30" s="85" t="s">
        <v>646</v>
      </c>
      <c r="AM30" s="79" t="s">
        <v>753</v>
      </c>
      <c r="AN30" s="79" t="b">
        <v>0</v>
      </c>
      <c r="AO30" s="85" t="s">
        <v>646</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229</v>
      </c>
      <c r="B31" s="64" t="s">
        <v>231</v>
      </c>
      <c r="C31" s="65" t="s">
        <v>2225</v>
      </c>
      <c r="D31" s="66">
        <v>3</v>
      </c>
      <c r="E31" s="67" t="s">
        <v>132</v>
      </c>
      <c r="F31" s="68">
        <v>35</v>
      </c>
      <c r="G31" s="65"/>
      <c r="H31" s="69"/>
      <c r="I31" s="70"/>
      <c r="J31" s="70"/>
      <c r="K31" s="34" t="s">
        <v>66</v>
      </c>
      <c r="L31" s="77">
        <v>31</v>
      </c>
      <c r="M31" s="77"/>
      <c r="N31" s="72"/>
      <c r="O31" s="79" t="s">
        <v>316</v>
      </c>
      <c r="P31" s="81">
        <v>43680.02662037037</v>
      </c>
      <c r="Q31" s="79" t="s">
        <v>332</v>
      </c>
      <c r="R31" s="79"/>
      <c r="S31" s="79"/>
      <c r="T31" s="79" t="s">
        <v>422</v>
      </c>
      <c r="U31" s="79"/>
      <c r="V31" s="82" t="s">
        <v>455</v>
      </c>
      <c r="W31" s="81">
        <v>43680.02662037037</v>
      </c>
      <c r="X31" s="82" t="s">
        <v>537</v>
      </c>
      <c r="Y31" s="79"/>
      <c r="Z31" s="79"/>
      <c r="AA31" s="85" t="s">
        <v>644</v>
      </c>
      <c r="AB31" s="79"/>
      <c r="AC31" s="79" t="b">
        <v>0</v>
      </c>
      <c r="AD31" s="79">
        <v>0</v>
      </c>
      <c r="AE31" s="85" t="s">
        <v>739</v>
      </c>
      <c r="AF31" s="79" t="b">
        <v>0</v>
      </c>
      <c r="AG31" s="79" t="s">
        <v>747</v>
      </c>
      <c r="AH31" s="79"/>
      <c r="AI31" s="85" t="s">
        <v>739</v>
      </c>
      <c r="AJ31" s="79" t="b">
        <v>0</v>
      </c>
      <c r="AK31" s="79">
        <v>7</v>
      </c>
      <c r="AL31" s="85" t="s">
        <v>646</v>
      </c>
      <c r="AM31" s="79" t="s">
        <v>753</v>
      </c>
      <c r="AN31" s="79" t="b">
        <v>0</v>
      </c>
      <c r="AO31" s="85" t="s">
        <v>646</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21</v>
      </c>
      <c r="BK31" s="49">
        <v>100</v>
      </c>
      <c r="BL31" s="48">
        <v>21</v>
      </c>
    </row>
    <row r="32" spans="1:64" ht="15">
      <c r="A32" s="64" t="s">
        <v>230</v>
      </c>
      <c r="B32" s="64" t="s">
        <v>229</v>
      </c>
      <c r="C32" s="65" t="s">
        <v>2225</v>
      </c>
      <c r="D32" s="66">
        <v>3</v>
      </c>
      <c r="E32" s="67" t="s">
        <v>132</v>
      </c>
      <c r="F32" s="68">
        <v>35</v>
      </c>
      <c r="G32" s="65"/>
      <c r="H32" s="69"/>
      <c r="I32" s="70"/>
      <c r="J32" s="70"/>
      <c r="K32" s="34" t="s">
        <v>65</v>
      </c>
      <c r="L32" s="77">
        <v>32</v>
      </c>
      <c r="M32" s="77"/>
      <c r="N32" s="72"/>
      <c r="O32" s="79" t="s">
        <v>316</v>
      </c>
      <c r="P32" s="81">
        <v>43680.33594907408</v>
      </c>
      <c r="Q32" s="79" t="s">
        <v>333</v>
      </c>
      <c r="R32" s="79"/>
      <c r="S32" s="79"/>
      <c r="T32" s="79"/>
      <c r="U32" s="82" t="s">
        <v>430</v>
      </c>
      <c r="V32" s="82" t="s">
        <v>430</v>
      </c>
      <c r="W32" s="81">
        <v>43680.33594907408</v>
      </c>
      <c r="X32" s="82" t="s">
        <v>538</v>
      </c>
      <c r="Y32" s="79"/>
      <c r="Z32" s="79"/>
      <c r="AA32" s="85" t="s">
        <v>645</v>
      </c>
      <c r="AB32" s="85" t="s">
        <v>646</v>
      </c>
      <c r="AC32" s="79" t="b">
        <v>0</v>
      </c>
      <c r="AD32" s="79">
        <v>1</v>
      </c>
      <c r="AE32" s="85" t="s">
        <v>742</v>
      </c>
      <c r="AF32" s="79" t="b">
        <v>0</v>
      </c>
      <c r="AG32" s="79" t="s">
        <v>747</v>
      </c>
      <c r="AH32" s="79"/>
      <c r="AI32" s="85" t="s">
        <v>739</v>
      </c>
      <c r="AJ32" s="79" t="b">
        <v>0</v>
      </c>
      <c r="AK32" s="79">
        <v>1</v>
      </c>
      <c r="AL32" s="85" t="s">
        <v>739</v>
      </c>
      <c r="AM32" s="79" t="s">
        <v>754</v>
      </c>
      <c r="AN32" s="79" t="b">
        <v>0</v>
      </c>
      <c r="AO32" s="85" t="s">
        <v>646</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231</v>
      </c>
      <c r="B33" s="64" t="s">
        <v>229</v>
      </c>
      <c r="C33" s="65" t="s">
        <v>2226</v>
      </c>
      <c r="D33" s="66">
        <v>10</v>
      </c>
      <c r="E33" s="67" t="s">
        <v>136</v>
      </c>
      <c r="F33" s="68">
        <v>12</v>
      </c>
      <c r="G33" s="65"/>
      <c r="H33" s="69"/>
      <c r="I33" s="70"/>
      <c r="J33" s="70"/>
      <c r="K33" s="34" t="s">
        <v>66</v>
      </c>
      <c r="L33" s="77">
        <v>33</v>
      </c>
      <c r="M33" s="77"/>
      <c r="N33" s="72"/>
      <c r="O33" s="79" t="s">
        <v>316</v>
      </c>
      <c r="P33" s="81">
        <v>43679.775046296294</v>
      </c>
      <c r="Q33" s="79" t="s">
        <v>334</v>
      </c>
      <c r="R33" s="79"/>
      <c r="S33" s="79"/>
      <c r="T33" s="79" t="s">
        <v>422</v>
      </c>
      <c r="U33" s="79"/>
      <c r="V33" s="82" t="s">
        <v>456</v>
      </c>
      <c r="W33" s="81">
        <v>43679.775046296294</v>
      </c>
      <c r="X33" s="82" t="s">
        <v>539</v>
      </c>
      <c r="Y33" s="79"/>
      <c r="Z33" s="79"/>
      <c r="AA33" s="85" t="s">
        <v>646</v>
      </c>
      <c r="AB33" s="79"/>
      <c r="AC33" s="79" t="b">
        <v>0</v>
      </c>
      <c r="AD33" s="79">
        <v>34</v>
      </c>
      <c r="AE33" s="85" t="s">
        <v>739</v>
      </c>
      <c r="AF33" s="79" t="b">
        <v>0</v>
      </c>
      <c r="AG33" s="79" t="s">
        <v>747</v>
      </c>
      <c r="AH33" s="79"/>
      <c r="AI33" s="85" t="s">
        <v>739</v>
      </c>
      <c r="AJ33" s="79" t="b">
        <v>0</v>
      </c>
      <c r="AK33" s="79">
        <v>8</v>
      </c>
      <c r="AL33" s="85" t="s">
        <v>739</v>
      </c>
      <c r="AM33" s="79" t="s">
        <v>753</v>
      </c>
      <c r="AN33" s="79" t="b">
        <v>0</v>
      </c>
      <c r="AO33" s="85" t="s">
        <v>646</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231</v>
      </c>
      <c r="B34" s="64" t="s">
        <v>229</v>
      </c>
      <c r="C34" s="65" t="s">
        <v>2226</v>
      </c>
      <c r="D34" s="66">
        <v>10</v>
      </c>
      <c r="E34" s="67" t="s">
        <v>136</v>
      </c>
      <c r="F34" s="68">
        <v>12</v>
      </c>
      <c r="G34" s="65"/>
      <c r="H34" s="69"/>
      <c r="I34" s="70"/>
      <c r="J34" s="70"/>
      <c r="K34" s="34" t="s">
        <v>66</v>
      </c>
      <c r="L34" s="77">
        <v>34</v>
      </c>
      <c r="M34" s="77"/>
      <c r="N34" s="72"/>
      <c r="O34" s="79" t="s">
        <v>316</v>
      </c>
      <c r="P34" s="81">
        <v>43680.34289351852</v>
      </c>
      <c r="Q34" s="79" t="s">
        <v>335</v>
      </c>
      <c r="R34" s="79"/>
      <c r="S34" s="79"/>
      <c r="T34" s="79"/>
      <c r="U34" s="82" t="s">
        <v>430</v>
      </c>
      <c r="V34" s="82" t="s">
        <v>430</v>
      </c>
      <c r="W34" s="81">
        <v>43680.34289351852</v>
      </c>
      <c r="X34" s="82" t="s">
        <v>540</v>
      </c>
      <c r="Y34" s="79"/>
      <c r="Z34" s="79"/>
      <c r="AA34" s="85" t="s">
        <v>647</v>
      </c>
      <c r="AB34" s="79"/>
      <c r="AC34" s="79" t="b">
        <v>0</v>
      </c>
      <c r="AD34" s="79">
        <v>0</v>
      </c>
      <c r="AE34" s="85" t="s">
        <v>739</v>
      </c>
      <c r="AF34" s="79" t="b">
        <v>0</v>
      </c>
      <c r="AG34" s="79" t="s">
        <v>747</v>
      </c>
      <c r="AH34" s="79"/>
      <c r="AI34" s="85" t="s">
        <v>739</v>
      </c>
      <c r="AJ34" s="79" t="b">
        <v>0</v>
      </c>
      <c r="AK34" s="79">
        <v>1</v>
      </c>
      <c r="AL34" s="85" t="s">
        <v>645</v>
      </c>
      <c r="AM34" s="79" t="s">
        <v>753</v>
      </c>
      <c r="AN34" s="79" t="b">
        <v>0</v>
      </c>
      <c r="AO34" s="85" t="s">
        <v>645</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232</v>
      </c>
      <c r="B35" s="64" t="s">
        <v>305</v>
      </c>
      <c r="C35" s="65" t="s">
        <v>2225</v>
      </c>
      <c r="D35" s="66">
        <v>3</v>
      </c>
      <c r="E35" s="67" t="s">
        <v>132</v>
      </c>
      <c r="F35" s="68">
        <v>35</v>
      </c>
      <c r="G35" s="65"/>
      <c r="H35" s="69"/>
      <c r="I35" s="70"/>
      <c r="J35" s="70"/>
      <c r="K35" s="34" t="s">
        <v>65</v>
      </c>
      <c r="L35" s="77">
        <v>35</v>
      </c>
      <c r="M35" s="77"/>
      <c r="N35" s="72"/>
      <c r="O35" s="79" t="s">
        <v>316</v>
      </c>
      <c r="P35" s="81">
        <v>43679.783321759256</v>
      </c>
      <c r="Q35" s="79" t="s">
        <v>331</v>
      </c>
      <c r="R35" s="79"/>
      <c r="S35" s="79"/>
      <c r="T35" s="79" t="s">
        <v>422</v>
      </c>
      <c r="U35" s="79"/>
      <c r="V35" s="82" t="s">
        <v>457</v>
      </c>
      <c r="W35" s="81">
        <v>43679.783321759256</v>
      </c>
      <c r="X35" s="82" t="s">
        <v>541</v>
      </c>
      <c r="Y35" s="79"/>
      <c r="Z35" s="79"/>
      <c r="AA35" s="85" t="s">
        <v>648</v>
      </c>
      <c r="AB35" s="79"/>
      <c r="AC35" s="79" t="b">
        <v>0</v>
      </c>
      <c r="AD35" s="79">
        <v>0</v>
      </c>
      <c r="AE35" s="85" t="s">
        <v>739</v>
      </c>
      <c r="AF35" s="79" t="b">
        <v>0</v>
      </c>
      <c r="AG35" s="79" t="s">
        <v>747</v>
      </c>
      <c r="AH35" s="79"/>
      <c r="AI35" s="85" t="s">
        <v>739</v>
      </c>
      <c r="AJ35" s="79" t="b">
        <v>0</v>
      </c>
      <c r="AK35" s="79">
        <v>8</v>
      </c>
      <c r="AL35" s="85" t="s">
        <v>646</v>
      </c>
      <c r="AM35" s="79" t="s">
        <v>753</v>
      </c>
      <c r="AN35" s="79" t="b">
        <v>0</v>
      </c>
      <c r="AO35" s="85" t="s">
        <v>646</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232</v>
      </c>
      <c r="B36" s="64" t="s">
        <v>306</v>
      </c>
      <c r="C36" s="65" t="s">
        <v>2225</v>
      </c>
      <c r="D36" s="66">
        <v>3</v>
      </c>
      <c r="E36" s="67" t="s">
        <v>132</v>
      </c>
      <c r="F36" s="68">
        <v>35</v>
      </c>
      <c r="G36" s="65"/>
      <c r="H36" s="69"/>
      <c r="I36" s="70"/>
      <c r="J36" s="70"/>
      <c r="K36" s="34" t="s">
        <v>65</v>
      </c>
      <c r="L36" s="77">
        <v>36</v>
      </c>
      <c r="M36" s="77"/>
      <c r="N36" s="72"/>
      <c r="O36" s="79" t="s">
        <v>316</v>
      </c>
      <c r="P36" s="81">
        <v>43679.783321759256</v>
      </c>
      <c r="Q36" s="79" t="s">
        <v>331</v>
      </c>
      <c r="R36" s="79"/>
      <c r="S36" s="79"/>
      <c r="T36" s="79" t="s">
        <v>422</v>
      </c>
      <c r="U36" s="79"/>
      <c r="V36" s="82" t="s">
        <v>457</v>
      </c>
      <c r="W36" s="81">
        <v>43679.783321759256</v>
      </c>
      <c r="X36" s="82" t="s">
        <v>541</v>
      </c>
      <c r="Y36" s="79"/>
      <c r="Z36" s="79"/>
      <c r="AA36" s="85" t="s">
        <v>648</v>
      </c>
      <c r="AB36" s="79"/>
      <c r="AC36" s="79" t="b">
        <v>0</v>
      </c>
      <c r="AD36" s="79">
        <v>0</v>
      </c>
      <c r="AE36" s="85" t="s">
        <v>739</v>
      </c>
      <c r="AF36" s="79" t="b">
        <v>0</v>
      </c>
      <c r="AG36" s="79" t="s">
        <v>747</v>
      </c>
      <c r="AH36" s="79"/>
      <c r="AI36" s="85" t="s">
        <v>739</v>
      </c>
      <c r="AJ36" s="79" t="b">
        <v>0</v>
      </c>
      <c r="AK36" s="79">
        <v>8</v>
      </c>
      <c r="AL36" s="85" t="s">
        <v>646</v>
      </c>
      <c r="AM36" s="79" t="s">
        <v>753</v>
      </c>
      <c r="AN36" s="79" t="b">
        <v>0</v>
      </c>
      <c r="AO36" s="85" t="s">
        <v>646</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232</v>
      </c>
      <c r="B37" s="64" t="s">
        <v>231</v>
      </c>
      <c r="C37" s="65" t="s">
        <v>2225</v>
      </c>
      <c r="D37" s="66">
        <v>3</v>
      </c>
      <c r="E37" s="67" t="s">
        <v>132</v>
      </c>
      <c r="F37" s="68">
        <v>35</v>
      </c>
      <c r="G37" s="65"/>
      <c r="H37" s="69"/>
      <c r="I37" s="70"/>
      <c r="J37" s="70"/>
      <c r="K37" s="34" t="s">
        <v>66</v>
      </c>
      <c r="L37" s="77">
        <v>37</v>
      </c>
      <c r="M37" s="77"/>
      <c r="N37" s="72"/>
      <c r="O37" s="79" t="s">
        <v>316</v>
      </c>
      <c r="P37" s="81">
        <v>43679.783321759256</v>
      </c>
      <c r="Q37" s="79" t="s">
        <v>331</v>
      </c>
      <c r="R37" s="79"/>
      <c r="S37" s="79"/>
      <c r="T37" s="79" t="s">
        <v>422</v>
      </c>
      <c r="U37" s="79"/>
      <c r="V37" s="82" t="s">
        <v>457</v>
      </c>
      <c r="W37" s="81">
        <v>43679.783321759256</v>
      </c>
      <c r="X37" s="82" t="s">
        <v>541</v>
      </c>
      <c r="Y37" s="79"/>
      <c r="Z37" s="79"/>
      <c r="AA37" s="85" t="s">
        <v>648</v>
      </c>
      <c r="AB37" s="79"/>
      <c r="AC37" s="79" t="b">
        <v>0</v>
      </c>
      <c r="AD37" s="79">
        <v>0</v>
      </c>
      <c r="AE37" s="85" t="s">
        <v>739</v>
      </c>
      <c r="AF37" s="79" t="b">
        <v>0</v>
      </c>
      <c r="AG37" s="79" t="s">
        <v>747</v>
      </c>
      <c r="AH37" s="79"/>
      <c r="AI37" s="85" t="s">
        <v>739</v>
      </c>
      <c r="AJ37" s="79" t="b">
        <v>0</v>
      </c>
      <c r="AK37" s="79">
        <v>8</v>
      </c>
      <c r="AL37" s="85" t="s">
        <v>646</v>
      </c>
      <c r="AM37" s="79" t="s">
        <v>753</v>
      </c>
      <c r="AN37" s="79" t="b">
        <v>0</v>
      </c>
      <c r="AO37" s="85" t="s">
        <v>646</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20</v>
      </c>
      <c r="BK37" s="49">
        <v>100</v>
      </c>
      <c r="BL37" s="48">
        <v>20</v>
      </c>
    </row>
    <row r="38" spans="1:64" ht="15">
      <c r="A38" s="64" t="s">
        <v>230</v>
      </c>
      <c r="B38" s="64" t="s">
        <v>232</v>
      </c>
      <c r="C38" s="65" t="s">
        <v>2225</v>
      </c>
      <c r="D38" s="66">
        <v>3</v>
      </c>
      <c r="E38" s="67" t="s">
        <v>132</v>
      </c>
      <c r="F38" s="68">
        <v>35</v>
      </c>
      <c r="G38" s="65"/>
      <c r="H38" s="69"/>
      <c r="I38" s="70"/>
      <c r="J38" s="70"/>
      <c r="K38" s="34" t="s">
        <v>65</v>
      </c>
      <c r="L38" s="77">
        <v>38</v>
      </c>
      <c r="M38" s="77"/>
      <c r="N38" s="72"/>
      <c r="O38" s="79" t="s">
        <v>316</v>
      </c>
      <c r="P38" s="81">
        <v>43680.33594907408</v>
      </c>
      <c r="Q38" s="79" t="s">
        <v>333</v>
      </c>
      <c r="R38" s="79"/>
      <c r="S38" s="79"/>
      <c r="T38" s="79"/>
      <c r="U38" s="82" t="s">
        <v>430</v>
      </c>
      <c r="V38" s="82" t="s">
        <v>430</v>
      </c>
      <c r="W38" s="81">
        <v>43680.33594907408</v>
      </c>
      <c r="X38" s="82" t="s">
        <v>538</v>
      </c>
      <c r="Y38" s="79"/>
      <c r="Z38" s="79"/>
      <c r="AA38" s="85" t="s">
        <v>645</v>
      </c>
      <c r="AB38" s="85" t="s">
        <v>646</v>
      </c>
      <c r="AC38" s="79" t="b">
        <v>0</v>
      </c>
      <c r="AD38" s="79">
        <v>1</v>
      </c>
      <c r="AE38" s="85" t="s">
        <v>742</v>
      </c>
      <c r="AF38" s="79" t="b">
        <v>0</v>
      </c>
      <c r="AG38" s="79" t="s">
        <v>747</v>
      </c>
      <c r="AH38" s="79"/>
      <c r="AI38" s="85" t="s">
        <v>739</v>
      </c>
      <c r="AJ38" s="79" t="b">
        <v>0</v>
      </c>
      <c r="AK38" s="79">
        <v>1</v>
      </c>
      <c r="AL38" s="85" t="s">
        <v>739</v>
      </c>
      <c r="AM38" s="79" t="s">
        <v>754</v>
      </c>
      <c r="AN38" s="79" t="b">
        <v>0</v>
      </c>
      <c r="AO38" s="85" t="s">
        <v>646</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231</v>
      </c>
      <c r="B39" s="64" t="s">
        <v>232</v>
      </c>
      <c r="C39" s="65" t="s">
        <v>2226</v>
      </c>
      <c r="D39" s="66">
        <v>10</v>
      </c>
      <c r="E39" s="67" t="s">
        <v>136</v>
      </c>
      <c r="F39" s="68">
        <v>12</v>
      </c>
      <c r="G39" s="65"/>
      <c r="H39" s="69"/>
      <c r="I39" s="70"/>
      <c r="J39" s="70"/>
      <c r="K39" s="34" t="s">
        <v>66</v>
      </c>
      <c r="L39" s="77">
        <v>39</v>
      </c>
      <c r="M39" s="77"/>
      <c r="N39" s="72"/>
      <c r="O39" s="79" t="s">
        <v>316</v>
      </c>
      <c r="P39" s="81">
        <v>43679.775046296294</v>
      </c>
      <c r="Q39" s="79" t="s">
        <v>334</v>
      </c>
      <c r="R39" s="79"/>
      <c r="S39" s="79"/>
      <c r="T39" s="79" t="s">
        <v>422</v>
      </c>
      <c r="U39" s="79"/>
      <c r="V39" s="82" t="s">
        <v>456</v>
      </c>
      <c r="W39" s="81">
        <v>43679.775046296294</v>
      </c>
      <c r="X39" s="82" t="s">
        <v>539</v>
      </c>
      <c r="Y39" s="79"/>
      <c r="Z39" s="79"/>
      <c r="AA39" s="85" t="s">
        <v>646</v>
      </c>
      <c r="AB39" s="79"/>
      <c r="AC39" s="79" t="b">
        <v>0</v>
      </c>
      <c r="AD39" s="79">
        <v>34</v>
      </c>
      <c r="AE39" s="85" t="s">
        <v>739</v>
      </c>
      <c r="AF39" s="79" t="b">
        <v>0</v>
      </c>
      <c r="AG39" s="79" t="s">
        <v>747</v>
      </c>
      <c r="AH39" s="79"/>
      <c r="AI39" s="85" t="s">
        <v>739</v>
      </c>
      <c r="AJ39" s="79" t="b">
        <v>0</v>
      </c>
      <c r="AK39" s="79">
        <v>8</v>
      </c>
      <c r="AL39" s="85" t="s">
        <v>739</v>
      </c>
      <c r="AM39" s="79" t="s">
        <v>753</v>
      </c>
      <c r="AN39" s="79" t="b">
        <v>0</v>
      </c>
      <c r="AO39" s="85" t="s">
        <v>646</v>
      </c>
      <c r="AP39" s="79" t="s">
        <v>176</v>
      </c>
      <c r="AQ39" s="79">
        <v>0</v>
      </c>
      <c r="AR39" s="79">
        <v>0</v>
      </c>
      <c r="AS39" s="79"/>
      <c r="AT39" s="79"/>
      <c r="AU39" s="79"/>
      <c r="AV39" s="79"/>
      <c r="AW39" s="79"/>
      <c r="AX39" s="79"/>
      <c r="AY39" s="79"/>
      <c r="AZ39" s="79"/>
      <c r="BA39">
        <v>2</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231</v>
      </c>
      <c r="B40" s="64" t="s">
        <v>232</v>
      </c>
      <c r="C40" s="65" t="s">
        <v>2226</v>
      </c>
      <c r="D40" s="66">
        <v>10</v>
      </c>
      <c r="E40" s="67" t="s">
        <v>136</v>
      </c>
      <c r="F40" s="68">
        <v>12</v>
      </c>
      <c r="G40" s="65"/>
      <c r="H40" s="69"/>
      <c r="I40" s="70"/>
      <c r="J40" s="70"/>
      <c r="K40" s="34" t="s">
        <v>66</v>
      </c>
      <c r="L40" s="77">
        <v>40</v>
      </c>
      <c r="M40" s="77"/>
      <c r="N40" s="72"/>
      <c r="O40" s="79" t="s">
        <v>316</v>
      </c>
      <c r="P40" s="81">
        <v>43680.34289351852</v>
      </c>
      <c r="Q40" s="79" t="s">
        <v>335</v>
      </c>
      <c r="R40" s="79"/>
      <c r="S40" s="79"/>
      <c r="T40" s="79"/>
      <c r="U40" s="82" t="s">
        <v>430</v>
      </c>
      <c r="V40" s="82" t="s">
        <v>430</v>
      </c>
      <c r="W40" s="81">
        <v>43680.34289351852</v>
      </c>
      <c r="X40" s="82" t="s">
        <v>540</v>
      </c>
      <c r="Y40" s="79"/>
      <c r="Z40" s="79"/>
      <c r="AA40" s="85" t="s">
        <v>647</v>
      </c>
      <c r="AB40" s="79"/>
      <c r="AC40" s="79" t="b">
        <v>0</v>
      </c>
      <c r="AD40" s="79">
        <v>0</v>
      </c>
      <c r="AE40" s="85" t="s">
        <v>739</v>
      </c>
      <c r="AF40" s="79" t="b">
        <v>0</v>
      </c>
      <c r="AG40" s="79" t="s">
        <v>747</v>
      </c>
      <c r="AH40" s="79"/>
      <c r="AI40" s="85" t="s">
        <v>739</v>
      </c>
      <c r="AJ40" s="79" t="b">
        <v>0</v>
      </c>
      <c r="AK40" s="79">
        <v>1</v>
      </c>
      <c r="AL40" s="85" t="s">
        <v>645</v>
      </c>
      <c r="AM40" s="79" t="s">
        <v>753</v>
      </c>
      <c r="AN40" s="79" t="b">
        <v>0</v>
      </c>
      <c r="AO40" s="85" t="s">
        <v>645</v>
      </c>
      <c r="AP40" s="79" t="s">
        <v>176</v>
      </c>
      <c r="AQ40" s="79">
        <v>0</v>
      </c>
      <c r="AR40" s="79">
        <v>0</v>
      </c>
      <c r="AS40" s="79"/>
      <c r="AT40" s="79"/>
      <c r="AU40" s="79"/>
      <c r="AV40" s="79"/>
      <c r="AW40" s="79"/>
      <c r="AX40" s="79"/>
      <c r="AY40" s="79"/>
      <c r="AZ40" s="79"/>
      <c r="BA40">
        <v>2</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230</v>
      </c>
      <c r="B41" s="64" t="s">
        <v>305</v>
      </c>
      <c r="C41" s="65" t="s">
        <v>2226</v>
      </c>
      <c r="D41" s="66">
        <v>10</v>
      </c>
      <c r="E41" s="67" t="s">
        <v>136</v>
      </c>
      <c r="F41" s="68">
        <v>12</v>
      </c>
      <c r="G41" s="65"/>
      <c r="H41" s="69"/>
      <c r="I41" s="70"/>
      <c r="J41" s="70"/>
      <c r="K41" s="34" t="s">
        <v>65</v>
      </c>
      <c r="L41" s="77">
        <v>41</v>
      </c>
      <c r="M41" s="77"/>
      <c r="N41" s="72"/>
      <c r="O41" s="79" t="s">
        <v>316</v>
      </c>
      <c r="P41" s="81">
        <v>43680.33351851852</v>
      </c>
      <c r="Q41" s="79" t="s">
        <v>332</v>
      </c>
      <c r="R41" s="79"/>
      <c r="S41" s="79"/>
      <c r="T41" s="79" t="s">
        <v>422</v>
      </c>
      <c r="U41" s="79"/>
      <c r="V41" s="82" t="s">
        <v>458</v>
      </c>
      <c r="W41" s="81">
        <v>43680.33351851852</v>
      </c>
      <c r="X41" s="82" t="s">
        <v>542</v>
      </c>
      <c r="Y41" s="79"/>
      <c r="Z41" s="79"/>
      <c r="AA41" s="85" t="s">
        <v>649</v>
      </c>
      <c r="AB41" s="79"/>
      <c r="AC41" s="79" t="b">
        <v>0</v>
      </c>
      <c r="AD41" s="79">
        <v>0</v>
      </c>
      <c r="AE41" s="85" t="s">
        <v>739</v>
      </c>
      <c r="AF41" s="79" t="b">
        <v>0</v>
      </c>
      <c r="AG41" s="79" t="s">
        <v>747</v>
      </c>
      <c r="AH41" s="79"/>
      <c r="AI41" s="85" t="s">
        <v>739</v>
      </c>
      <c r="AJ41" s="79" t="b">
        <v>0</v>
      </c>
      <c r="AK41" s="79">
        <v>7</v>
      </c>
      <c r="AL41" s="85" t="s">
        <v>646</v>
      </c>
      <c r="AM41" s="79" t="s">
        <v>754</v>
      </c>
      <c r="AN41" s="79" t="b">
        <v>0</v>
      </c>
      <c r="AO41" s="85" t="s">
        <v>646</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230</v>
      </c>
      <c r="B42" s="64" t="s">
        <v>306</v>
      </c>
      <c r="C42" s="65" t="s">
        <v>2226</v>
      </c>
      <c r="D42" s="66">
        <v>10</v>
      </c>
      <c r="E42" s="67" t="s">
        <v>136</v>
      </c>
      <c r="F42" s="68">
        <v>12</v>
      </c>
      <c r="G42" s="65"/>
      <c r="H42" s="69"/>
      <c r="I42" s="70"/>
      <c r="J42" s="70"/>
      <c r="K42" s="34" t="s">
        <v>65</v>
      </c>
      <c r="L42" s="77">
        <v>42</v>
      </c>
      <c r="M42" s="77"/>
      <c r="N42" s="72"/>
      <c r="O42" s="79" t="s">
        <v>316</v>
      </c>
      <c r="P42" s="81">
        <v>43680.33351851852</v>
      </c>
      <c r="Q42" s="79" t="s">
        <v>332</v>
      </c>
      <c r="R42" s="79"/>
      <c r="S42" s="79"/>
      <c r="T42" s="79" t="s">
        <v>422</v>
      </c>
      <c r="U42" s="79"/>
      <c r="V42" s="82" t="s">
        <v>458</v>
      </c>
      <c r="W42" s="81">
        <v>43680.33351851852</v>
      </c>
      <c r="X42" s="82" t="s">
        <v>542</v>
      </c>
      <c r="Y42" s="79"/>
      <c r="Z42" s="79"/>
      <c r="AA42" s="85" t="s">
        <v>649</v>
      </c>
      <c r="AB42" s="79"/>
      <c r="AC42" s="79" t="b">
        <v>0</v>
      </c>
      <c r="AD42" s="79">
        <v>0</v>
      </c>
      <c r="AE42" s="85" t="s">
        <v>739</v>
      </c>
      <c r="AF42" s="79" t="b">
        <v>0</v>
      </c>
      <c r="AG42" s="79" t="s">
        <v>747</v>
      </c>
      <c r="AH42" s="79"/>
      <c r="AI42" s="85" t="s">
        <v>739</v>
      </c>
      <c r="AJ42" s="79" t="b">
        <v>0</v>
      </c>
      <c r="AK42" s="79">
        <v>7</v>
      </c>
      <c r="AL42" s="85" t="s">
        <v>646</v>
      </c>
      <c r="AM42" s="79" t="s">
        <v>754</v>
      </c>
      <c r="AN42" s="79" t="b">
        <v>0</v>
      </c>
      <c r="AO42" s="85" t="s">
        <v>646</v>
      </c>
      <c r="AP42" s="79" t="s">
        <v>176</v>
      </c>
      <c r="AQ42" s="79">
        <v>0</v>
      </c>
      <c r="AR42" s="79">
        <v>0</v>
      </c>
      <c r="AS42" s="79"/>
      <c r="AT42" s="79"/>
      <c r="AU42" s="79"/>
      <c r="AV42" s="79"/>
      <c r="AW42" s="79"/>
      <c r="AX42" s="79"/>
      <c r="AY42" s="79"/>
      <c r="AZ42" s="79"/>
      <c r="BA42">
        <v>2</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230</v>
      </c>
      <c r="B43" s="64" t="s">
        <v>231</v>
      </c>
      <c r="C43" s="65" t="s">
        <v>2225</v>
      </c>
      <c r="D43" s="66">
        <v>3</v>
      </c>
      <c r="E43" s="67" t="s">
        <v>132</v>
      </c>
      <c r="F43" s="68">
        <v>35</v>
      </c>
      <c r="G43" s="65"/>
      <c r="H43" s="69"/>
      <c r="I43" s="70"/>
      <c r="J43" s="70"/>
      <c r="K43" s="34" t="s">
        <v>66</v>
      </c>
      <c r="L43" s="77">
        <v>43</v>
      </c>
      <c r="M43" s="77"/>
      <c r="N43" s="72"/>
      <c r="O43" s="79" t="s">
        <v>316</v>
      </c>
      <c r="P43" s="81">
        <v>43680.33351851852</v>
      </c>
      <c r="Q43" s="79" t="s">
        <v>332</v>
      </c>
      <c r="R43" s="79"/>
      <c r="S43" s="79"/>
      <c r="T43" s="79" t="s">
        <v>422</v>
      </c>
      <c r="U43" s="79"/>
      <c r="V43" s="82" t="s">
        <v>458</v>
      </c>
      <c r="W43" s="81">
        <v>43680.33351851852</v>
      </c>
      <c r="X43" s="82" t="s">
        <v>542</v>
      </c>
      <c r="Y43" s="79"/>
      <c r="Z43" s="79"/>
      <c r="AA43" s="85" t="s">
        <v>649</v>
      </c>
      <c r="AB43" s="79"/>
      <c r="AC43" s="79" t="b">
        <v>0</v>
      </c>
      <c r="AD43" s="79">
        <v>0</v>
      </c>
      <c r="AE43" s="85" t="s">
        <v>739</v>
      </c>
      <c r="AF43" s="79" t="b">
        <v>0</v>
      </c>
      <c r="AG43" s="79" t="s">
        <v>747</v>
      </c>
      <c r="AH43" s="79"/>
      <c r="AI43" s="85" t="s">
        <v>739</v>
      </c>
      <c r="AJ43" s="79" t="b">
        <v>0</v>
      </c>
      <c r="AK43" s="79">
        <v>7</v>
      </c>
      <c r="AL43" s="85" t="s">
        <v>646</v>
      </c>
      <c r="AM43" s="79" t="s">
        <v>754</v>
      </c>
      <c r="AN43" s="79" t="b">
        <v>0</v>
      </c>
      <c r="AO43" s="85" t="s">
        <v>646</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21</v>
      </c>
      <c r="BK43" s="49">
        <v>100</v>
      </c>
      <c r="BL43" s="48">
        <v>21</v>
      </c>
    </row>
    <row r="44" spans="1:64" ht="15">
      <c r="A44" s="64" t="s">
        <v>230</v>
      </c>
      <c r="B44" s="64" t="s">
        <v>243</v>
      </c>
      <c r="C44" s="65" t="s">
        <v>2225</v>
      </c>
      <c r="D44" s="66">
        <v>3</v>
      </c>
      <c r="E44" s="67" t="s">
        <v>132</v>
      </c>
      <c r="F44" s="68">
        <v>35</v>
      </c>
      <c r="G44" s="65"/>
      <c r="H44" s="69"/>
      <c r="I44" s="70"/>
      <c r="J44" s="70"/>
      <c r="K44" s="34" t="s">
        <v>65</v>
      </c>
      <c r="L44" s="77">
        <v>44</v>
      </c>
      <c r="M44" s="77"/>
      <c r="N44" s="72"/>
      <c r="O44" s="79" t="s">
        <v>316</v>
      </c>
      <c r="P44" s="81">
        <v>43680.33594907408</v>
      </c>
      <c r="Q44" s="79" t="s">
        <v>333</v>
      </c>
      <c r="R44" s="79"/>
      <c r="S44" s="79"/>
      <c r="T44" s="79"/>
      <c r="U44" s="82" t="s">
        <v>430</v>
      </c>
      <c r="V44" s="82" t="s">
        <v>430</v>
      </c>
      <c r="W44" s="81">
        <v>43680.33594907408</v>
      </c>
      <c r="X44" s="82" t="s">
        <v>538</v>
      </c>
      <c r="Y44" s="79"/>
      <c r="Z44" s="79"/>
      <c r="AA44" s="85" t="s">
        <v>645</v>
      </c>
      <c r="AB44" s="85" t="s">
        <v>646</v>
      </c>
      <c r="AC44" s="79" t="b">
        <v>0</v>
      </c>
      <c r="AD44" s="79">
        <v>1</v>
      </c>
      <c r="AE44" s="85" t="s">
        <v>742</v>
      </c>
      <c r="AF44" s="79" t="b">
        <v>0</v>
      </c>
      <c r="AG44" s="79" t="s">
        <v>747</v>
      </c>
      <c r="AH44" s="79"/>
      <c r="AI44" s="85" t="s">
        <v>739</v>
      </c>
      <c r="AJ44" s="79" t="b">
        <v>0</v>
      </c>
      <c r="AK44" s="79">
        <v>1</v>
      </c>
      <c r="AL44" s="85" t="s">
        <v>739</v>
      </c>
      <c r="AM44" s="79" t="s">
        <v>754</v>
      </c>
      <c r="AN44" s="79" t="b">
        <v>0</v>
      </c>
      <c r="AO44" s="85" t="s">
        <v>646</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2</v>
      </c>
      <c r="BD44" s="48">
        <v>1</v>
      </c>
      <c r="BE44" s="49">
        <v>9.090909090909092</v>
      </c>
      <c r="BF44" s="48">
        <v>0</v>
      </c>
      <c r="BG44" s="49">
        <v>0</v>
      </c>
      <c r="BH44" s="48">
        <v>0</v>
      </c>
      <c r="BI44" s="49">
        <v>0</v>
      </c>
      <c r="BJ44" s="48">
        <v>10</v>
      </c>
      <c r="BK44" s="49">
        <v>90.9090909090909</v>
      </c>
      <c r="BL44" s="48">
        <v>11</v>
      </c>
    </row>
    <row r="45" spans="1:64" ht="15">
      <c r="A45" s="64" t="s">
        <v>230</v>
      </c>
      <c r="B45" s="64" t="s">
        <v>305</v>
      </c>
      <c r="C45" s="65" t="s">
        <v>2226</v>
      </c>
      <c r="D45" s="66">
        <v>10</v>
      </c>
      <c r="E45" s="67" t="s">
        <v>136</v>
      </c>
      <c r="F45" s="68">
        <v>12</v>
      </c>
      <c r="G45" s="65"/>
      <c r="H45" s="69"/>
      <c r="I45" s="70"/>
      <c r="J45" s="70"/>
      <c r="K45" s="34" t="s">
        <v>65</v>
      </c>
      <c r="L45" s="77">
        <v>45</v>
      </c>
      <c r="M45" s="77"/>
      <c r="N45" s="72"/>
      <c r="O45" s="79" t="s">
        <v>316</v>
      </c>
      <c r="P45" s="81">
        <v>43680.33594907408</v>
      </c>
      <c r="Q45" s="79" t="s">
        <v>333</v>
      </c>
      <c r="R45" s="79"/>
      <c r="S45" s="79"/>
      <c r="T45" s="79"/>
      <c r="U45" s="82" t="s">
        <v>430</v>
      </c>
      <c r="V45" s="82" t="s">
        <v>430</v>
      </c>
      <c r="W45" s="81">
        <v>43680.33594907408</v>
      </c>
      <c r="X45" s="82" t="s">
        <v>538</v>
      </c>
      <c r="Y45" s="79"/>
      <c r="Z45" s="79"/>
      <c r="AA45" s="85" t="s">
        <v>645</v>
      </c>
      <c r="AB45" s="85" t="s">
        <v>646</v>
      </c>
      <c r="AC45" s="79" t="b">
        <v>0</v>
      </c>
      <c r="AD45" s="79">
        <v>1</v>
      </c>
      <c r="AE45" s="85" t="s">
        <v>742</v>
      </c>
      <c r="AF45" s="79" t="b">
        <v>0</v>
      </c>
      <c r="AG45" s="79" t="s">
        <v>747</v>
      </c>
      <c r="AH45" s="79"/>
      <c r="AI45" s="85" t="s">
        <v>739</v>
      </c>
      <c r="AJ45" s="79" t="b">
        <v>0</v>
      </c>
      <c r="AK45" s="79">
        <v>1</v>
      </c>
      <c r="AL45" s="85" t="s">
        <v>739</v>
      </c>
      <c r="AM45" s="79" t="s">
        <v>754</v>
      </c>
      <c r="AN45" s="79" t="b">
        <v>0</v>
      </c>
      <c r="AO45" s="85" t="s">
        <v>646</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230</v>
      </c>
      <c r="B46" s="64" t="s">
        <v>306</v>
      </c>
      <c r="C46" s="65" t="s">
        <v>2226</v>
      </c>
      <c r="D46" s="66">
        <v>10</v>
      </c>
      <c r="E46" s="67" t="s">
        <v>136</v>
      </c>
      <c r="F46" s="68">
        <v>12</v>
      </c>
      <c r="G46" s="65"/>
      <c r="H46" s="69"/>
      <c r="I46" s="70"/>
      <c r="J46" s="70"/>
      <c r="K46" s="34" t="s">
        <v>65</v>
      </c>
      <c r="L46" s="77">
        <v>46</v>
      </c>
      <c r="M46" s="77"/>
      <c r="N46" s="72"/>
      <c r="O46" s="79" t="s">
        <v>316</v>
      </c>
      <c r="P46" s="81">
        <v>43680.33594907408</v>
      </c>
      <c r="Q46" s="79" t="s">
        <v>333</v>
      </c>
      <c r="R46" s="79"/>
      <c r="S46" s="79"/>
      <c r="T46" s="79"/>
      <c r="U46" s="82" t="s">
        <v>430</v>
      </c>
      <c r="V46" s="82" t="s">
        <v>430</v>
      </c>
      <c r="W46" s="81">
        <v>43680.33594907408</v>
      </c>
      <c r="X46" s="82" t="s">
        <v>538</v>
      </c>
      <c r="Y46" s="79"/>
      <c r="Z46" s="79"/>
      <c r="AA46" s="85" t="s">
        <v>645</v>
      </c>
      <c r="AB46" s="85" t="s">
        <v>646</v>
      </c>
      <c r="AC46" s="79" t="b">
        <v>0</v>
      </c>
      <c r="AD46" s="79">
        <v>1</v>
      </c>
      <c r="AE46" s="85" t="s">
        <v>742</v>
      </c>
      <c r="AF46" s="79" t="b">
        <v>0</v>
      </c>
      <c r="AG46" s="79" t="s">
        <v>747</v>
      </c>
      <c r="AH46" s="79"/>
      <c r="AI46" s="85" t="s">
        <v>739</v>
      </c>
      <c r="AJ46" s="79" t="b">
        <v>0</v>
      </c>
      <c r="AK46" s="79">
        <v>1</v>
      </c>
      <c r="AL46" s="85" t="s">
        <v>739</v>
      </c>
      <c r="AM46" s="79" t="s">
        <v>754</v>
      </c>
      <c r="AN46" s="79" t="b">
        <v>0</v>
      </c>
      <c r="AO46" s="85" t="s">
        <v>646</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230</v>
      </c>
      <c r="B47" s="64" t="s">
        <v>231</v>
      </c>
      <c r="C47" s="65" t="s">
        <v>2225</v>
      </c>
      <c r="D47" s="66">
        <v>3</v>
      </c>
      <c r="E47" s="67" t="s">
        <v>132</v>
      </c>
      <c r="F47" s="68">
        <v>35</v>
      </c>
      <c r="G47" s="65"/>
      <c r="H47" s="69"/>
      <c r="I47" s="70"/>
      <c r="J47" s="70"/>
      <c r="K47" s="34" t="s">
        <v>66</v>
      </c>
      <c r="L47" s="77">
        <v>47</v>
      </c>
      <c r="M47" s="77"/>
      <c r="N47" s="72"/>
      <c r="O47" s="79" t="s">
        <v>317</v>
      </c>
      <c r="P47" s="81">
        <v>43680.33594907408</v>
      </c>
      <c r="Q47" s="79" t="s">
        <v>333</v>
      </c>
      <c r="R47" s="79"/>
      <c r="S47" s="79"/>
      <c r="T47" s="79"/>
      <c r="U47" s="82" t="s">
        <v>430</v>
      </c>
      <c r="V47" s="82" t="s">
        <v>430</v>
      </c>
      <c r="W47" s="81">
        <v>43680.33594907408</v>
      </c>
      <c r="X47" s="82" t="s">
        <v>538</v>
      </c>
      <c r="Y47" s="79"/>
      <c r="Z47" s="79"/>
      <c r="AA47" s="85" t="s">
        <v>645</v>
      </c>
      <c r="AB47" s="85" t="s">
        <v>646</v>
      </c>
      <c r="AC47" s="79" t="b">
        <v>0</v>
      </c>
      <c r="AD47" s="79">
        <v>1</v>
      </c>
      <c r="AE47" s="85" t="s">
        <v>742</v>
      </c>
      <c r="AF47" s="79" t="b">
        <v>0</v>
      </c>
      <c r="AG47" s="79" t="s">
        <v>747</v>
      </c>
      <c r="AH47" s="79"/>
      <c r="AI47" s="85" t="s">
        <v>739</v>
      </c>
      <c r="AJ47" s="79" t="b">
        <v>0</v>
      </c>
      <c r="AK47" s="79">
        <v>1</v>
      </c>
      <c r="AL47" s="85" t="s">
        <v>739</v>
      </c>
      <c r="AM47" s="79" t="s">
        <v>754</v>
      </c>
      <c r="AN47" s="79" t="b">
        <v>0</v>
      </c>
      <c r="AO47" s="85" t="s">
        <v>646</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231</v>
      </c>
      <c r="B48" s="64" t="s">
        <v>230</v>
      </c>
      <c r="C48" s="65" t="s">
        <v>2225</v>
      </c>
      <c r="D48" s="66">
        <v>3</v>
      </c>
      <c r="E48" s="67" t="s">
        <v>132</v>
      </c>
      <c r="F48" s="68">
        <v>35</v>
      </c>
      <c r="G48" s="65"/>
      <c r="H48" s="69"/>
      <c r="I48" s="70"/>
      <c r="J48" s="70"/>
      <c r="K48" s="34" t="s">
        <v>66</v>
      </c>
      <c r="L48" s="77">
        <v>48</v>
      </c>
      <c r="M48" s="77"/>
      <c r="N48" s="72"/>
      <c r="O48" s="79" t="s">
        <v>316</v>
      </c>
      <c r="P48" s="81">
        <v>43680.34289351852</v>
      </c>
      <c r="Q48" s="79" t="s">
        <v>335</v>
      </c>
      <c r="R48" s="79"/>
      <c r="S48" s="79"/>
      <c r="T48" s="79"/>
      <c r="U48" s="82" t="s">
        <v>430</v>
      </c>
      <c r="V48" s="82" t="s">
        <v>430</v>
      </c>
      <c r="W48" s="81">
        <v>43680.34289351852</v>
      </c>
      <c r="X48" s="82" t="s">
        <v>540</v>
      </c>
      <c r="Y48" s="79"/>
      <c r="Z48" s="79"/>
      <c r="AA48" s="85" t="s">
        <v>647</v>
      </c>
      <c r="AB48" s="79"/>
      <c r="AC48" s="79" t="b">
        <v>0</v>
      </c>
      <c r="AD48" s="79">
        <v>0</v>
      </c>
      <c r="AE48" s="85" t="s">
        <v>739</v>
      </c>
      <c r="AF48" s="79" t="b">
        <v>0</v>
      </c>
      <c r="AG48" s="79" t="s">
        <v>747</v>
      </c>
      <c r="AH48" s="79"/>
      <c r="AI48" s="85" t="s">
        <v>739</v>
      </c>
      <c r="AJ48" s="79" t="b">
        <v>0</v>
      </c>
      <c r="AK48" s="79">
        <v>1</v>
      </c>
      <c r="AL48" s="85" t="s">
        <v>645</v>
      </c>
      <c r="AM48" s="79" t="s">
        <v>753</v>
      </c>
      <c r="AN48" s="79" t="b">
        <v>0</v>
      </c>
      <c r="AO48" s="85" t="s">
        <v>645</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233</v>
      </c>
      <c r="B49" s="64" t="s">
        <v>305</v>
      </c>
      <c r="C49" s="65" t="s">
        <v>2225</v>
      </c>
      <c r="D49" s="66">
        <v>3</v>
      </c>
      <c r="E49" s="67" t="s">
        <v>132</v>
      </c>
      <c r="F49" s="68">
        <v>35</v>
      </c>
      <c r="G49" s="65"/>
      <c r="H49" s="69"/>
      <c r="I49" s="70"/>
      <c r="J49" s="70"/>
      <c r="K49" s="34" t="s">
        <v>65</v>
      </c>
      <c r="L49" s="77">
        <v>49</v>
      </c>
      <c r="M49" s="77"/>
      <c r="N49" s="72"/>
      <c r="O49" s="79" t="s">
        <v>316</v>
      </c>
      <c r="P49" s="81">
        <v>43680.54454861111</v>
      </c>
      <c r="Q49" s="79" t="s">
        <v>332</v>
      </c>
      <c r="R49" s="79"/>
      <c r="S49" s="79"/>
      <c r="T49" s="79" t="s">
        <v>422</v>
      </c>
      <c r="U49" s="79"/>
      <c r="V49" s="82" t="s">
        <v>459</v>
      </c>
      <c r="W49" s="81">
        <v>43680.54454861111</v>
      </c>
      <c r="X49" s="82" t="s">
        <v>543</v>
      </c>
      <c r="Y49" s="79"/>
      <c r="Z49" s="79"/>
      <c r="AA49" s="85" t="s">
        <v>650</v>
      </c>
      <c r="AB49" s="79"/>
      <c r="AC49" s="79" t="b">
        <v>0</v>
      </c>
      <c r="AD49" s="79">
        <v>0</v>
      </c>
      <c r="AE49" s="85" t="s">
        <v>739</v>
      </c>
      <c r="AF49" s="79" t="b">
        <v>0</v>
      </c>
      <c r="AG49" s="79" t="s">
        <v>747</v>
      </c>
      <c r="AH49" s="79"/>
      <c r="AI49" s="85" t="s">
        <v>739</v>
      </c>
      <c r="AJ49" s="79" t="b">
        <v>0</v>
      </c>
      <c r="AK49" s="79">
        <v>7</v>
      </c>
      <c r="AL49" s="85" t="s">
        <v>646</v>
      </c>
      <c r="AM49" s="79" t="s">
        <v>755</v>
      </c>
      <c r="AN49" s="79" t="b">
        <v>0</v>
      </c>
      <c r="AO49" s="85" t="s">
        <v>646</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233</v>
      </c>
      <c r="B50" s="64" t="s">
        <v>306</v>
      </c>
      <c r="C50" s="65" t="s">
        <v>2225</v>
      </c>
      <c r="D50" s="66">
        <v>3</v>
      </c>
      <c r="E50" s="67" t="s">
        <v>132</v>
      </c>
      <c r="F50" s="68">
        <v>35</v>
      </c>
      <c r="G50" s="65"/>
      <c r="H50" s="69"/>
      <c r="I50" s="70"/>
      <c r="J50" s="70"/>
      <c r="K50" s="34" t="s">
        <v>65</v>
      </c>
      <c r="L50" s="77">
        <v>50</v>
      </c>
      <c r="M50" s="77"/>
      <c r="N50" s="72"/>
      <c r="O50" s="79" t="s">
        <v>316</v>
      </c>
      <c r="P50" s="81">
        <v>43680.54454861111</v>
      </c>
      <c r="Q50" s="79" t="s">
        <v>332</v>
      </c>
      <c r="R50" s="79"/>
      <c r="S50" s="79"/>
      <c r="T50" s="79" t="s">
        <v>422</v>
      </c>
      <c r="U50" s="79"/>
      <c r="V50" s="82" t="s">
        <v>459</v>
      </c>
      <c r="W50" s="81">
        <v>43680.54454861111</v>
      </c>
      <c r="X50" s="82" t="s">
        <v>543</v>
      </c>
      <c r="Y50" s="79"/>
      <c r="Z50" s="79"/>
      <c r="AA50" s="85" t="s">
        <v>650</v>
      </c>
      <c r="AB50" s="79"/>
      <c r="AC50" s="79" t="b">
        <v>0</v>
      </c>
      <c r="AD50" s="79">
        <v>0</v>
      </c>
      <c r="AE50" s="85" t="s">
        <v>739</v>
      </c>
      <c r="AF50" s="79" t="b">
        <v>0</v>
      </c>
      <c r="AG50" s="79" t="s">
        <v>747</v>
      </c>
      <c r="AH50" s="79"/>
      <c r="AI50" s="85" t="s">
        <v>739</v>
      </c>
      <c r="AJ50" s="79" t="b">
        <v>0</v>
      </c>
      <c r="AK50" s="79">
        <v>7</v>
      </c>
      <c r="AL50" s="85" t="s">
        <v>646</v>
      </c>
      <c r="AM50" s="79" t="s">
        <v>755</v>
      </c>
      <c r="AN50" s="79" t="b">
        <v>0</v>
      </c>
      <c r="AO50" s="85" t="s">
        <v>646</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233</v>
      </c>
      <c r="B51" s="64" t="s">
        <v>231</v>
      </c>
      <c r="C51" s="65" t="s">
        <v>2225</v>
      </c>
      <c r="D51" s="66">
        <v>3</v>
      </c>
      <c r="E51" s="67" t="s">
        <v>132</v>
      </c>
      <c r="F51" s="68">
        <v>35</v>
      </c>
      <c r="G51" s="65"/>
      <c r="H51" s="69"/>
      <c r="I51" s="70"/>
      <c r="J51" s="70"/>
      <c r="K51" s="34" t="s">
        <v>65</v>
      </c>
      <c r="L51" s="77">
        <v>51</v>
      </c>
      <c r="M51" s="77"/>
      <c r="N51" s="72"/>
      <c r="O51" s="79" t="s">
        <v>316</v>
      </c>
      <c r="P51" s="81">
        <v>43680.54454861111</v>
      </c>
      <c r="Q51" s="79" t="s">
        <v>332</v>
      </c>
      <c r="R51" s="79"/>
      <c r="S51" s="79"/>
      <c r="T51" s="79" t="s">
        <v>422</v>
      </c>
      <c r="U51" s="79"/>
      <c r="V51" s="82" t="s">
        <v>459</v>
      </c>
      <c r="W51" s="81">
        <v>43680.54454861111</v>
      </c>
      <c r="X51" s="82" t="s">
        <v>543</v>
      </c>
      <c r="Y51" s="79"/>
      <c r="Z51" s="79"/>
      <c r="AA51" s="85" t="s">
        <v>650</v>
      </c>
      <c r="AB51" s="79"/>
      <c r="AC51" s="79" t="b">
        <v>0</v>
      </c>
      <c r="AD51" s="79">
        <v>0</v>
      </c>
      <c r="AE51" s="85" t="s">
        <v>739</v>
      </c>
      <c r="AF51" s="79" t="b">
        <v>0</v>
      </c>
      <c r="AG51" s="79" t="s">
        <v>747</v>
      </c>
      <c r="AH51" s="79"/>
      <c r="AI51" s="85" t="s">
        <v>739</v>
      </c>
      <c r="AJ51" s="79" t="b">
        <v>0</v>
      </c>
      <c r="AK51" s="79">
        <v>7</v>
      </c>
      <c r="AL51" s="85" t="s">
        <v>646</v>
      </c>
      <c r="AM51" s="79" t="s">
        <v>755</v>
      </c>
      <c r="AN51" s="79" t="b">
        <v>0</v>
      </c>
      <c r="AO51" s="85" t="s">
        <v>646</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21</v>
      </c>
      <c r="BK51" s="49">
        <v>100</v>
      </c>
      <c r="BL51" s="48">
        <v>21</v>
      </c>
    </row>
    <row r="52" spans="1:64" ht="15">
      <c r="A52" s="64" t="s">
        <v>234</v>
      </c>
      <c r="B52" s="64" t="s">
        <v>307</v>
      </c>
      <c r="C52" s="65" t="s">
        <v>2225</v>
      </c>
      <c r="D52" s="66">
        <v>3</v>
      </c>
      <c r="E52" s="67" t="s">
        <v>132</v>
      </c>
      <c r="F52" s="68">
        <v>35</v>
      </c>
      <c r="G52" s="65"/>
      <c r="H52" s="69"/>
      <c r="I52" s="70"/>
      <c r="J52" s="70"/>
      <c r="K52" s="34" t="s">
        <v>65</v>
      </c>
      <c r="L52" s="77">
        <v>52</v>
      </c>
      <c r="M52" s="77"/>
      <c r="N52" s="72"/>
      <c r="O52" s="79" t="s">
        <v>316</v>
      </c>
      <c r="P52" s="81">
        <v>43680.9500462963</v>
      </c>
      <c r="Q52" s="79" t="s">
        <v>336</v>
      </c>
      <c r="R52" s="79"/>
      <c r="S52" s="79"/>
      <c r="T52" s="79"/>
      <c r="U52" s="79"/>
      <c r="V52" s="82" t="s">
        <v>460</v>
      </c>
      <c r="W52" s="81">
        <v>43680.9500462963</v>
      </c>
      <c r="X52" s="82" t="s">
        <v>544</v>
      </c>
      <c r="Y52" s="79"/>
      <c r="Z52" s="79"/>
      <c r="AA52" s="85" t="s">
        <v>651</v>
      </c>
      <c r="AB52" s="79"/>
      <c r="AC52" s="79" t="b">
        <v>0</v>
      </c>
      <c r="AD52" s="79">
        <v>0</v>
      </c>
      <c r="AE52" s="85" t="s">
        <v>739</v>
      </c>
      <c r="AF52" s="79" t="b">
        <v>0</v>
      </c>
      <c r="AG52" s="79" t="s">
        <v>747</v>
      </c>
      <c r="AH52" s="79"/>
      <c r="AI52" s="85" t="s">
        <v>739</v>
      </c>
      <c r="AJ52" s="79" t="b">
        <v>0</v>
      </c>
      <c r="AK52" s="79">
        <v>75</v>
      </c>
      <c r="AL52" s="85" t="s">
        <v>626</v>
      </c>
      <c r="AM52" s="79" t="s">
        <v>755</v>
      </c>
      <c r="AN52" s="79" t="b">
        <v>0</v>
      </c>
      <c r="AO52" s="85" t="s">
        <v>626</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1</v>
      </c>
      <c r="BE52" s="49">
        <v>5.2631578947368425</v>
      </c>
      <c r="BF52" s="48">
        <v>0</v>
      </c>
      <c r="BG52" s="49">
        <v>0</v>
      </c>
      <c r="BH52" s="48">
        <v>0</v>
      </c>
      <c r="BI52" s="49">
        <v>0</v>
      </c>
      <c r="BJ52" s="48">
        <v>18</v>
      </c>
      <c r="BK52" s="49">
        <v>94.73684210526316</v>
      </c>
      <c r="BL52" s="48">
        <v>19</v>
      </c>
    </row>
    <row r="53" spans="1:64" ht="15">
      <c r="A53" s="64" t="s">
        <v>234</v>
      </c>
      <c r="B53" s="64" t="s">
        <v>212</v>
      </c>
      <c r="C53" s="65" t="s">
        <v>2225</v>
      </c>
      <c r="D53" s="66">
        <v>3</v>
      </c>
      <c r="E53" s="67" t="s">
        <v>132</v>
      </c>
      <c r="F53" s="68">
        <v>35</v>
      </c>
      <c r="G53" s="65"/>
      <c r="H53" s="69"/>
      <c r="I53" s="70"/>
      <c r="J53" s="70"/>
      <c r="K53" s="34" t="s">
        <v>65</v>
      </c>
      <c r="L53" s="77">
        <v>53</v>
      </c>
      <c r="M53" s="77"/>
      <c r="N53" s="72"/>
      <c r="O53" s="79" t="s">
        <v>316</v>
      </c>
      <c r="P53" s="81">
        <v>43680.9500462963</v>
      </c>
      <c r="Q53" s="79" t="s">
        <v>336</v>
      </c>
      <c r="R53" s="79"/>
      <c r="S53" s="79"/>
      <c r="T53" s="79"/>
      <c r="U53" s="79"/>
      <c r="V53" s="82" t="s">
        <v>460</v>
      </c>
      <c r="W53" s="81">
        <v>43680.9500462963</v>
      </c>
      <c r="X53" s="82" t="s">
        <v>544</v>
      </c>
      <c r="Y53" s="79"/>
      <c r="Z53" s="79"/>
      <c r="AA53" s="85" t="s">
        <v>651</v>
      </c>
      <c r="AB53" s="79"/>
      <c r="AC53" s="79" t="b">
        <v>0</v>
      </c>
      <c r="AD53" s="79">
        <v>0</v>
      </c>
      <c r="AE53" s="85" t="s">
        <v>739</v>
      </c>
      <c r="AF53" s="79" t="b">
        <v>0</v>
      </c>
      <c r="AG53" s="79" t="s">
        <v>747</v>
      </c>
      <c r="AH53" s="79"/>
      <c r="AI53" s="85" t="s">
        <v>739</v>
      </c>
      <c r="AJ53" s="79" t="b">
        <v>0</v>
      </c>
      <c r="AK53" s="79">
        <v>75</v>
      </c>
      <c r="AL53" s="85" t="s">
        <v>626</v>
      </c>
      <c r="AM53" s="79" t="s">
        <v>755</v>
      </c>
      <c r="AN53" s="79" t="b">
        <v>0</v>
      </c>
      <c r="AO53" s="85" t="s">
        <v>626</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235</v>
      </c>
      <c r="B54" s="64" t="s">
        <v>235</v>
      </c>
      <c r="C54" s="65" t="s">
        <v>2225</v>
      </c>
      <c r="D54" s="66">
        <v>3</v>
      </c>
      <c r="E54" s="67" t="s">
        <v>132</v>
      </c>
      <c r="F54" s="68">
        <v>35</v>
      </c>
      <c r="G54" s="65"/>
      <c r="H54" s="69"/>
      <c r="I54" s="70"/>
      <c r="J54" s="70"/>
      <c r="K54" s="34" t="s">
        <v>65</v>
      </c>
      <c r="L54" s="77">
        <v>54</v>
      </c>
      <c r="M54" s="77"/>
      <c r="N54" s="72"/>
      <c r="O54" s="79" t="s">
        <v>176</v>
      </c>
      <c r="P54" s="81">
        <v>43680.95384259259</v>
      </c>
      <c r="Q54" s="79" t="s">
        <v>337</v>
      </c>
      <c r="R54" s="82" t="s">
        <v>378</v>
      </c>
      <c r="S54" s="79" t="s">
        <v>403</v>
      </c>
      <c r="T54" s="79" t="s">
        <v>423</v>
      </c>
      <c r="U54" s="82" t="s">
        <v>427</v>
      </c>
      <c r="V54" s="82" t="s">
        <v>427</v>
      </c>
      <c r="W54" s="81">
        <v>43680.95384259259</v>
      </c>
      <c r="X54" s="82" t="s">
        <v>545</v>
      </c>
      <c r="Y54" s="79"/>
      <c r="Z54" s="79"/>
      <c r="AA54" s="85" t="s">
        <v>652</v>
      </c>
      <c r="AB54" s="79"/>
      <c r="AC54" s="79" t="b">
        <v>0</v>
      </c>
      <c r="AD54" s="79">
        <v>0</v>
      </c>
      <c r="AE54" s="85" t="s">
        <v>739</v>
      </c>
      <c r="AF54" s="79" t="b">
        <v>0</v>
      </c>
      <c r="AG54" s="79" t="s">
        <v>747</v>
      </c>
      <c r="AH54" s="79"/>
      <c r="AI54" s="85" t="s">
        <v>739</v>
      </c>
      <c r="AJ54" s="79" t="b">
        <v>0</v>
      </c>
      <c r="AK54" s="79">
        <v>0</v>
      </c>
      <c r="AL54" s="85" t="s">
        <v>739</v>
      </c>
      <c r="AM54" s="79" t="s">
        <v>756</v>
      </c>
      <c r="AN54" s="79" t="b">
        <v>0</v>
      </c>
      <c r="AO54" s="85" t="s">
        <v>652</v>
      </c>
      <c r="AP54" s="79" t="s">
        <v>176</v>
      </c>
      <c r="AQ54" s="79">
        <v>0</v>
      </c>
      <c r="AR54" s="79">
        <v>0</v>
      </c>
      <c r="AS54" s="79"/>
      <c r="AT54" s="79"/>
      <c r="AU54" s="79"/>
      <c r="AV54" s="79"/>
      <c r="AW54" s="79"/>
      <c r="AX54" s="79"/>
      <c r="AY54" s="79"/>
      <c r="AZ54" s="79"/>
      <c r="BA54">
        <v>1</v>
      </c>
      <c r="BB54" s="78" t="str">
        <f>REPLACE(INDEX(GroupVertices[Group],MATCH(Edges[[#This Row],[Vertex 1]],GroupVertices[Vertex],0)),1,1,"")</f>
        <v>9</v>
      </c>
      <c r="BC54" s="78" t="str">
        <f>REPLACE(INDEX(GroupVertices[Group],MATCH(Edges[[#This Row],[Vertex 2]],GroupVertices[Vertex],0)),1,1,"")</f>
        <v>9</v>
      </c>
      <c r="BD54" s="48">
        <v>2</v>
      </c>
      <c r="BE54" s="49">
        <v>5.882352941176471</v>
      </c>
      <c r="BF54" s="48">
        <v>0</v>
      </c>
      <c r="BG54" s="49">
        <v>0</v>
      </c>
      <c r="BH54" s="48">
        <v>0</v>
      </c>
      <c r="BI54" s="49">
        <v>0</v>
      </c>
      <c r="BJ54" s="48">
        <v>32</v>
      </c>
      <c r="BK54" s="49">
        <v>94.11764705882354</v>
      </c>
      <c r="BL54" s="48">
        <v>34</v>
      </c>
    </row>
    <row r="55" spans="1:64" ht="15">
      <c r="A55" s="64" t="s">
        <v>236</v>
      </c>
      <c r="B55" s="64" t="s">
        <v>307</v>
      </c>
      <c r="C55" s="65" t="s">
        <v>2225</v>
      </c>
      <c r="D55" s="66">
        <v>3</v>
      </c>
      <c r="E55" s="67" t="s">
        <v>132</v>
      </c>
      <c r="F55" s="68">
        <v>35</v>
      </c>
      <c r="G55" s="65"/>
      <c r="H55" s="69"/>
      <c r="I55" s="70"/>
      <c r="J55" s="70"/>
      <c r="K55" s="34" t="s">
        <v>65</v>
      </c>
      <c r="L55" s="77">
        <v>55</v>
      </c>
      <c r="M55" s="77"/>
      <c r="N55" s="72"/>
      <c r="O55" s="79" t="s">
        <v>316</v>
      </c>
      <c r="P55" s="81">
        <v>43680.98758101852</v>
      </c>
      <c r="Q55" s="79" t="s">
        <v>338</v>
      </c>
      <c r="R55" s="79"/>
      <c r="S55" s="79"/>
      <c r="T55" s="79"/>
      <c r="U55" s="79"/>
      <c r="V55" s="82" t="s">
        <v>461</v>
      </c>
      <c r="W55" s="81">
        <v>43680.98758101852</v>
      </c>
      <c r="X55" s="82" t="s">
        <v>546</v>
      </c>
      <c r="Y55" s="79"/>
      <c r="Z55" s="79"/>
      <c r="AA55" s="85" t="s">
        <v>653</v>
      </c>
      <c r="AB55" s="79"/>
      <c r="AC55" s="79" t="b">
        <v>0</v>
      </c>
      <c r="AD55" s="79">
        <v>0</v>
      </c>
      <c r="AE55" s="85" t="s">
        <v>739</v>
      </c>
      <c r="AF55" s="79" t="b">
        <v>0</v>
      </c>
      <c r="AG55" s="79" t="s">
        <v>747</v>
      </c>
      <c r="AH55" s="79"/>
      <c r="AI55" s="85" t="s">
        <v>739</v>
      </c>
      <c r="AJ55" s="79" t="b">
        <v>0</v>
      </c>
      <c r="AK55" s="79">
        <v>6</v>
      </c>
      <c r="AL55" s="85" t="s">
        <v>655</v>
      </c>
      <c r="AM55" s="79" t="s">
        <v>752</v>
      </c>
      <c r="AN55" s="79" t="b">
        <v>0</v>
      </c>
      <c r="AO55" s="85" t="s">
        <v>655</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236</v>
      </c>
      <c r="B56" s="64" t="s">
        <v>308</v>
      </c>
      <c r="C56" s="65" t="s">
        <v>2225</v>
      </c>
      <c r="D56" s="66">
        <v>3</v>
      </c>
      <c r="E56" s="67" t="s">
        <v>132</v>
      </c>
      <c r="F56" s="68">
        <v>35</v>
      </c>
      <c r="G56" s="65"/>
      <c r="H56" s="69"/>
      <c r="I56" s="70"/>
      <c r="J56" s="70"/>
      <c r="K56" s="34" t="s">
        <v>65</v>
      </c>
      <c r="L56" s="77">
        <v>56</v>
      </c>
      <c r="M56" s="77"/>
      <c r="N56" s="72"/>
      <c r="O56" s="79" t="s">
        <v>316</v>
      </c>
      <c r="P56" s="81">
        <v>43680.98758101852</v>
      </c>
      <c r="Q56" s="79" t="s">
        <v>338</v>
      </c>
      <c r="R56" s="79"/>
      <c r="S56" s="79"/>
      <c r="T56" s="79"/>
      <c r="U56" s="79"/>
      <c r="V56" s="82" t="s">
        <v>461</v>
      </c>
      <c r="W56" s="81">
        <v>43680.98758101852</v>
      </c>
      <c r="X56" s="82" t="s">
        <v>546</v>
      </c>
      <c r="Y56" s="79"/>
      <c r="Z56" s="79"/>
      <c r="AA56" s="85" t="s">
        <v>653</v>
      </c>
      <c r="AB56" s="79"/>
      <c r="AC56" s="79" t="b">
        <v>0</v>
      </c>
      <c r="AD56" s="79">
        <v>0</v>
      </c>
      <c r="AE56" s="85" t="s">
        <v>739</v>
      </c>
      <c r="AF56" s="79" t="b">
        <v>0</v>
      </c>
      <c r="AG56" s="79" t="s">
        <v>747</v>
      </c>
      <c r="AH56" s="79"/>
      <c r="AI56" s="85" t="s">
        <v>739</v>
      </c>
      <c r="AJ56" s="79" t="b">
        <v>0</v>
      </c>
      <c r="AK56" s="79">
        <v>6</v>
      </c>
      <c r="AL56" s="85" t="s">
        <v>655</v>
      </c>
      <c r="AM56" s="79" t="s">
        <v>752</v>
      </c>
      <c r="AN56" s="79" t="b">
        <v>0</v>
      </c>
      <c r="AO56" s="85" t="s">
        <v>655</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5.2631578947368425</v>
      </c>
      <c r="BF56" s="48">
        <v>0</v>
      </c>
      <c r="BG56" s="49">
        <v>0</v>
      </c>
      <c r="BH56" s="48">
        <v>0</v>
      </c>
      <c r="BI56" s="49">
        <v>0</v>
      </c>
      <c r="BJ56" s="48">
        <v>18</v>
      </c>
      <c r="BK56" s="49">
        <v>94.73684210526316</v>
      </c>
      <c r="BL56" s="48">
        <v>19</v>
      </c>
    </row>
    <row r="57" spans="1:64" ht="15">
      <c r="A57" s="64" t="s">
        <v>236</v>
      </c>
      <c r="B57" s="64" t="s">
        <v>212</v>
      </c>
      <c r="C57" s="65" t="s">
        <v>2226</v>
      </c>
      <c r="D57" s="66">
        <v>10</v>
      </c>
      <c r="E57" s="67" t="s">
        <v>136</v>
      </c>
      <c r="F57" s="68">
        <v>12</v>
      </c>
      <c r="G57" s="65"/>
      <c r="H57" s="69"/>
      <c r="I57" s="70"/>
      <c r="J57" s="70"/>
      <c r="K57" s="34" t="s">
        <v>65</v>
      </c>
      <c r="L57" s="77">
        <v>57</v>
      </c>
      <c r="M57" s="77"/>
      <c r="N57" s="72"/>
      <c r="O57" s="79" t="s">
        <v>316</v>
      </c>
      <c r="P57" s="81">
        <v>43680.98758101852</v>
      </c>
      <c r="Q57" s="79" t="s">
        <v>338</v>
      </c>
      <c r="R57" s="79"/>
      <c r="S57" s="79"/>
      <c r="T57" s="79"/>
      <c r="U57" s="79"/>
      <c r="V57" s="82" t="s">
        <v>461</v>
      </c>
      <c r="W57" s="81">
        <v>43680.98758101852</v>
      </c>
      <c r="X57" s="82" t="s">
        <v>546</v>
      </c>
      <c r="Y57" s="79"/>
      <c r="Z57" s="79"/>
      <c r="AA57" s="85" t="s">
        <v>653</v>
      </c>
      <c r="AB57" s="79"/>
      <c r="AC57" s="79" t="b">
        <v>0</v>
      </c>
      <c r="AD57" s="79">
        <v>0</v>
      </c>
      <c r="AE57" s="85" t="s">
        <v>739</v>
      </c>
      <c r="AF57" s="79" t="b">
        <v>0</v>
      </c>
      <c r="AG57" s="79" t="s">
        <v>747</v>
      </c>
      <c r="AH57" s="79"/>
      <c r="AI57" s="85" t="s">
        <v>739</v>
      </c>
      <c r="AJ57" s="79" t="b">
        <v>0</v>
      </c>
      <c r="AK57" s="79">
        <v>6</v>
      </c>
      <c r="AL57" s="85" t="s">
        <v>655</v>
      </c>
      <c r="AM57" s="79" t="s">
        <v>752</v>
      </c>
      <c r="AN57" s="79" t="b">
        <v>0</v>
      </c>
      <c r="AO57" s="85" t="s">
        <v>655</v>
      </c>
      <c r="AP57" s="79" t="s">
        <v>176</v>
      </c>
      <c r="AQ57" s="79">
        <v>0</v>
      </c>
      <c r="AR57" s="79">
        <v>0</v>
      </c>
      <c r="AS57" s="79"/>
      <c r="AT57" s="79"/>
      <c r="AU57" s="79"/>
      <c r="AV57" s="79"/>
      <c r="AW57" s="79"/>
      <c r="AX57" s="79"/>
      <c r="AY57" s="79"/>
      <c r="AZ57" s="79"/>
      <c r="BA57">
        <v>2</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236</v>
      </c>
      <c r="B58" s="64" t="s">
        <v>212</v>
      </c>
      <c r="C58" s="65" t="s">
        <v>2226</v>
      </c>
      <c r="D58" s="66">
        <v>10</v>
      </c>
      <c r="E58" s="67" t="s">
        <v>136</v>
      </c>
      <c r="F58" s="68">
        <v>12</v>
      </c>
      <c r="G58" s="65"/>
      <c r="H58" s="69"/>
      <c r="I58" s="70"/>
      <c r="J58" s="70"/>
      <c r="K58" s="34" t="s">
        <v>65</v>
      </c>
      <c r="L58" s="77">
        <v>58</v>
      </c>
      <c r="M58" s="77"/>
      <c r="N58" s="72"/>
      <c r="O58" s="79" t="s">
        <v>316</v>
      </c>
      <c r="P58" s="81">
        <v>43680.9891087963</v>
      </c>
      <c r="Q58" s="79" t="s">
        <v>339</v>
      </c>
      <c r="R58" s="79"/>
      <c r="S58" s="79"/>
      <c r="T58" s="79"/>
      <c r="U58" s="79"/>
      <c r="V58" s="82" t="s">
        <v>461</v>
      </c>
      <c r="W58" s="81">
        <v>43680.9891087963</v>
      </c>
      <c r="X58" s="82" t="s">
        <v>547</v>
      </c>
      <c r="Y58" s="79"/>
      <c r="Z58" s="79"/>
      <c r="AA58" s="85" t="s">
        <v>654</v>
      </c>
      <c r="AB58" s="79"/>
      <c r="AC58" s="79" t="b">
        <v>0</v>
      </c>
      <c r="AD58" s="79">
        <v>0</v>
      </c>
      <c r="AE58" s="85" t="s">
        <v>739</v>
      </c>
      <c r="AF58" s="79" t="b">
        <v>0</v>
      </c>
      <c r="AG58" s="79" t="s">
        <v>747</v>
      </c>
      <c r="AH58" s="79"/>
      <c r="AI58" s="85" t="s">
        <v>739</v>
      </c>
      <c r="AJ58" s="79" t="b">
        <v>0</v>
      </c>
      <c r="AK58" s="79">
        <v>7</v>
      </c>
      <c r="AL58" s="85" t="s">
        <v>627</v>
      </c>
      <c r="AM58" s="79" t="s">
        <v>752</v>
      </c>
      <c r="AN58" s="79" t="b">
        <v>0</v>
      </c>
      <c r="AO58" s="85" t="s">
        <v>627</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v>2</v>
      </c>
      <c r="BE58" s="49">
        <v>7.6923076923076925</v>
      </c>
      <c r="BF58" s="48">
        <v>0</v>
      </c>
      <c r="BG58" s="49">
        <v>0</v>
      </c>
      <c r="BH58" s="48">
        <v>0</v>
      </c>
      <c r="BI58" s="49">
        <v>0</v>
      </c>
      <c r="BJ58" s="48">
        <v>24</v>
      </c>
      <c r="BK58" s="49">
        <v>92.3076923076923</v>
      </c>
      <c r="BL58" s="48">
        <v>26</v>
      </c>
    </row>
    <row r="59" spans="1:64" ht="15">
      <c r="A59" s="64" t="s">
        <v>212</v>
      </c>
      <c r="B59" s="64" t="s">
        <v>307</v>
      </c>
      <c r="C59" s="65" t="s">
        <v>2226</v>
      </c>
      <c r="D59" s="66">
        <v>10</v>
      </c>
      <c r="E59" s="67" t="s">
        <v>136</v>
      </c>
      <c r="F59" s="68">
        <v>12</v>
      </c>
      <c r="G59" s="65"/>
      <c r="H59" s="69"/>
      <c r="I59" s="70"/>
      <c r="J59" s="70"/>
      <c r="K59" s="34" t="s">
        <v>65</v>
      </c>
      <c r="L59" s="77">
        <v>59</v>
      </c>
      <c r="M59" s="77"/>
      <c r="N59" s="72"/>
      <c r="O59" s="79" t="s">
        <v>316</v>
      </c>
      <c r="P59" s="81">
        <v>43630.66171296296</v>
      </c>
      <c r="Q59" s="79" t="s">
        <v>318</v>
      </c>
      <c r="R59" s="82" t="s">
        <v>378</v>
      </c>
      <c r="S59" s="79" t="s">
        <v>403</v>
      </c>
      <c r="T59" s="79" t="s">
        <v>416</v>
      </c>
      <c r="U59" s="82" t="s">
        <v>427</v>
      </c>
      <c r="V59" s="82" t="s">
        <v>427</v>
      </c>
      <c r="W59" s="81">
        <v>43630.66171296296</v>
      </c>
      <c r="X59" s="82" t="s">
        <v>519</v>
      </c>
      <c r="Y59" s="79"/>
      <c r="Z59" s="79"/>
      <c r="AA59" s="85" t="s">
        <v>626</v>
      </c>
      <c r="AB59" s="79"/>
      <c r="AC59" s="79" t="b">
        <v>0</v>
      </c>
      <c r="AD59" s="79">
        <v>230</v>
      </c>
      <c r="AE59" s="85" t="s">
        <v>739</v>
      </c>
      <c r="AF59" s="79" t="b">
        <v>0</v>
      </c>
      <c r="AG59" s="79" t="s">
        <v>747</v>
      </c>
      <c r="AH59" s="79"/>
      <c r="AI59" s="85" t="s">
        <v>739</v>
      </c>
      <c r="AJ59" s="79" t="b">
        <v>0</v>
      </c>
      <c r="AK59" s="79">
        <v>75</v>
      </c>
      <c r="AL59" s="85" t="s">
        <v>739</v>
      </c>
      <c r="AM59" s="79" t="s">
        <v>751</v>
      </c>
      <c r="AN59" s="79" t="b">
        <v>0</v>
      </c>
      <c r="AO59" s="85" t="s">
        <v>626</v>
      </c>
      <c r="AP59" s="79" t="s">
        <v>763</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2</v>
      </c>
      <c r="BD59" s="48">
        <v>2</v>
      </c>
      <c r="BE59" s="49">
        <v>6.25</v>
      </c>
      <c r="BF59" s="48">
        <v>0</v>
      </c>
      <c r="BG59" s="49">
        <v>0</v>
      </c>
      <c r="BH59" s="48">
        <v>0</v>
      </c>
      <c r="BI59" s="49">
        <v>0</v>
      </c>
      <c r="BJ59" s="48">
        <v>30</v>
      </c>
      <c r="BK59" s="49">
        <v>93.75</v>
      </c>
      <c r="BL59" s="48">
        <v>32</v>
      </c>
    </row>
    <row r="60" spans="1:64" ht="15">
      <c r="A60" s="64" t="s">
        <v>212</v>
      </c>
      <c r="B60" s="64" t="s">
        <v>307</v>
      </c>
      <c r="C60" s="65" t="s">
        <v>2226</v>
      </c>
      <c r="D60" s="66">
        <v>10</v>
      </c>
      <c r="E60" s="67" t="s">
        <v>136</v>
      </c>
      <c r="F60" s="68">
        <v>12</v>
      </c>
      <c r="G60" s="65"/>
      <c r="H60" s="69"/>
      <c r="I60" s="70"/>
      <c r="J60" s="70"/>
      <c r="K60" s="34" t="s">
        <v>65</v>
      </c>
      <c r="L60" s="77">
        <v>60</v>
      </c>
      <c r="M60" s="77"/>
      <c r="N60" s="72"/>
      <c r="O60" s="79" t="s">
        <v>316</v>
      </c>
      <c r="P60" s="81">
        <v>43676.85391203704</v>
      </c>
      <c r="Q60" s="79" t="s">
        <v>340</v>
      </c>
      <c r="R60" s="79" t="s">
        <v>388</v>
      </c>
      <c r="S60" s="79" t="s">
        <v>410</v>
      </c>
      <c r="T60" s="79" t="s">
        <v>307</v>
      </c>
      <c r="U60" s="82" t="s">
        <v>431</v>
      </c>
      <c r="V60" s="82" t="s">
        <v>431</v>
      </c>
      <c r="W60" s="81">
        <v>43676.85391203704</v>
      </c>
      <c r="X60" s="82" t="s">
        <v>548</v>
      </c>
      <c r="Y60" s="79"/>
      <c r="Z60" s="79"/>
      <c r="AA60" s="85" t="s">
        <v>655</v>
      </c>
      <c r="AB60" s="79"/>
      <c r="AC60" s="79" t="b">
        <v>0</v>
      </c>
      <c r="AD60" s="79">
        <v>16</v>
      </c>
      <c r="AE60" s="85" t="s">
        <v>739</v>
      </c>
      <c r="AF60" s="79" t="b">
        <v>0</v>
      </c>
      <c r="AG60" s="79" t="s">
        <v>747</v>
      </c>
      <c r="AH60" s="79"/>
      <c r="AI60" s="85" t="s">
        <v>739</v>
      </c>
      <c r="AJ60" s="79" t="b">
        <v>0</v>
      </c>
      <c r="AK60" s="79">
        <v>6</v>
      </c>
      <c r="AL60" s="85" t="s">
        <v>739</v>
      </c>
      <c r="AM60" s="79" t="s">
        <v>751</v>
      </c>
      <c r="AN60" s="79" t="b">
        <v>0</v>
      </c>
      <c r="AO60" s="85" t="s">
        <v>655</v>
      </c>
      <c r="AP60" s="79" t="s">
        <v>763</v>
      </c>
      <c r="AQ60" s="79">
        <v>0</v>
      </c>
      <c r="AR60" s="79">
        <v>0</v>
      </c>
      <c r="AS60" s="79"/>
      <c r="AT60" s="79"/>
      <c r="AU60" s="79"/>
      <c r="AV60" s="79"/>
      <c r="AW60" s="79"/>
      <c r="AX60" s="79"/>
      <c r="AY60" s="79"/>
      <c r="AZ60" s="79"/>
      <c r="BA60">
        <v>2</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237</v>
      </c>
      <c r="B61" s="64" t="s">
        <v>307</v>
      </c>
      <c r="C61" s="65" t="s">
        <v>2225</v>
      </c>
      <c r="D61" s="66">
        <v>3</v>
      </c>
      <c r="E61" s="67" t="s">
        <v>132</v>
      </c>
      <c r="F61" s="68">
        <v>35</v>
      </c>
      <c r="G61" s="65"/>
      <c r="H61" s="69"/>
      <c r="I61" s="70"/>
      <c r="J61" s="70"/>
      <c r="K61" s="34" t="s">
        <v>65</v>
      </c>
      <c r="L61" s="77">
        <v>61</v>
      </c>
      <c r="M61" s="77"/>
      <c r="N61" s="72"/>
      <c r="O61" s="79" t="s">
        <v>316</v>
      </c>
      <c r="P61" s="81">
        <v>43681.05318287037</v>
      </c>
      <c r="Q61" s="79" t="s">
        <v>338</v>
      </c>
      <c r="R61" s="79"/>
      <c r="S61" s="79"/>
      <c r="T61" s="79"/>
      <c r="U61" s="79"/>
      <c r="V61" s="82" t="s">
        <v>462</v>
      </c>
      <c r="W61" s="81">
        <v>43681.05318287037</v>
      </c>
      <c r="X61" s="82" t="s">
        <v>549</v>
      </c>
      <c r="Y61" s="79"/>
      <c r="Z61" s="79"/>
      <c r="AA61" s="85" t="s">
        <v>656</v>
      </c>
      <c r="AB61" s="79"/>
      <c r="AC61" s="79" t="b">
        <v>0</v>
      </c>
      <c r="AD61" s="79">
        <v>0</v>
      </c>
      <c r="AE61" s="85" t="s">
        <v>739</v>
      </c>
      <c r="AF61" s="79" t="b">
        <v>0</v>
      </c>
      <c r="AG61" s="79" t="s">
        <v>747</v>
      </c>
      <c r="AH61" s="79"/>
      <c r="AI61" s="85" t="s">
        <v>739</v>
      </c>
      <c r="AJ61" s="79" t="b">
        <v>0</v>
      </c>
      <c r="AK61" s="79">
        <v>6</v>
      </c>
      <c r="AL61" s="85" t="s">
        <v>655</v>
      </c>
      <c r="AM61" s="79" t="s">
        <v>752</v>
      </c>
      <c r="AN61" s="79" t="b">
        <v>0</v>
      </c>
      <c r="AO61" s="85" t="s">
        <v>655</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212</v>
      </c>
      <c r="B62" s="64" t="s">
        <v>308</v>
      </c>
      <c r="C62" s="65" t="s">
        <v>2225</v>
      </c>
      <c r="D62" s="66">
        <v>3</v>
      </c>
      <c r="E62" s="67" t="s">
        <v>132</v>
      </c>
      <c r="F62" s="68">
        <v>35</v>
      </c>
      <c r="G62" s="65"/>
      <c r="H62" s="69"/>
      <c r="I62" s="70"/>
      <c r="J62" s="70"/>
      <c r="K62" s="34" t="s">
        <v>65</v>
      </c>
      <c r="L62" s="77">
        <v>62</v>
      </c>
      <c r="M62" s="77"/>
      <c r="N62" s="72"/>
      <c r="O62" s="79" t="s">
        <v>316</v>
      </c>
      <c r="P62" s="81">
        <v>43676.85391203704</v>
      </c>
      <c r="Q62" s="79" t="s">
        <v>340</v>
      </c>
      <c r="R62" s="79" t="s">
        <v>388</v>
      </c>
      <c r="S62" s="79" t="s">
        <v>410</v>
      </c>
      <c r="T62" s="79" t="s">
        <v>307</v>
      </c>
      <c r="U62" s="82" t="s">
        <v>431</v>
      </c>
      <c r="V62" s="82" t="s">
        <v>431</v>
      </c>
      <c r="W62" s="81">
        <v>43676.85391203704</v>
      </c>
      <c r="X62" s="82" t="s">
        <v>548</v>
      </c>
      <c r="Y62" s="79"/>
      <c r="Z62" s="79"/>
      <c r="AA62" s="85" t="s">
        <v>655</v>
      </c>
      <c r="AB62" s="79"/>
      <c r="AC62" s="79" t="b">
        <v>0</v>
      </c>
      <c r="AD62" s="79">
        <v>16</v>
      </c>
      <c r="AE62" s="85" t="s">
        <v>739</v>
      </c>
      <c r="AF62" s="79" t="b">
        <v>0</v>
      </c>
      <c r="AG62" s="79" t="s">
        <v>747</v>
      </c>
      <c r="AH62" s="79"/>
      <c r="AI62" s="85" t="s">
        <v>739</v>
      </c>
      <c r="AJ62" s="79" t="b">
        <v>0</v>
      </c>
      <c r="AK62" s="79">
        <v>6</v>
      </c>
      <c r="AL62" s="85" t="s">
        <v>739</v>
      </c>
      <c r="AM62" s="79" t="s">
        <v>751</v>
      </c>
      <c r="AN62" s="79" t="b">
        <v>0</v>
      </c>
      <c r="AO62" s="85" t="s">
        <v>655</v>
      </c>
      <c r="AP62" s="79" t="s">
        <v>763</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3.225806451612903</v>
      </c>
      <c r="BF62" s="48">
        <v>0</v>
      </c>
      <c r="BG62" s="49">
        <v>0</v>
      </c>
      <c r="BH62" s="48">
        <v>0</v>
      </c>
      <c r="BI62" s="49">
        <v>0</v>
      </c>
      <c r="BJ62" s="48">
        <v>30</v>
      </c>
      <c r="BK62" s="49">
        <v>96.7741935483871</v>
      </c>
      <c r="BL62" s="48">
        <v>31</v>
      </c>
    </row>
    <row r="63" spans="1:64" ht="15">
      <c r="A63" s="64" t="s">
        <v>237</v>
      </c>
      <c r="B63" s="64" t="s">
        <v>308</v>
      </c>
      <c r="C63" s="65" t="s">
        <v>2225</v>
      </c>
      <c r="D63" s="66">
        <v>3</v>
      </c>
      <c r="E63" s="67" t="s">
        <v>132</v>
      </c>
      <c r="F63" s="68">
        <v>35</v>
      </c>
      <c r="G63" s="65"/>
      <c r="H63" s="69"/>
      <c r="I63" s="70"/>
      <c r="J63" s="70"/>
      <c r="K63" s="34" t="s">
        <v>65</v>
      </c>
      <c r="L63" s="77">
        <v>63</v>
      </c>
      <c r="M63" s="77"/>
      <c r="N63" s="72"/>
      <c r="O63" s="79" t="s">
        <v>316</v>
      </c>
      <c r="P63" s="81">
        <v>43681.05318287037</v>
      </c>
      <c r="Q63" s="79" t="s">
        <v>338</v>
      </c>
      <c r="R63" s="79"/>
      <c r="S63" s="79"/>
      <c r="T63" s="79"/>
      <c r="U63" s="79"/>
      <c r="V63" s="82" t="s">
        <v>462</v>
      </c>
      <c r="W63" s="81">
        <v>43681.05318287037</v>
      </c>
      <c r="X63" s="82" t="s">
        <v>549</v>
      </c>
      <c r="Y63" s="79"/>
      <c r="Z63" s="79"/>
      <c r="AA63" s="85" t="s">
        <v>656</v>
      </c>
      <c r="AB63" s="79"/>
      <c r="AC63" s="79" t="b">
        <v>0</v>
      </c>
      <c r="AD63" s="79">
        <v>0</v>
      </c>
      <c r="AE63" s="85" t="s">
        <v>739</v>
      </c>
      <c r="AF63" s="79" t="b">
        <v>0</v>
      </c>
      <c r="AG63" s="79" t="s">
        <v>747</v>
      </c>
      <c r="AH63" s="79"/>
      <c r="AI63" s="85" t="s">
        <v>739</v>
      </c>
      <c r="AJ63" s="79" t="b">
        <v>0</v>
      </c>
      <c r="AK63" s="79">
        <v>6</v>
      </c>
      <c r="AL63" s="85" t="s">
        <v>655</v>
      </c>
      <c r="AM63" s="79" t="s">
        <v>752</v>
      </c>
      <c r="AN63" s="79" t="b">
        <v>0</v>
      </c>
      <c r="AO63" s="85" t="s">
        <v>655</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237</v>
      </c>
      <c r="B64" s="64" t="s">
        <v>212</v>
      </c>
      <c r="C64" s="65" t="s">
        <v>2226</v>
      </c>
      <c r="D64" s="66">
        <v>10</v>
      </c>
      <c r="E64" s="67" t="s">
        <v>136</v>
      </c>
      <c r="F64" s="68">
        <v>12</v>
      </c>
      <c r="G64" s="65"/>
      <c r="H64" s="69"/>
      <c r="I64" s="70"/>
      <c r="J64" s="70"/>
      <c r="K64" s="34" t="s">
        <v>65</v>
      </c>
      <c r="L64" s="77">
        <v>64</v>
      </c>
      <c r="M64" s="77"/>
      <c r="N64" s="72"/>
      <c r="O64" s="79" t="s">
        <v>316</v>
      </c>
      <c r="P64" s="81">
        <v>43681.05318287037</v>
      </c>
      <c r="Q64" s="79" t="s">
        <v>338</v>
      </c>
      <c r="R64" s="79"/>
      <c r="S64" s="79"/>
      <c r="T64" s="79"/>
      <c r="U64" s="79"/>
      <c r="V64" s="82" t="s">
        <v>462</v>
      </c>
      <c r="W64" s="81">
        <v>43681.05318287037</v>
      </c>
      <c r="X64" s="82" t="s">
        <v>549</v>
      </c>
      <c r="Y64" s="79"/>
      <c r="Z64" s="79"/>
      <c r="AA64" s="85" t="s">
        <v>656</v>
      </c>
      <c r="AB64" s="79"/>
      <c r="AC64" s="79" t="b">
        <v>0</v>
      </c>
      <c r="AD64" s="79">
        <v>0</v>
      </c>
      <c r="AE64" s="85" t="s">
        <v>739</v>
      </c>
      <c r="AF64" s="79" t="b">
        <v>0</v>
      </c>
      <c r="AG64" s="79" t="s">
        <v>747</v>
      </c>
      <c r="AH64" s="79"/>
      <c r="AI64" s="85" t="s">
        <v>739</v>
      </c>
      <c r="AJ64" s="79" t="b">
        <v>0</v>
      </c>
      <c r="AK64" s="79">
        <v>6</v>
      </c>
      <c r="AL64" s="85" t="s">
        <v>655</v>
      </c>
      <c r="AM64" s="79" t="s">
        <v>752</v>
      </c>
      <c r="AN64" s="79" t="b">
        <v>0</v>
      </c>
      <c r="AO64" s="85" t="s">
        <v>655</v>
      </c>
      <c r="AP64" s="79" t="s">
        <v>176</v>
      </c>
      <c r="AQ64" s="79">
        <v>0</v>
      </c>
      <c r="AR64" s="79">
        <v>0</v>
      </c>
      <c r="AS64" s="79"/>
      <c r="AT64" s="79"/>
      <c r="AU64" s="79"/>
      <c r="AV64" s="79"/>
      <c r="AW64" s="79"/>
      <c r="AX64" s="79"/>
      <c r="AY64" s="79"/>
      <c r="AZ64" s="79"/>
      <c r="BA64">
        <v>2</v>
      </c>
      <c r="BB64" s="78" t="str">
        <f>REPLACE(INDEX(GroupVertices[Group],MATCH(Edges[[#This Row],[Vertex 1]],GroupVertices[Vertex],0)),1,1,"")</f>
        <v>2</v>
      </c>
      <c r="BC64" s="78" t="str">
        <f>REPLACE(INDEX(GroupVertices[Group],MATCH(Edges[[#This Row],[Vertex 2]],GroupVertices[Vertex],0)),1,1,"")</f>
        <v>2</v>
      </c>
      <c r="BD64" s="48">
        <v>1</v>
      </c>
      <c r="BE64" s="49">
        <v>5.2631578947368425</v>
      </c>
      <c r="BF64" s="48">
        <v>0</v>
      </c>
      <c r="BG64" s="49">
        <v>0</v>
      </c>
      <c r="BH64" s="48">
        <v>0</v>
      </c>
      <c r="BI64" s="49">
        <v>0</v>
      </c>
      <c r="BJ64" s="48">
        <v>18</v>
      </c>
      <c r="BK64" s="49">
        <v>94.73684210526316</v>
      </c>
      <c r="BL64" s="48">
        <v>19</v>
      </c>
    </row>
    <row r="65" spans="1:64" ht="15">
      <c r="A65" s="64" t="s">
        <v>237</v>
      </c>
      <c r="B65" s="64" t="s">
        <v>212</v>
      </c>
      <c r="C65" s="65" t="s">
        <v>2226</v>
      </c>
      <c r="D65" s="66">
        <v>10</v>
      </c>
      <c r="E65" s="67" t="s">
        <v>136</v>
      </c>
      <c r="F65" s="68">
        <v>12</v>
      </c>
      <c r="G65" s="65"/>
      <c r="H65" s="69"/>
      <c r="I65" s="70"/>
      <c r="J65" s="70"/>
      <c r="K65" s="34" t="s">
        <v>65</v>
      </c>
      <c r="L65" s="77">
        <v>65</v>
      </c>
      <c r="M65" s="77"/>
      <c r="N65" s="72"/>
      <c r="O65" s="79" t="s">
        <v>316</v>
      </c>
      <c r="P65" s="81">
        <v>43681.054768518516</v>
      </c>
      <c r="Q65" s="79" t="s">
        <v>339</v>
      </c>
      <c r="R65" s="79"/>
      <c r="S65" s="79"/>
      <c r="T65" s="79"/>
      <c r="U65" s="79"/>
      <c r="V65" s="82" t="s">
        <v>462</v>
      </c>
      <c r="W65" s="81">
        <v>43681.054768518516</v>
      </c>
      <c r="X65" s="82" t="s">
        <v>550</v>
      </c>
      <c r="Y65" s="79"/>
      <c r="Z65" s="79"/>
      <c r="AA65" s="85" t="s">
        <v>657</v>
      </c>
      <c r="AB65" s="79"/>
      <c r="AC65" s="79" t="b">
        <v>0</v>
      </c>
      <c r="AD65" s="79">
        <v>0</v>
      </c>
      <c r="AE65" s="85" t="s">
        <v>739</v>
      </c>
      <c r="AF65" s="79" t="b">
        <v>0</v>
      </c>
      <c r="AG65" s="79" t="s">
        <v>747</v>
      </c>
      <c r="AH65" s="79"/>
      <c r="AI65" s="85" t="s">
        <v>739</v>
      </c>
      <c r="AJ65" s="79" t="b">
        <v>0</v>
      </c>
      <c r="AK65" s="79">
        <v>7</v>
      </c>
      <c r="AL65" s="85" t="s">
        <v>627</v>
      </c>
      <c r="AM65" s="79" t="s">
        <v>752</v>
      </c>
      <c r="AN65" s="79" t="b">
        <v>0</v>
      </c>
      <c r="AO65" s="85" t="s">
        <v>627</v>
      </c>
      <c r="AP65" s="79" t="s">
        <v>176</v>
      </c>
      <c r="AQ65" s="79">
        <v>0</v>
      </c>
      <c r="AR65" s="79">
        <v>0</v>
      </c>
      <c r="AS65" s="79"/>
      <c r="AT65" s="79"/>
      <c r="AU65" s="79"/>
      <c r="AV65" s="79"/>
      <c r="AW65" s="79"/>
      <c r="AX65" s="79"/>
      <c r="AY65" s="79"/>
      <c r="AZ65" s="79"/>
      <c r="BA65">
        <v>2</v>
      </c>
      <c r="BB65" s="78" t="str">
        <f>REPLACE(INDEX(GroupVertices[Group],MATCH(Edges[[#This Row],[Vertex 1]],GroupVertices[Vertex],0)),1,1,"")</f>
        <v>2</v>
      </c>
      <c r="BC65" s="78" t="str">
        <f>REPLACE(INDEX(GroupVertices[Group],MATCH(Edges[[#This Row],[Vertex 2]],GroupVertices[Vertex],0)),1,1,"")</f>
        <v>2</v>
      </c>
      <c r="BD65" s="48">
        <v>2</v>
      </c>
      <c r="BE65" s="49">
        <v>7.6923076923076925</v>
      </c>
      <c r="BF65" s="48">
        <v>0</v>
      </c>
      <c r="BG65" s="49">
        <v>0</v>
      </c>
      <c r="BH65" s="48">
        <v>0</v>
      </c>
      <c r="BI65" s="49">
        <v>0</v>
      </c>
      <c r="BJ65" s="48">
        <v>24</v>
      </c>
      <c r="BK65" s="49">
        <v>92.3076923076923</v>
      </c>
      <c r="BL65" s="48">
        <v>26</v>
      </c>
    </row>
    <row r="66" spans="1:64" ht="15">
      <c r="A66" s="64" t="s">
        <v>238</v>
      </c>
      <c r="B66" s="64" t="s">
        <v>213</v>
      </c>
      <c r="C66" s="65" t="s">
        <v>2225</v>
      </c>
      <c r="D66" s="66">
        <v>3</v>
      </c>
      <c r="E66" s="67" t="s">
        <v>132</v>
      </c>
      <c r="F66" s="68">
        <v>35</v>
      </c>
      <c r="G66" s="65"/>
      <c r="H66" s="69"/>
      <c r="I66" s="70"/>
      <c r="J66" s="70"/>
      <c r="K66" s="34" t="s">
        <v>65</v>
      </c>
      <c r="L66" s="77">
        <v>66</v>
      </c>
      <c r="M66" s="77"/>
      <c r="N66" s="72"/>
      <c r="O66" s="79" t="s">
        <v>316</v>
      </c>
      <c r="P66" s="81">
        <v>43681.09731481481</v>
      </c>
      <c r="Q66" s="79" t="s">
        <v>341</v>
      </c>
      <c r="R66" s="79"/>
      <c r="S66" s="79"/>
      <c r="T66" s="79" t="s">
        <v>418</v>
      </c>
      <c r="U66" s="79"/>
      <c r="V66" s="82" t="s">
        <v>463</v>
      </c>
      <c r="W66" s="81">
        <v>43681.09731481481</v>
      </c>
      <c r="X66" s="82" t="s">
        <v>551</v>
      </c>
      <c r="Y66" s="79"/>
      <c r="Z66" s="79"/>
      <c r="AA66" s="85" t="s">
        <v>658</v>
      </c>
      <c r="AB66" s="79"/>
      <c r="AC66" s="79" t="b">
        <v>0</v>
      </c>
      <c r="AD66" s="79">
        <v>0</v>
      </c>
      <c r="AE66" s="85" t="s">
        <v>739</v>
      </c>
      <c r="AF66" s="79" t="b">
        <v>0</v>
      </c>
      <c r="AG66" s="79" t="s">
        <v>747</v>
      </c>
      <c r="AH66" s="79"/>
      <c r="AI66" s="85" t="s">
        <v>739</v>
      </c>
      <c r="AJ66" s="79" t="b">
        <v>0</v>
      </c>
      <c r="AK66" s="79">
        <v>15</v>
      </c>
      <c r="AL66" s="85" t="s">
        <v>628</v>
      </c>
      <c r="AM66" s="79" t="s">
        <v>755</v>
      </c>
      <c r="AN66" s="79" t="b">
        <v>0</v>
      </c>
      <c r="AO66" s="85" t="s">
        <v>628</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v>1</v>
      </c>
      <c r="BE66" s="49">
        <v>4.761904761904762</v>
      </c>
      <c r="BF66" s="48">
        <v>0</v>
      </c>
      <c r="BG66" s="49">
        <v>0</v>
      </c>
      <c r="BH66" s="48">
        <v>0</v>
      </c>
      <c r="BI66" s="49">
        <v>0</v>
      </c>
      <c r="BJ66" s="48">
        <v>20</v>
      </c>
      <c r="BK66" s="49">
        <v>95.23809523809524</v>
      </c>
      <c r="BL66" s="48">
        <v>21</v>
      </c>
    </row>
    <row r="67" spans="1:64" ht="15">
      <c r="A67" s="64" t="s">
        <v>239</v>
      </c>
      <c r="B67" s="64" t="s">
        <v>305</v>
      </c>
      <c r="C67" s="65" t="s">
        <v>2225</v>
      </c>
      <c r="D67" s="66">
        <v>3</v>
      </c>
      <c r="E67" s="67" t="s">
        <v>132</v>
      </c>
      <c r="F67" s="68">
        <v>35</v>
      </c>
      <c r="G67" s="65"/>
      <c r="H67" s="69"/>
      <c r="I67" s="70"/>
      <c r="J67" s="70"/>
      <c r="K67" s="34" t="s">
        <v>65</v>
      </c>
      <c r="L67" s="77">
        <v>67</v>
      </c>
      <c r="M67" s="77"/>
      <c r="N67" s="72"/>
      <c r="O67" s="79" t="s">
        <v>316</v>
      </c>
      <c r="P67" s="81">
        <v>43681.48355324074</v>
      </c>
      <c r="Q67" s="79" t="s">
        <v>332</v>
      </c>
      <c r="R67" s="79"/>
      <c r="S67" s="79"/>
      <c r="T67" s="79" t="s">
        <v>422</v>
      </c>
      <c r="U67" s="79"/>
      <c r="V67" s="82" t="s">
        <v>464</v>
      </c>
      <c r="W67" s="81">
        <v>43681.48355324074</v>
      </c>
      <c r="X67" s="82" t="s">
        <v>552</v>
      </c>
      <c r="Y67" s="79"/>
      <c r="Z67" s="79"/>
      <c r="AA67" s="85" t="s">
        <v>659</v>
      </c>
      <c r="AB67" s="79"/>
      <c r="AC67" s="79" t="b">
        <v>0</v>
      </c>
      <c r="AD67" s="79">
        <v>0</v>
      </c>
      <c r="AE67" s="85" t="s">
        <v>739</v>
      </c>
      <c r="AF67" s="79" t="b">
        <v>0</v>
      </c>
      <c r="AG67" s="79" t="s">
        <v>747</v>
      </c>
      <c r="AH67" s="79"/>
      <c r="AI67" s="85" t="s">
        <v>739</v>
      </c>
      <c r="AJ67" s="79" t="b">
        <v>0</v>
      </c>
      <c r="AK67" s="79">
        <v>7</v>
      </c>
      <c r="AL67" s="85" t="s">
        <v>646</v>
      </c>
      <c r="AM67" s="79" t="s">
        <v>753</v>
      </c>
      <c r="AN67" s="79" t="b">
        <v>0</v>
      </c>
      <c r="AO67" s="85" t="s">
        <v>646</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239</v>
      </c>
      <c r="B68" s="64" t="s">
        <v>306</v>
      </c>
      <c r="C68" s="65" t="s">
        <v>2225</v>
      </c>
      <c r="D68" s="66">
        <v>3</v>
      </c>
      <c r="E68" s="67" t="s">
        <v>132</v>
      </c>
      <c r="F68" s="68">
        <v>35</v>
      </c>
      <c r="G68" s="65"/>
      <c r="H68" s="69"/>
      <c r="I68" s="70"/>
      <c r="J68" s="70"/>
      <c r="K68" s="34" t="s">
        <v>65</v>
      </c>
      <c r="L68" s="77">
        <v>68</v>
      </c>
      <c r="M68" s="77"/>
      <c r="N68" s="72"/>
      <c r="O68" s="79" t="s">
        <v>316</v>
      </c>
      <c r="P68" s="81">
        <v>43681.48355324074</v>
      </c>
      <c r="Q68" s="79" t="s">
        <v>332</v>
      </c>
      <c r="R68" s="79"/>
      <c r="S68" s="79"/>
      <c r="T68" s="79" t="s">
        <v>422</v>
      </c>
      <c r="U68" s="79"/>
      <c r="V68" s="82" t="s">
        <v>464</v>
      </c>
      <c r="W68" s="81">
        <v>43681.48355324074</v>
      </c>
      <c r="X68" s="82" t="s">
        <v>552</v>
      </c>
      <c r="Y68" s="79"/>
      <c r="Z68" s="79"/>
      <c r="AA68" s="85" t="s">
        <v>659</v>
      </c>
      <c r="AB68" s="79"/>
      <c r="AC68" s="79" t="b">
        <v>0</v>
      </c>
      <c r="AD68" s="79">
        <v>0</v>
      </c>
      <c r="AE68" s="85" t="s">
        <v>739</v>
      </c>
      <c r="AF68" s="79" t="b">
        <v>0</v>
      </c>
      <c r="AG68" s="79" t="s">
        <v>747</v>
      </c>
      <c r="AH68" s="79"/>
      <c r="AI68" s="85" t="s">
        <v>739</v>
      </c>
      <c r="AJ68" s="79" t="b">
        <v>0</v>
      </c>
      <c r="AK68" s="79">
        <v>7</v>
      </c>
      <c r="AL68" s="85" t="s">
        <v>646</v>
      </c>
      <c r="AM68" s="79" t="s">
        <v>753</v>
      </c>
      <c r="AN68" s="79" t="b">
        <v>0</v>
      </c>
      <c r="AO68" s="85" t="s">
        <v>646</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239</v>
      </c>
      <c r="B69" s="64" t="s">
        <v>231</v>
      </c>
      <c r="C69" s="65" t="s">
        <v>2225</v>
      </c>
      <c r="D69" s="66">
        <v>3</v>
      </c>
      <c r="E69" s="67" t="s">
        <v>132</v>
      </c>
      <c r="F69" s="68">
        <v>35</v>
      </c>
      <c r="G69" s="65"/>
      <c r="H69" s="69"/>
      <c r="I69" s="70"/>
      <c r="J69" s="70"/>
      <c r="K69" s="34" t="s">
        <v>65</v>
      </c>
      <c r="L69" s="77">
        <v>69</v>
      </c>
      <c r="M69" s="77"/>
      <c r="N69" s="72"/>
      <c r="O69" s="79" t="s">
        <v>316</v>
      </c>
      <c r="P69" s="81">
        <v>43681.48355324074</v>
      </c>
      <c r="Q69" s="79" t="s">
        <v>332</v>
      </c>
      <c r="R69" s="79"/>
      <c r="S69" s="79"/>
      <c r="T69" s="79" t="s">
        <v>422</v>
      </c>
      <c r="U69" s="79"/>
      <c r="V69" s="82" t="s">
        <v>464</v>
      </c>
      <c r="W69" s="81">
        <v>43681.48355324074</v>
      </c>
      <c r="X69" s="82" t="s">
        <v>552</v>
      </c>
      <c r="Y69" s="79"/>
      <c r="Z69" s="79"/>
      <c r="AA69" s="85" t="s">
        <v>659</v>
      </c>
      <c r="AB69" s="79"/>
      <c r="AC69" s="79" t="b">
        <v>0</v>
      </c>
      <c r="AD69" s="79">
        <v>0</v>
      </c>
      <c r="AE69" s="85" t="s">
        <v>739</v>
      </c>
      <c r="AF69" s="79" t="b">
        <v>0</v>
      </c>
      <c r="AG69" s="79" t="s">
        <v>747</v>
      </c>
      <c r="AH69" s="79"/>
      <c r="AI69" s="85" t="s">
        <v>739</v>
      </c>
      <c r="AJ69" s="79" t="b">
        <v>0</v>
      </c>
      <c r="AK69" s="79">
        <v>7</v>
      </c>
      <c r="AL69" s="85" t="s">
        <v>646</v>
      </c>
      <c r="AM69" s="79" t="s">
        <v>753</v>
      </c>
      <c r="AN69" s="79" t="b">
        <v>0</v>
      </c>
      <c r="AO69" s="85" t="s">
        <v>646</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21</v>
      </c>
      <c r="BK69" s="49">
        <v>100</v>
      </c>
      <c r="BL69" s="48">
        <v>21</v>
      </c>
    </row>
    <row r="70" spans="1:64" ht="15">
      <c r="A70" s="64" t="s">
        <v>231</v>
      </c>
      <c r="B70" s="64" t="s">
        <v>305</v>
      </c>
      <c r="C70" s="65" t="s">
        <v>2226</v>
      </c>
      <c r="D70" s="66">
        <v>10</v>
      </c>
      <c r="E70" s="67" t="s">
        <v>136</v>
      </c>
      <c r="F70" s="68">
        <v>12</v>
      </c>
      <c r="G70" s="65"/>
      <c r="H70" s="69"/>
      <c r="I70" s="70"/>
      <c r="J70" s="70"/>
      <c r="K70" s="34" t="s">
        <v>65</v>
      </c>
      <c r="L70" s="77">
        <v>70</v>
      </c>
      <c r="M70" s="77"/>
      <c r="N70" s="72"/>
      <c r="O70" s="79" t="s">
        <v>316</v>
      </c>
      <c r="P70" s="81">
        <v>43679.775046296294</v>
      </c>
      <c r="Q70" s="79" t="s">
        <v>334</v>
      </c>
      <c r="R70" s="79"/>
      <c r="S70" s="79"/>
      <c r="T70" s="79" t="s">
        <v>422</v>
      </c>
      <c r="U70" s="79"/>
      <c r="V70" s="82" t="s">
        <v>456</v>
      </c>
      <c r="W70" s="81">
        <v>43679.775046296294</v>
      </c>
      <c r="X70" s="82" t="s">
        <v>539</v>
      </c>
      <c r="Y70" s="79"/>
      <c r="Z70" s="79"/>
      <c r="AA70" s="85" t="s">
        <v>646</v>
      </c>
      <c r="AB70" s="79"/>
      <c r="AC70" s="79" t="b">
        <v>0</v>
      </c>
      <c r="AD70" s="79">
        <v>34</v>
      </c>
      <c r="AE70" s="85" t="s">
        <v>739</v>
      </c>
      <c r="AF70" s="79" t="b">
        <v>0</v>
      </c>
      <c r="AG70" s="79" t="s">
        <v>747</v>
      </c>
      <c r="AH70" s="79"/>
      <c r="AI70" s="85" t="s">
        <v>739</v>
      </c>
      <c r="AJ70" s="79" t="b">
        <v>0</v>
      </c>
      <c r="AK70" s="79">
        <v>8</v>
      </c>
      <c r="AL70" s="85" t="s">
        <v>739</v>
      </c>
      <c r="AM70" s="79" t="s">
        <v>753</v>
      </c>
      <c r="AN70" s="79" t="b">
        <v>0</v>
      </c>
      <c r="AO70" s="85" t="s">
        <v>646</v>
      </c>
      <c r="AP70" s="79" t="s">
        <v>176</v>
      </c>
      <c r="AQ70" s="79">
        <v>0</v>
      </c>
      <c r="AR70" s="79">
        <v>0</v>
      </c>
      <c r="AS70" s="79"/>
      <c r="AT70" s="79"/>
      <c r="AU70" s="79"/>
      <c r="AV70" s="79"/>
      <c r="AW70" s="79"/>
      <c r="AX70" s="79"/>
      <c r="AY70" s="79"/>
      <c r="AZ70" s="79"/>
      <c r="BA70">
        <v>2</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231</v>
      </c>
      <c r="B71" s="64" t="s">
        <v>305</v>
      </c>
      <c r="C71" s="65" t="s">
        <v>2226</v>
      </c>
      <c r="D71" s="66">
        <v>10</v>
      </c>
      <c r="E71" s="67" t="s">
        <v>136</v>
      </c>
      <c r="F71" s="68">
        <v>12</v>
      </c>
      <c r="G71" s="65"/>
      <c r="H71" s="69"/>
      <c r="I71" s="70"/>
      <c r="J71" s="70"/>
      <c r="K71" s="34" t="s">
        <v>65</v>
      </c>
      <c r="L71" s="77">
        <v>71</v>
      </c>
      <c r="M71" s="77"/>
      <c r="N71" s="72"/>
      <c r="O71" s="79" t="s">
        <v>316</v>
      </c>
      <c r="P71" s="81">
        <v>43680.34289351852</v>
      </c>
      <c r="Q71" s="79" t="s">
        <v>335</v>
      </c>
      <c r="R71" s="79"/>
      <c r="S71" s="79"/>
      <c r="T71" s="79"/>
      <c r="U71" s="82" t="s">
        <v>430</v>
      </c>
      <c r="V71" s="82" t="s">
        <v>430</v>
      </c>
      <c r="W71" s="81">
        <v>43680.34289351852</v>
      </c>
      <c r="X71" s="82" t="s">
        <v>540</v>
      </c>
      <c r="Y71" s="79"/>
      <c r="Z71" s="79"/>
      <c r="AA71" s="85" t="s">
        <v>647</v>
      </c>
      <c r="AB71" s="79"/>
      <c r="AC71" s="79" t="b">
        <v>0</v>
      </c>
      <c r="AD71" s="79">
        <v>0</v>
      </c>
      <c r="AE71" s="85" t="s">
        <v>739</v>
      </c>
      <c r="AF71" s="79" t="b">
        <v>0</v>
      </c>
      <c r="AG71" s="79" t="s">
        <v>747</v>
      </c>
      <c r="AH71" s="79"/>
      <c r="AI71" s="85" t="s">
        <v>739</v>
      </c>
      <c r="AJ71" s="79" t="b">
        <v>0</v>
      </c>
      <c r="AK71" s="79">
        <v>1</v>
      </c>
      <c r="AL71" s="85" t="s">
        <v>645</v>
      </c>
      <c r="AM71" s="79" t="s">
        <v>753</v>
      </c>
      <c r="AN71" s="79" t="b">
        <v>0</v>
      </c>
      <c r="AO71" s="85" t="s">
        <v>645</v>
      </c>
      <c r="AP71" s="79" t="s">
        <v>176</v>
      </c>
      <c r="AQ71" s="79">
        <v>0</v>
      </c>
      <c r="AR71" s="79">
        <v>0</v>
      </c>
      <c r="AS71" s="79"/>
      <c r="AT71" s="79"/>
      <c r="AU71" s="79"/>
      <c r="AV71" s="79"/>
      <c r="AW71" s="79"/>
      <c r="AX71" s="79"/>
      <c r="AY71" s="79"/>
      <c r="AZ71" s="79"/>
      <c r="BA71">
        <v>2</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240</v>
      </c>
      <c r="B72" s="64" t="s">
        <v>305</v>
      </c>
      <c r="C72" s="65" t="s">
        <v>2225</v>
      </c>
      <c r="D72" s="66">
        <v>3</v>
      </c>
      <c r="E72" s="67" t="s">
        <v>132</v>
      </c>
      <c r="F72" s="68">
        <v>35</v>
      </c>
      <c r="G72" s="65"/>
      <c r="H72" s="69"/>
      <c r="I72" s="70"/>
      <c r="J72" s="70"/>
      <c r="K72" s="34" t="s">
        <v>65</v>
      </c>
      <c r="L72" s="77">
        <v>72</v>
      </c>
      <c r="M72" s="77"/>
      <c r="N72" s="72"/>
      <c r="O72" s="79" t="s">
        <v>316</v>
      </c>
      <c r="P72" s="81">
        <v>43682.40997685185</v>
      </c>
      <c r="Q72" s="79" t="s">
        <v>332</v>
      </c>
      <c r="R72" s="79"/>
      <c r="S72" s="79"/>
      <c r="T72" s="79" t="s">
        <v>422</v>
      </c>
      <c r="U72" s="79"/>
      <c r="V72" s="82" t="s">
        <v>465</v>
      </c>
      <c r="W72" s="81">
        <v>43682.40997685185</v>
      </c>
      <c r="X72" s="82" t="s">
        <v>553</v>
      </c>
      <c r="Y72" s="79"/>
      <c r="Z72" s="79"/>
      <c r="AA72" s="85" t="s">
        <v>660</v>
      </c>
      <c r="AB72" s="79"/>
      <c r="AC72" s="79" t="b">
        <v>0</v>
      </c>
      <c r="AD72" s="79">
        <v>0</v>
      </c>
      <c r="AE72" s="85" t="s">
        <v>739</v>
      </c>
      <c r="AF72" s="79" t="b">
        <v>0</v>
      </c>
      <c r="AG72" s="79" t="s">
        <v>747</v>
      </c>
      <c r="AH72" s="79"/>
      <c r="AI72" s="85" t="s">
        <v>739</v>
      </c>
      <c r="AJ72" s="79" t="b">
        <v>0</v>
      </c>
      <c r="AK72" s="79">
        <v>8</v>
      </c>
      <c r="AL72" s="85" t="s">
        <v>646</v>
      </c>
      <c r="AM72" s="79" t="s">
        <v>755</v>
      </c>
      <c r="AN72" s="79" t="b">
        <v>0</v>
      </c>
      <c r="AO72" s="85" t="s">
        <v>646</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231</v>
      </c>
      <c r="B73" s="64" t="s">
        <v>306</v>
      </c>
      <c r="C73" s="65" t="s">
        <v>2226</v>
      </c>
      <c r="D73" s="66">
        <v>10</v>
      </c>
      <c r="E73" s="67" t="s">
        <v>136</v>
      </c>
      <c r="F73" s="68">
        <v>12</v>
      </c>
      <c r="G73" s="65"/>
      <c r="H73" s="69"/>
      <c r="I73" s="70"/>
      <c r="J73" s="70"/>
      <c r="K73" s="34" t="s">
        <v>65</v>
      </c>
      <c r="L73" s="77">
        <v>73</v>
      </c>
      <c r="M73" s="77"/>
      <c r="N73" s="72"/>
      <c r="O73" s="79" t="s">
        <v>316</v>
      </c>
      <c r="P73" s="81">
        <v>43679.775046296294</v>
      </c>
      <c r="Q73" s="79" t="s">
        <v>334</v>
      </c>
      <c r="R73" s="79"/>
      <c r="S73" s="79"/>
      <c r="T73" s="79" t="s">
        <v>422</v>
      </c>
      <c r="U73" s="79"/>
      <c r="V73" s="82" t="s">
        <v>456</v>
      </c>
      <c r="W73" s="81">
        <v>43679.775046296294</v>
      </c>
      <c r="X73" s="82" t="s">
        <v>539</v>
      </c>
      <c r="Y73" s="79"/>
      <c r="Z73" s="79"/>
      <c r="AA73" s="85" t="s">
        <v>646</v>
      </c>
      <c r="AB73" s="79"/>
      <c r="AC73" s="79" t="b">
        <v>0</v>
      </c>
      <c r="AD73" s="79">
        <v>34</v>
      </c>
      <c r="AE73" s="85" t="s">
        <v>739</v>
      </c>
      <c r="AF73" s="79" t="b">
        <v>0</v>
      </c>
      <c r="AG73" s="79" t="s">
        <v>747</v>
      </c>
      <c r="AH73" s="79"/>
      <c r="AI73" s="85" t="s">
        <v>739</v>
      </c>
      <c r="AJ73" s="79" t="b">
        <v>0</v>
      </c>
      <c r="AK73" s="79">
        <v>8</v>
      </c>
      <c r="AL73" s="85" t="s">
        <v>739</v>
      </c>
      <c r="AM73" s="79" t="s">
        <v>753</v>
      </c>
      <c r="AN73" s="79" t="b">
        <v>0</v>
      </c>
      <c r="AO73" s="85" t="s">
        <v>646</v>
      </c>
      <c r="AP73" s="79" t="s">
        <v>176</v>
      </c>
      <c r="AQ73" s="79">
        <v>0</v>
      </c>
      <c r="AR73" s="79">
        <v>0</v>
      </c>
      <c r="AS73" s="79"/>
      <c r="AT73" s="79"/>
      <c r="AU73" s="79"/>
      <c r="AV73" s="79"/>
      <c r="AW73" s="79"/>
      <c r="AX73" s="79"/>
      <c r="AY73" s="79"/>
      <c r="AZ73" s="79"/>
      <c r="BA73">
        <v>2</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231</v>
      </c>
      <c r="B74" s="64" t="s">
        <v>306</v>
      </c>
      <c r="C74" s="65" t="s">
        <v>2226</v>
      </c>
      <c r="D74" s="66">
        <v>10</v>
      </c>
      <c r="E74" s="67" t="s">
        <v>136</v>
      </c>
      <c r="F74" s="68">
        <v>12</v>
      </c>
      <c r="G74" s="65"/>
      <c r="H74" s="69"/>
      <c r="I74" s="70"/>
      <c r="J74" s="70"/>
      <c r="K74" s="34" t="s">
        <v>65</v>
      </c>
      <c r="L74" s="77">
        <v>74</v>
      </c>
      <c r="M74" s="77"/>
      <c r="N74" s="72"/>
      <c r="O74" s="79" t="s">
        <v>316</v>
      </c>
      <c r="P74" s="81">
        <v>43680.34289351852</v>
      </c>
      <c r="Q74" s="79" t="s">
        <v>335</v>
      </c>
      <c r="R74" s="79"/>
      <c r="S74" s="79"/>
      <c r="T74" s="79"/>
      <c r="U74" s="82" t="s">
        <v>430</v>
      </c>
      <c r="V74" s="82" t="s">
        <v>430</v>
      </c>
      <c r="W74" s="81">
        <v>43680.34289351852</v>
      </c>
      <c r="X74" s="82" t="s">
        <v>540</v>
      </c>
      <c r="Y74" s="79"/>
      <c r="Z74" s="79"/>
      <c r="AA74" s="85" t="s">
        <v>647</v>
      </c>
      <c r="AB74" s="79"/>
      <c r="AC74" s="79" t="b">
        <v>0</v>
      </c>
      <c r="AD74" s="79">
        <v>0</v>
      </c>
      <c r="AE74" s="85" t="s">
        <v>739</v>
      </c>
      <c r="AF74" s="79" t="b">
        <v>0</v>
      </c>
      <c r="AG74" s="79" t="s">
        <v>747</v>
      </c>
      <c r="AH74" s="79"/>
      <c r="AI74" s="85" t="s">
        <v>739</v>
      </c>
      <c r="AJ74" s="79" t="b">
        <v>0</v>
      </c>
      <c r="AK74" s="79">
        <v>1</v>
      </c>
      <c r="AL74" s="85" t="s">
        <v>645</v>
      </c>
      <c r="AM74" s="79" t="s">
        <v>753</v>
      </c>
      <c r="AN74" s="79" t="b">
        <v>0</v>
      </c>
      <c r="AO74" s="85" t="s">
        <v>645</v>
      </c>
      <c r="AP74" s="79" t="s">
        <v>176</v>
      </c>
      <c r="AQ74" s="79">
        <v>0</v>
      </c>
      <c r="AR74" s="79">
        <v>0</v>
      </c>
      <c r="AS74" s="79"/>
      <c r="AT74" s="79"/>
      <c r="AU74" s="79"/>
      <c r="AV74" s="79"/>
      <c r="AW74" s="79"/>
      <c r="AX74" s="79"/>
      <c r="AY74" s="79"/>
      <c r="AZ74" s="79"/>
      <c r="BA74">
        <v>2</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240</v>
      </c>
      <c r="B75" s="64" t="s">
        <v>306</v>
      </c>
      <c r="C75" s="65" t="s">
        <v>2225</v>
      </c>
      <c r="D75" s="66">
        <v>3</v>
      </c>
      <c r="E75" s="67" t="s">
        <v>132</v>
      </c>
      <c r="F75" s="68">
        <v>35</v>
      </c>
      <c r="G75" s="65"/>
      <c r="H75" s="69"/>
      <c r="I75" s="70"/>
      <c r="J75" s="70"/>
      <c r="K75" s="34" t="s">
        <v>65</v>
      </c>
      <c r="L75" s="77">
        <v>75</v>
      </c>
      <c r="M75" s="77"/>
      <c r="N75" s="72"/>
      <c r="O75" s="79" t="s">
        <v>316</v>
      </c>
      <c r="P75" s="81">
        <v>43682.40997685185</v>
      </c>
      <c r="Q75" s="79" t="s">
        <v>332</v>
      </c>
      <c r="R75" s="79"/>
      <c r="S75" s="79"/>
      <c r="T75" s="79" t="s">
        <v>422</v>
      </c>
      <c r="U75" s="79"/>
      <c r="V75" s="82" t="s">
        <v>465</v>
      </c>
      <c r="W75" s="81">
        <v>43682.40997685185</v>
      </c>
      <c r="X75" s="82" t="s">
        <v>553</v>
      </c>
      <c r="Y75" s="79"/>
      <c r="Z75" s="79"/>
      <c r="AA75" s="85" t="s">
        <v>660</v>
      </c>
      <c r="AB75" s="79"/>
      <c r="AC75" s="79" t="b">
        <v>0</v>
      </c>
      <c r="AD75" s="79">
        <v>0</v>
      </c>
      <c r="AE75" s="85" t="s">
        <v>739</v>
      </c>
      <c r="AF75" s="79" t="b">
        <v>0</v>
      </c>
      <c r="AG75" s="79" t="s">
        <v>747</v>
      </c>
      <c r="AH75" s="79"/>
      <c r="AI75" s="85" t="s">
        <v>739</v>
      </c>
      <c r="AJ75" s="79" t="b">
        <v>0</v>
      </c>
      <c r="AK75" s="79">
        <v>8</v>
      </c>
      <c r="AL75" s="85" t="s">
        <v>646</v>
      </c>
      <c r="AM75" s="79" t="s">
        <v>755</v>
      </c>
      <c r="AN75" s="79" t="b">
        <v>0</v>
      </c>
      <c r="AO75" s="85" t="s">
        <v>646</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231</v>
      </c>
      <c r="B76" s="64" t="s">
        <v>243</v>
      </c>
      <c r="C76" s="65" t="s">
        <v>2226</v>
      </c>
      <c r="D76" s="66">
        <v>10</v>
      </c>
      <c r="E76" s="67" t="s">
        <v>136</v>
      </c>
      <c r="F76" s="68">
        <v>12</v>
      </c>
      <c r="G76" s="65"/>
      <c r="H76" s="69"/>
      <c r="I76" s="70"/>
      <c r="J76" s="70"/>
      <c r="K76" s="34" t="s">
        <v>65</v>
      </c>
      <c r="L76" s="77">
        <v>76</v>
      </c>
      <c r="M76" s="77"/>
      <c r="N76" s="72"/>
      <c r="O76" s="79" t="s">
        <v>316</v>
      </c>
      <c r="P76" s="81">
        <v>43679.775046296294</v>
      </c>
      <c r="Q76" s="79" t="s">
        <v>334</v>
      </c>
      <c r="R76" s="79"/>
      <c r="S76" s="79"/>
      <c r="T76" s="79" t="s">
        <v>422</v>
      </c>
      <c r="U76" s="79"/>
      <c r="V76" s="82" t="s">
        <v>456</v>
      </c>
      <c r="W76" s="81">
        <v>43679.775046296294</v>
      </c>
      <c r="X76" s="82" t="s">
        <v>539</v>
      </c>
      <c r="Y76" s="79"/>
      <c r="Z76" s="79"/>
      <c r="AA76" s="85" t="s">
        <v>646</v>
      </c>
      <c r="AB76" s="79"/>
      <c r="AC76" s="79" t="b">
        <v>0</v>
      </c>
      <c r="AD76" s="79">
        <v>34</v>
      </c>
      <c r="AE76" s="85" t="s">
        <v>739</v>
      </c>
      <c r="AF76" s="79" t="b">
        <v>0</v>
      </c>
      <c r="AG76" s="79" t="s">
        <v>747</v>
      </c>
      <c r="AH76" s="79"/>
      <c r="AI76" s="85" t="s">
        <v>739</v>
      </c>
      <c r="AJ76" s="79" t="b">
        <v>0</v>
      </c>
      <c r="AK76" s="79">
        <v>8</v>
      </c>
      <c r="AL76" s="85" t="s">
        <v>739</v>
      </c>
      <c r="AM76" s="79" t="s">
        <v>753</v>
      </c>
      <c r="AN76" s="79" t="b">
        <v>0</v>
      </c>
      <c r="AO76" s="85" t="s">
        <v>646</v>
      </c>
      <c r="AP76" s="79" t="s">
        <v>176</v>
      </c>
      <c r="AQ76" s="79">
        <v>0</v>
      </c>
      <c r="AR76" s="79">
        <v>0</v>
      </c>
      <c r="AS76" s="79"/>
      <c r="AT76" s="79"/>
      <c r="AU76" s="79"/>
      <c r="AV76" s="79"/>
      <c r="AW76" s="79"/>
      <c r="AX76" s="79"/>
      <c r="AY76" s="79"/>
      <c r="AZ76" s="79"/>
      <c r="BA76">
        <v>2</v>
      </c>
      <c r="BB76" s="78" t="str">
        <f>REPLACE(INDEX(GroupVertices[Group],MATCH(Edges[[#This Row],[Vertex 1]],GroupVertices[Vertex],0)),1,1,"")</f>
        <v>4</v>
      </c>
      <c r="BC76" s="78" t="str">
        <f>REPLACE(INDEX(GroupVertices[Group],MATCH(Edges[[#This Row],[Vertex 2]],GroupVertices[Vertex],0)),1,1,"")</f>
        <v>2</v>
      </c>
      <c r="BD76" s="48">
        <v>0</v>
      </c>
      <c r="BE76" s="49">
        <v>0</v>
      </c>
      <c r="BF76" s="48">
        <v>0</v>
      </c>
      <c r="BG76" s="49">
        <v>0</v>
      </c>
      <c r="BH76" s="48">
        <v>0</v>
      </c>
      <c r="BI76" s="49">
        <v>0</v>
      </c>
      <c r="BJ76" s="48">
        <v>28</v>
      </c>
      <c r="BK76" s="49">
        <v>100</v>
      </c>
      <c r="BL76" s="48">
        <v>28</v>
      </c>
    </row>
    <row r="77" spans="1:64" ht="15">
      <c r="A77" s="64" t="s">
        <v>231</v>
      </c>
      <c r="B77" s="64" t="s">
        <v>243</v>
      </c>
      <c r="C77" s="65" t="s">
        <v>2226</v>
      </c>
      <c r="D77" s="66">
        <v>10</v>
      </c>
      <c r="E77" s="67" t="s">
        <v>136</v>
      </c>
      <c r="F77" s="68">
        <v>12</v>
      </c>
      <c r="G77" s="65"/>
      <c r="H77" s="69"/>
      <c r="I77" s="70"/>
      <c r="J77" s="70"/>
      <c r="K77" s="34" t="s">
        <v>65</v>
      </c>
      <c r="L77" s="77">
        <v>77</v>
      </c>
      <c r="M77" s="77"/>
      <c r="N77" s="72"/>
      <c r="O77" s="79" t="s">
        <v>316</v>
      </c>
      <c r="P77" s="81">
        <v>43680.34289351852</v>
      </c>
      <c r="Q77" s="79" t="s">
        <v>335</v>
      </c>
      <c r="R77" s="79"/>
      <c r="S77" s="79"/>
      <c r="T77" s="79"/>
      <c r="U77" s="82" t="s">
        <v>430</v>
      </c>
      <c r="V77" s="82" t="s">
        <v>430</v>
      </c>
      <c r="W77" s="81">
        <v>43680.34289351852</v>
      </c>
      <c r="X77" s="82" t="s">
        <v>540</v>
      </c>
      <c r="Y77" s="79"/>
      <c r="Z77" s="79"/>
      <c r="AA77" s="85" t="s">
        <v>647</v>
      </c>
      <c r="AB77" s="79"/>
      <c r="AC77" s="79" t="b">
        <v>0</v>
      </c>
      <c r="AD77" s="79">
        <v>0</v>
      </c>
      <c r="AE77" s="85" t="s">
        <v>739</v>
      </c>
      <c r="AF77" s="79" t="b">
        <v>0</v>
      </c>
      <c r="AG77" s="79" t="s">
        <v>747</v>
      </c>
      <c r="AH77" s="79"/>
      <c r="AI77" s="85" t="s">
        <v>739</v>
      </c>
      <c r="AJ77" s="79" t="b">
        <v>0</v>
      </c>
      <c r="AK77" s="79">
        <v>1</v>
      </c>
      <c r="AL77" s="85" t="s">
        <v>645</v>
      </c>
      <c r="AM77" s="79" t="s">
        <v>753</v>
      </c>
      <c r="AN77" s="79" t="b">
        <v>0</v>
      </c>
      <c r="AO77" s="85" t="s">
        <v>645</v>
      </c>
      <c r="AP77" s="79" t="s">
        <v>176</v>
      </c>
      <c r="AQ77" s="79">
        <v>0</v>
      </c>
      <c r="AR77" s="79">
        <v>0</v>
      </c>
      <c r="AS77" s="79"/>
      <c r="AT77" s="79"/>
      <c r="AU77" s="79"/>
      <c r="AV77" s="79"/>
      <c r="AW77" s="79"/>
      <c r="AX77" s="79"/>
      <c r="AY77" s="79"/>
      <c r="AZ77" s="79"/>
      <c r="BA77">
        <v>2</v>
      </c>
      <c r="BB77" s="78" t="str">
        <f>REPLACE(INDEX(GroupVertices[Group],MATCH(Edges[[#This Row],[Vertex 1]],GroupVertices[Vertex],0)),1,1,"")</f>
        <v>4</v>
      </c>
      <c r="BC77" s="78" t="str">
        <f>REPLACE(INDEX(GroupVertices[Group],MATCH(Edges[[#This Row],[Vertex 2]],GroupVertices[Vertex],0)),1,1,"")</f>
        <v>2</v>
      </c>
      <c r="BD77" s="48">
        <v>1</v>
      </c>
      <c r="BE77" s="49">
        <v>7.6923076923076925</v>
      </c>
      <c r="BF77" s="48">
        <v>0</v>
      </c>
      <c r="BG77" s="49">
        <v>0</v>
      </c>
      <c r="BH77" s="48">
        <v>0</v>
      </c>
      <c r="BI77" s="49">
        <v>0</v>
      </c>
      <c r="BJ77" s="48">
        <v>12</v>
      </c>
      <c r="BK77" s="49">
        <v>92.3076923076923</v>
      </c>
      <c r="BL77" s="48">
        <v>13</v>
      </c>
    </row>
    <row r="78" spans="1:64" ht="15">
      <c r="A78" s="64" t="s">
        <v>240</v>
      </c>
      <c r="B78" s="64" t="s">
        <v>231</v>
      </c>
      <c r="C78" s="65" t="s">
        <v>2225</v>
      </c>
      <c r="D78" s="66">
        <v>3</v>
      </c>
      <c r="E78" s="67" t="s">
        <v>132</v>
      </c>
      <c r="F78" s="68">
        <v>35</v>
      </c>
      <c r="G78" s="65"/>
      <c r="H78" s="69"/>
      <c r="I78" s="70"/>
      <c r="J78" s="70"/>
      <c r="K78" s="34" t="s">
        <v>65</v>
      </c>
      <c r="L78" s="77">
        <v>78</v>
      </c>
      <c r="M78" s="77"/>
      <c r="N78" s="72"/>
      <c r="O78" s="79" t="s">
        <v>316</v>
      </c>
      <c r="P78" s="81">
        <v>43682.40997685185</v>
      </c>
      <c r="Q78" s="79" t="s">
        <v>332</v>
      </c>
      <c r="R78" s="79"/>
      <c r="S78" s="79"/>
      <c r="T78" s="79" t="s">
        <v>422</v>
      </c>
      <c r="U78" s="79"/>
      <c r="V78" s="82" t="s">
        <v>465</v>
      </c>
      <c r="W78" s="81">
        <v>43682.40997685185</v>
      </c>
      <c r="X78" s="82" t="s">
        <v>553</v>
      </c>
      <c r="Y78" s="79"/>
      <c r="Z78" s="79"/>
      <c r="AA78" s="85" t="s">
        <v>660</v>
      </c>
      <c r="AB78" s="79"/>
      <c r="AC78" s="79" t="b">
        <v>0</v>
      </c>
      <c r="AD78" s="79">
        <v>0</v>
      </c>
      <c r="AE78" s="85" t="s">
        <v>739</v>
      </c>
      <c r="AF78" s="79" t="b">
        <v>0</v>
      </c>
      <c r="AG78" s="79" t="s">
        <v>747</v>
      </c>
      <c r="AH78" s="79"/>
      <c r="AI78" s="85" t="s">
        <v>739</v>
      </c>
      <c r="AJ78" s="79" t="b">
        <v>0</v>
      </c>
      <c r="AK78" s="79">
        <v>8</v>
      </c>
      <c r="AL78" s="85" t="s">
        <v>646</v>
      </c>
      <c r="AM78" s="79" t="s">
        <v>755</v>
      </c>
      <c r="AN78" s="79" t="b">
        <v>0</v>
      </c>
      <c r="AO78" s="85" t="s">
        <v>646</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0</v>
      </c>
      <c r="BE78" s="49">
        <v>0</v>
      </c>
      <c r="BF78" s="48">
        <v>0</v>
      </c>
      <c r="BG78" s="49">
        <v>0</v>
      </c>
      <c r="BH78" s="48">
        <v>0</v>
      </c>
      <c r="BI78" s="49">
        <v>0</v>
      </c>
      <c r="BJ78" s="48">
        <v>21</v>
      </c>
      <c r="BK78" s="49">
        <v>100</v>
      </c>
      <c r="BL78" s="48">
        <v>21</v>
      </c>
    </row>
    <row r="79" spans="1:64" ht="15">
      <c r="A79" s="64" t="s">
        <v>241</v>
      </c>
      <c r="B79" s="64" t="s">
        <v>309</v>
      </c>
      <c r="C79" s="65" t="s">
        <v>2225</v>
      </c>
      <c r="D79" s="66">
        <v>3</v>
      </c>
      <c r="E79" s="67" t="s">
        <v>132</v>
      </c>
      <c r="F79" s="68">
        <v>35</v>
      </c>
      <c r="G79" s="65"/>
      <c r="H79" s="69"/>
      <c r="I79" s="70"/>
      <c r="J79" s="70"/>
      <c r="K79" s="34" t="s">
        <v>65</v>
      </c>
      <c r="L79" s="77">
        <v>79</v>
      </c>
      <c r="M79" s="77"/>
      <c r="N79" s="72"/>
      <c r="O79" s="79" t="s">
        <v>317</v>
      </c>
      <c r="P79" s="81">
        <v>43683.2653125</v>
      </c>
      <c r="Q79" s="79" t="s">
        <v>342</v>
      </c>
      <c r="R79" s="79" t="s">
        <v>389</v>
      </c>
      <c r="S79" s="79" t="s">
        <v>411</v>
      </c>
      <c r="T79" s="79"/>
      <c r="U79" s="79"/>
      <c r="V79" s="82" t="s">
        <v>466</v>
      </c>
      <c r="W79" s="81">
        <v>43683.2653125</v>
      </c>
      <c r="X79" s="82" t="s">
        <v>554</v>
      </c>
      <c r="Y79" s="79"/>
      <c r="Z79" s="79"/>
      <c r="AA79" s="85" t="s">
        <v>661</v>
      </c>
      <c r="AB79" s="85" t="s">
        <v>735</v>
      </c>
      <c r="AC79" s="79" t="b">
        <v>0</v>
      </c>
      <c r="AD79" s="79">
        <v>0</v>
      </c>
      <c r="AE79" s="85" t="s">
        <v>743</v>
      </c>
      <c r="AF79" s="79" t="b">
        <v>0</v>
      </c>
      <c r="AG79" s="79" t="s">
        <v>747</v>
      </c>
      <c r="AH79" s="79"/>
      <c r="AI79" s="85" t="s">
        <v>739</v>
      </c>
      <c r="AJ79" s="79" t="b">
        <v>0</v>
      </c>
      <c r="AK79" s="79">
        <v>0</v>
      </c>
      <c r="AL79" s="85" t="s">
        <v>739</v>
      </c>
      <c r="AM79" s="79" t="s">
        <v>755</v>
      </c>
      <c r="AN79" s="79" t="b">
        <v>0</v>
      </c>
      <c r="AO79" s="85" t="s">
        <v>735</v>
      </c>
      <c r="AP79" s="79" t="s">
        <v>176</v>
      </c>
      <c r="AQ79" s="79">
        <v>0</v>
      </c>
      <c r="AR79" s="79">
        <v>0</v>
      </c>
      <c r="AS79" s="79"/>
      <c r="AT79" s="79"/>
      <c r="AU79" s="79"/>
      <c r="AV79" s="79"/>
      <c r="AW79" s="79"/>
      <c r="AX79" s="79"/>
      <c r="AY79" s="79"/>
      <c r="AZ79" s="79"/>
      <c r="BA79">
        <v>1</v>
      </c>
      <c r="BB79" s="78" t="str">
        <f>REPLACE(INDEX(GroupVertices[Group],MATCH(Edges[[#This Row],[Vertex 1]],GroupVertices[Vertex],0)),1,1,"")</f>
        <v>13</v>
      </c>
      <c r="BC79" s="78" t="str">
        <f>REPLACE(INDEX(GroupVertices[Group],MATCH(Edges[[#This Row],[Vertex 2]],GroupVertices[Vertex],0)),1,1,"")</f>
        <v>13</v>
      </c>
      <c r="BD79" s="48">
        <v>5</v>
      </c>
      <c r="BE79" s="49">
        <v>12.195121951219512</v>
      </c>
      <c r="BF79" s="48">
        <v>0</v>
      </c>
      <c r="BG79" s="49">
        <v>0</v>
      </c>
      <c r="BH79" s="48">
        <v>0</v>
      </c>
      <c r="BI79" s="49">
        <v>0</v>
      </c>
      <c r="BJ79" s="48">
        <v>36</v>
      </c>
      <c r="BK79" s="49">
        <v>87.8048780487805</v>
      </c>
      <c r="BL79" s="48">
        <v>41</v>
      </c>
    </row>
    <row r="80" spans="1:64" ht="15">
      <c r="A80" s="64" t="s">
        <v>242</v>
      </c>
      <c r="B80" s="64" t="s">
        <v>310</v>
      </c>
      <c r="C80" s="65" t="s">
        <v>2225</v>
      </c>
      <c r="D80" s="66">
        <v>3</v>
      </c>
      <c r="E80" s="67" t="s">
        <v>132</v>
      </c>
      <c r="F80" s="68">
        <v>35</v>
      </c>
      <c r="G80" s="65"/>
      <c r="H80" s="69"/>
      <c r="I80" s="70"/>
      <c r="J80" s="70"/>
      <c r="K80" s="34" t="s">
        <v>65</v>
      </c>
      <c r="L80" s="77">
        <v>80</v>
      </c>
      <c r="M80" s="77"/>
      <c r="N80" s="72"/>
      <c r="O80" s="79" t="s">
        <v>316</v>
      </c>
      <c r="P80" s="81">
        <v>43684.71346064815</v>
      </c>
      <c r="Q80" s="79" t="s">
        <v>343</v>
      </c>
      <c r="R80" s="79" t="s">
        <v>390</v>
      </c>
      <c r="S80" s="79" t="s">
        <v>412</v>
      </c>
      <c r="T80" s="79"/>
      <c r="U80" s="82" t="s">
        <v>432</v>
      </c>
      <c r="V80" s="82" t="s">
        <v>432</v>
      </c>
      <c r="W80" s="81">
        <v>43684.71346064815</v>
      </c>
      <c r="X80" s="82" t="s">
        <v>555</v>
      </c>
      <c r="Y80" s="79"/>
      <c r="Z80" s="79"/>
      <c r="AA80" s="85" t="s">
        <v>662</v>
      </c>
      <c r="AB80" s="79"/>
      <c r="AC80" s="79" t="b">
        <v>0</v>
      </c>
      <c r="AD80" s="79">
        <v>5</v>
      </c>
      <c r="AE80" s="85" t="s">
        <v>739</v>
      </c>
      <c r="AF80" s="79" t="b">
        <v>0</v>
      </c>
      <c r="AG80" s="79" t="s">
        <v>747</v>
      </c>
      <c r="AH80" s="79"/>
      <c r="AI80" s="85" t="s">
        <v>739</v>
      </c>
      <c r="AJ80" s="79" t="b">
        <v>0</v>
      </c>
      <c r="AK80" s="79">
        <v>2</v>
      </c>
      <c r="AL80" s="85" t="s">
        <v>739</v>
      </c>
      <c r="AM80" s="79" t="s">
        <v>755</v>
      </c>
      <c r="AN80" s="79" t="b">
        <v>0</v>
      </c>
      <c r="AO80" s="85" t="s">
        <v>662</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c r="BE80" s="49"/>
      <c r="BF80" s="48"/>
      <c r="BG80" s="49"/>
      <c r="BH80" s="48"/>
      <c r="BI80" s="49"/>
      <c r="BJ80" s="48"/>
      <c r="BK80" s="49"/>
      <c r="BL80" s="48"/>
    </row>
    <row r="81" spans="1:64" ht="15">
      <c r="A81" s="64" t="s">
        <v>243</v>
      </c>
      <c r="B81" s="64" t="s">
        <v>212</v>
      </c>
      <c r="C81" s="65" t="s">
        <v>2225</v>
      </c>
      <c r="D81" s="66">
        <v>3</v>
      </c>
      <c r="E81" s="67" t="s">
        <v>132</v>
      </c>
      <c r="F81" s="68">
        <v>35</v>
      </c>
      <c r="G81" s="65"/>
      <c r="H81" s="69"/>
      <c r="I81" s="70"/>
      <c r="J81" s="70"/>
      <c r="K81" s="34" t="s">
        <v>65</v>
      </c>
      <c r="L81" s="77">
        <v>81</v>
      </c>
      <c r="M81" s="77"/>
      <c r="N81" s="72"/>
      <c r="O81" s="79" t="s">
        <v>316</v>
      </c>
      <c r="P81" s="81">
        <v>43279.69648148148</v>
      </c>
      <c r="Q81" s="79" t="s">
        <v>344</v>
      </c>
      <c r="R81" s="82" t="s">
        <v>391</v>
      </c>
      <c r="S81" s="79" t="s">
        <v>403</v>
      </c>
      <c r="T81" s="79" t="s">
        <v>424</v>
      </c>
      <c r="U81" s="79"/>
      <c r="V81" s="82" t="s">
        <v>467</v>
      </c>
      <c r="W81" s="81">
        <v>43279.69648148148</v>
      </c>
      <c r="X81" s="82" t="s">
        <v>556</v>
      </c>
      <c r="Y81" s="79"/>
      <c r="Z81" s="79"/>
      <c r="AA81" s="85" t="s">
        <v>663</v>
      </c>
      <c r="AB81" s="79"/>
      <c r="AC81" s="79" t="b">
        <v>0</v>
      </c>
      <c r="AD81" s="79">
        <v>3</v>
      </c>
      <c r="AE81" s="85" t="s">
        <v>739</v>
      </c>
      <c r="AF81" s="79" t="b">
        <v>0</v>
      </c>
      <c r="AG81" s="79" t="s">
        <v>747</v>
      </c>
      <c r="AH81" s="79"/>
      <c r="AI81" s="85" t="s">
        <v>739</v>
      </c>
      <c r="AJ81" s="79" t="b">
        <v>0</v>
      </c>
      <c r="AK81" s="79">
        <v>2</v>
      </c>
      <c r="AL81" s="85" t="s">
        <v>739</v>
      </c>
      <c r="AM81" s="79" t="s">
        <v>752</v>
      </c>
      <c r="AN81" s="79" t="b">
        <v>0</v>
      </c>
      <c r="AO81" s="85" t="s">
        <v>663</v>
      </c>
      <c r="AP81" s="79" t="s">
        <v>763</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5.555555555555555</v>
      </c>
      <c r="BF81" s="48">
        <v>0</v>
      </c>
      <c r="BG81" s="49">
        <v>0</v>
      </c>
      <c r="BH81" s="48">
        <v>0</v>
      </c>
      <c r="BI81" s="49">
        <v>0</v>
      </c>
      <c r="BJ81" s="48">
        <v>17</v>
      </c>
      <c r="BK81" s="49">
        <v>94.44444444444444</v>
      </c>
      <c r="BL81" s="48">
        <v>18</v>
      </c>
    </row>
    <row r="82" spans="1:64" ht="15">
      <c r="A82" s="64" t="s">
        <v>244</v>
      </c>
      <c r="B82" s="64" t="s">
        <v>212</v>
      </c>
      <c r="C82" s="65" t="s">
        <v>2225</v>
      </c>
      <c r="D82" s="66">
        <v>3</v>
      </c>
      <c r="E82" s="67" t="s">
        <v>132</v>
      </c>
      <c r="F82" s="68">
        <v>35</v>
      </c>
      <c r="G82" s="65"/>
      <c r="H82" s="69"/>
      <c r="I82" s="70"/>
      <c r="J82" s="70"/>
      <c r="K82" s="34" t="s">
        <v>65</v>
      </c>
      <c r="L82" s="77">
        <v>82</v>
      </c>
      <c r="M82" s="77"/>
      <c r="N82" s="72"/>
      <c r="O82" s="79" t="s">
        <v>316</v>
      </c>
      <c r="P82" s="81">
        <v>43684.81123842593</v>
      </c>
      <c r="Q82" s="79" t="s">
        <v>345</v>
      </c>
      <c r="R82" s="79"/>
      <c r="S82" s="79"/>
      <c r="T82" s="79"/>
      <c r="U82" s="79"/>
      <c r="V82" s="82" t="s">
        <v>468</v>
      </c>
      <c r="W82" s="81">
        <v>43684.81123842593</v>
      </c>
      <c r="X82" s="82" t="s">
        <v>557</v>
      </c>
      <c r="Y82" s="79"/>
      <c r="Z82" s="79"/>
      <c r="AA82" s="85" t="s">
        <v>664</v>
      </c>
      <c r="AB82" s="79"/>
      <c r="AC82" s="79" t="b">
        <v>0</v>
      </c>
      <c r="AD82" s="79">
        <v>0</v>
      </c>
      <c r="AE82" s="85" t="s">
        <v>739</v>
      </c>
      <c r="AF82" s="79" t="b">
        <v>0</v>
      </c>
      <c r="AG82" s="79" t="s">
        <v>747</v>
      </c>
      <c r="AH82" s="79"/>
      <c r="AI82" s="85" t="s">
        <v>739</v>
      </c>
      <c r="AJ82" s="79" t="b">
        <v>0</v>
      </c>
      <c r="AK82" s="79">
        <v>2</v>
      </c>
      <c r="AL82" s="85" t="s">
        <v>663</v>
      </c>
      <c r="AM82" s="79" t="s">
        <v>755</v>
      </c>
      <c r="AN82" s="79" t="b">
        <v>0</v>
      </c>
      <c r="AO82" s="85" t="s">
        <v>663</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244</v>
      </c>
      <c r="B83" s="64" t="s">
        <v>243</v>
      </c>
      <c r="C83" s="65" t="s">
        <v>2225</v>
      </c>
      <c r="D83" s="66">
        <v>3</v>
      </c>
      <c r="E83" s="67" t="s">
        <v>132</v>
      </c>
      <c r="F83" s="68">
        <v>35</v>
      </c>
      <c r="G83" s="65"/>
      <c r="H83" s="69"/>
      <c r="I83" s="70"/>
      <c r="J83" s="70"/>
      <c r="K83" s="34" t="s">
        <v>65</v>
      </c>
      <c r="L83" s="77">
        <v>83</v>
      </c>
      <c r="M83" s="77"/>
      <c r="N83" s="72"/>
      <c r="O83" s="79" t="s">
        <v>316</v>
      </c>
      <c r="P83" s="81">
        <v>43684.81123842593</v>
      </c>
      <c r="Q83" s="79" t="s">
        <v>345</v>
      </c>
      <c r="R83" s="79"/>
      <c r="S83" s="79"/>
      <c r="T83" s="79"/>
      <c r="U83" s="79"/>
      <c r="V83" s="82" t="s">
        <v>468</v>
      </c>
      <c r="W83" s="81">
        <v>43684.81123842593</v>
      </c>
      <c r="X83" s="82" t="s">
        <v>557</v>
      </c>
      <c r="Y83" s="79"/>
      <c r="Z83" s="79"/>
      <c r="AA83" s="85" t="s">
        <v>664</v>
      </c>
      <c r="AB83" s="79"/>
      <c r="AC83" s="79" t="b">
        <v>0</v>
      </c>
      <c r="AD83" s="79">
        <v>0</v>
      </c>
      <c r="AE83" s="85" t="s">
        <v>739</v>
      </c>
      <c r="AF83" s="79" t="b">
        <v>0</v>
      </c>
      <c r="AG83" s="79" t="s">
        <v>747</v>
      </c>
      <c r="AH83" s="79"/>
      <c r="AI83" s="85" t="s">
        <v>739</v>
      </c>
      <c r="AJ83" s="79" t="b">
        <v>0</v>
      </c>
      <c r="AK83" s="79">
        <v>2</v>
      </c>
      <c r="AL83" s="85" t="s">
        <v>663</v>
      </c>
      <c r="AM83" s="79" t="s">
        <v>755</v>
      </c>
      <c r="AN83" s="79" t="b">
        <v>0</v>
      </c>
      <c r="AO83" s="85" t="s">
        <v>663</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5.555555555555555</v>
      </c>
      <c r="BF83" s="48">
        <v>0</v>
      </c>
      <c r="BG83" s="49">
        <v>0</v>
      </c>
      <c r="BH83" s="48">
        <v>0</v>
      </c>
      <c r="BI83" s="49">
        <v>0</v>
      </c>
      <c r="BJ83" s="48">
        <v>17</v>
      </c>
      <c r="BK83" s="49">
        <v>94.44444444444444</v>
      </c>
      <c r="BL83" s="48">
        <v>18</v>
      </c>
    </row>
    <row r="84" spans="1:64" ht="15">
      <c r="A84" s="64" t="s">
        <v>245</v>
      </c>
      <c r="B84" s="64" t="s">
        <v>311</v>
      </c>
      <c r="C84" s="65" t="s">
        <v>2225</v>
      </c>
      <c r="D84" s="66">
        <v>3</v>
      </c>
      <c r="E84" s="67" t="s">
        <v>132</v>
      </c>
      <c r="F84" s="68">
        <v>35</v>
      </c>
      <c r="G84" s="65"/>
      <c r="H84" s="69"/>
      <c r="I84" s="70"/>
      <c r="J84" s="70"/>
      <c r="K84" s="34" t="s">
        <v>65</v>
      </c>
      <c r="L84" s="77">
        <v>84</v>
      </c>
      <c r="M84" s="77"/>
      <c r="N84" s="72"/>
      <c r="O84" s="79" t="s">
        <v>316</v>
      </c>
      <c r="P84" s="81">
        <v>43684.888645833336</v>
      </c>
      <c r="Q84" s="79" t="s">
        <v>346</v>
      </c>
      <c r="R84" s="82" t="s">
        <v>392</v>
      </c>
      <c r="S84" s="79" t="s">
        <v>403</v>
      </c>
      <c r="T84" s="79"/>
      <c r="U84" s="79"/>
      <c r="V84" s="82" t="s">
        <v>469</v>
      </c>
      <c r="W84" s="81">
        <v>43684.888645833336</v>
      </c>
      <c r="X84" s="82" t="s">
        <v>558</v>
      </c>
      <c r="Y84" s="79"/>
      <c r="Z84" s="79"/>
      <c r="AA84" s="85" t="s">
        <v>665</v>
      </c>
      <c r="AB84" s="79"/>
      <c r="AC84" s="79" t="b">
        <v>0</v>
      </c>
      <c r="AD84" s="79">
        <v>0</v>
      </c>
      <c r="AE84" s="85" t="s">
        <v>739</v>
      </c>
      <c r="AF84" s="79" t="b">
        <v>0</v>
      </c>
      <c r="AG84" s="79" t="s">
        <v>747</v>
      </c>
      <c r="AH84" s="79"/>
      <c r="AI84" s="85" t="s">
        <v>739</v>
      </c>
      <c r="AJ84" s="79" t="b">
        <v>0</v>
      </c>
      <c r="AK84" s="79">
        <v>0</v>
      </c>
      <c r="AL84" s="85" t="s">
        <v>739</v>
      </c>
      <c r="AM84" s="79" t="s">
        <v>754</v>
      </c>
      <c r="AN84" s="79" t="b">
        <v>0</v>
      </c>
      <c r="AO84" s="85" t="s">
        <v>665</v>
      </c>
      <c r="AP84" s="79" t="s">
        <v>176</v>
      </c>
      <c r="AQ84" s="79">
        <v>0</v>
      </c>
      <c r="AR84" s="79">
        <v>0</v>
      </c>
      <c r="AS84" s="79"/>
      <c r="AT84" s="79"/>
      <c r="AU84" s="79"/>
      <c r="AV84" s="79"/>
      <c r="AW84" s="79"/>
      <c r="AX84" s="79"/>
      <c r="AY84" s="79"/>
      <c r="AZ84" s="79"/>
      <c r="BA84">
        <v>1</v>
      </c>
      <c r="BB84" s="78" t="str">
        <f>REPLACE(INDEX(GroupVertices[Group],MATCH(Edges[[#This Row],[Vertex 1]],GroupVertices[Vertex],0)),1,1,"")</f>
        <v>12</v>
      </c>
      <c r="BC84" s="78" t="str">
        <f>REPLACE(INDEX(GroupVertices[Group],MATCH(Edges[[#This Row],[Vertex 2]],GroupVertices[Vertex],0)),1,1,"")</f>
        <v>12</v>
      </c>
      <c r="BD84" s="48">
        <v>1</v>
      </c>
      <c r="BE84" s="49">
        <v>2.7027027027027026</v>
      </c>
      <c r="BF84" s="48">
        <v>2</v>
      </c>
      <c r="BG84" s="49">
        <v>5.405405405405405</v>
      </c>
      <c r="BH84" s="48">
        <v>0</v>
      </c>
      <c r="BI84" s="49">
        <v>0</v>
      </c>
      <c r="BJ84" s="48">
        <v>34</v>
      </c>
      <c r="BK84" s="49">
        <v>91.89189189189189</v>
      </c>
      <c r="BL84" s="48">
        <v>37</v>
      </c>
    </row>
    <row r="85" spans="1:64" ht="15">
      <c r="A85" s="64" t="s">
        <v>242</v>
      </c>
      <c r="B85" s="64" t="s">
        <v>246</v>
      </c>
      <c r="C85" s="65" t="s">
        <v>2225</v>
      </c>
      <c r="D85" s="66">
        <v>3</v>
      </c>
      <c r="E85" s="67" t="s">
        <v>132</v>
      </c>
      <c r="F85" s="68">
        <v>35</v>
      </c>
      <c r="G85" s="65"/>
      <c r="H85" s="69"/>
      <c r="I85" s="70"/>
      <c r="J85" s="70"/>
      <c r="K85" s="34" t="s">
        <v>66</v>
      </c>
      <c r="L85" s="77">
        <v>85</v>
      </c>
      <c r="M85" s="77"/>
      <c r="N85" s="72"/>
      <c r="O85" s="79" t="s">
        <v>316</v>
      </c>
      <c r="P85" s="81">
        <v>43684.71346064815</v>
      </c>
      <c r="Q85" s="79" t="s">
        <v>343</v>
      </c>
      <c r="R85" s="79" t="s">
        <v>390</v>
      </c>
      <c r="S85" s="79" t="s">
        <v>412</v>
      </c>
      <c r="T85" s="79"/>
      <c r="U85" s="82" t="s">
        <v>432</v>
      </c>
      <c r="V85" s="82" t="s">
        <v>432</v>
      </c>
      <c r="W85" s="81">
        <v>43684.71346064815</v>
      </c>
      <c r="X85" s="82" t="s">
        <v>555</v>
      </c>
      <c r="Y85" s="79"/>
      <c r="Z85" s="79"/>
      <c r="AA85" s="85" t="s">
        <v>662</v>
      </c>
      <c r="AB85" s="79"/>
      <c r="AC85" s="79" t="b">
        <v>0</v>
      </c>
      <c r="AD85" s="79">
        <v>5</v>
      </c>
      <c r="AE85" s="85" t="s">
        <v>739</v>
      </c>
      <c r="AF85" s="79" t="b">
        <v>0</v>
      </c>
      <c r="AG85" s="79" t="s">
        <v>747</v>
      </c>
      <c r="AH85" s="79"/>
      <c r="AI85" s="85" t="s">
        <v>739</v>
      </c>
      <c r="AJ85" s="79" t="b">
        <v>0</v>
      </c>
      <c r="AK85" s="79">
        <v>2</v>
      </c>
      <c r="AL85" s="85" t="s">
        <v>739</v>
      </c>
      <c r="AM85" s="79" t="s">
        <v>755</v>
      </c>
      <c r="AN85" s="79" t="b">
        <v>0</v>
      </c>
      <c r="AO85" s="85" t="s">
        <v>662</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v>5</v>
      </c>
      <c r="BE85" s="49">
        <v>23.80952380952381</v>
      </c>
      <c r="BF85" s="48">
        <v>1</v>
      </c>
      <c r="BG85" s="49">
        <v>4.761904761904762</v>
      </c>
      <c r="BH85" s="48">
        <v>0</v>
      </c>
      <c r="BI85" s="49">
        <v>0</v>
      </c>
      <c r="BJ85" s="48">
        <v>15</v>
      </c>
      <c r="BK85" s="49">
        <v>71.42857142857143</v>
      </c>
      <c r="BL85" s="48">
        <v>21</v>
      </c>
    </row>
    <row r="86" spans="1:64" ht="15">
      <c r="A86" s="64" t="s">
        <v>246</v>
      </c>
      <c r="B86" s="64" t="s">
        <v>242</v>
      </c>
      <c r="C86" s="65" t="s">
        <v>2226</v>
      </c>
      <c r="D86" s="66">
        <v>10</v>
      </c>
      <c r="E86" s="67" t="s">
        <v>136</v>
      </c>
      <c r="F86" s="68">
        <v>12</v>
      </c>
      <c r="G86" s="65"/>
      <c r="H86" s="69"/>
      <c r="I86" s="70"/>
      <c r="J86" s="70"/>
      <c r="K86" s="34" t="s">
        <v>66</v>
      </c>
      <c r="L86" s="77">
        <v>86</v>
      </c>
      <c r="M86" s="77"/>
      <c r="N86" s="72"/>
      <c r="O86" s="79" t="s">
        <v>316</v>
      </c>
      <c r="P86" s="81">
        <v>43684.790671296294</v>
      </c>
      <c r="Q86" s="79" t="s">
        <v>347</v>
      </c>
      <c r="R86" s="79" t="s">
        <v>390</v>
      </c>
      <c r="S86" s="79" t="s">
        <v>412</v>
      </c>
      <c r="T86" s="79"/>
      <c r="U86" s="79"/>
      <c r="V86" s="82" t="s">
        <v>470</v>
      </c>
      <c r="W86" s="81">
        <v>43684.790671296294</v>
      </c>
      <c r="X86" s="82" t="s">
        <v>559</v>
      </c>
      <c r="Y86" s="79"/>
      <c r="Z86" s="79"/>
      <c r="AA86" s="85" t="s">
        <v>666</v>
      </c>
      <c r="AB86" s="79"/>
      <c r="AC86" s="79" t="b">
        <v>0</v>
      </c>
      <c r="AD86" s="79">
        <v>0</v>
      </c>
      <c r="AE86" s="85" t="s">
        <v>739</v>
      </c>
      <c r="AF86" s="79" t="b">
        <v>0</v>
      </c>
      <c r="AG86" s="79" t="s">
        <v>747</v>
      </c>
      <c r="AH86" s="79"/>
      <c r="AI86" s="85" t="s">
        <v>739</v>
      </c>
      <c r="AJ86" s="79" t="b">
        <v>0</v>
      </c>
      <c r="AK86" s="79">
        <v>2</v>
      </c>
      <c r="AL86" s="85" t="s">
        <v>662</v>
      </c>
      <c r="AM86" s="79" t="s">
        <v>753</v>
      </c>
      <c r="AN86" s="79" t="b">
        <v>0</v>
      </c>
      <c r="AO86" s="85" t="s">
        <v>662</v>
      </c>
      <c r="AP86" s="79" t="s">
        <v>176</v>
      </c>
      <c r="AQ86" s="79">
        <v>0</v>
      </c>
      <c r="AR86" s="79">
        <v>0</v>
      </c>
      <c r="AS86" s="79"/>
      <c r="AT86" s="79"/>
      <c r="AU86" s="79"/>
      <c r="AV86" s="79"/>
      <c r="AW86" s="79"/>
      <c r="AX86" s="79"/>
      <c r="AY86" s="79"/>
      <c r="AZ86" s="79"/>
      <c r="BA86">
        <v>2</v>
      </c>
      <c r="BB86" s="78" t="str">
        <f>REPLACE(INDEX(GroupVertices[Group],MATCH(Edges[[#This Row],[Vertex 1]],GroupVertices[Vertex],0)),1,1,"")</f>
        <v>8</v>
      </c>
      <c r="BC86" s="78" t="str">
        <f>REPLACE(INDEX(GroupVertices[Group],MATCH(Edges[[#This Row],[Vertex 2]],GroupVertices[Vertex],0)),1,1,"")</f>
        <v>8</v>
      </c>
      <c r="BD86" s="48">
        <v>3</v>
      </c>
      <c r="BE86" s="49">
        <v>23.076923076923077</v>
      </c>
      <c r="BF86" s="48">
        <v>1</v>
      </c>
      <c r="BG86" s="49">
        <v>7.6923076923076925</v>
      </c>
      <c r="BH86" s="48">
        <v>0</v>
      </c>
      <c r="BI86" s="49">
        <v>0</v>
      </c>
      <c r="BJ86" s="48">
        <v>9</v>
      </c>
      <c r="BK86" s="49">
        <v>69.23076923076923</v>
      </c>
      <c r="BL86" s="48">
        <v>13</v>
      </c>
    </row>
    <row r="87" spans="1:64" ht="15">
      <c r="A87" s="64" t="s">
        <v>246</v>
      </c>
      <c r="B87" s="64" t="s">
        <v>242</v>
      </c>
      <c r="C87" s="65" t="s">
        <v>2226</v>
      </c>
      <c r="D87" s="66">
        <v>10</v>
      </c>
      <c r="E87" s="67" t="s">
        <v>136</v>
      </c>
      <c r="F87" s="68">
        <v>12</v>
      </c>
      <c r="G87" s="65"/>
      <c r="H87" s="69"/>
      <c r="I87" s="70"/>
      <c r="J87" s="70"/>
      <c r="K87" s="34" t="s">
        <v>66</v>
      </c>
      <c r="L87" s="77">
        <v>87</v>
      </c>
      <c r="M87" s="77"/>
      <c r="N87" s="72"/>
      <c r="O87" s="79" t="s">
        <v>316</v>
      </c>
      <c r="P87" s="81">
        <v>43684.91069444444</v>
      </c>
      <c r="Q87" s="79" t="s">
        <v>348</v>
      </c>
      <c r="R87" s="79"/>
      <c r="S87" s="79"/>
      <c r="T87" s="79"/>
      <c r="U87" s="79"/>
      <c r="V87" s="82" t="s">
        <v>470</v>
      </c>
      <c r="W87" s="81">
        <v>43684.91069444444</v>
      </c>
      <c r="X87" s="82" t="s">
        <v>560</v>
      </c>
      <c r="Y87" s="79"/>
      <c r="Z87" s="79"/>
      <c r="AA87" s="85" t="s">
        <v>667</v>
      </c>
      <c r="AB87" s="79"/>
      <c r="AC87" s="79" t="b">
        <v>0</v>
      </c>
      <c r="AD87" s="79">
        <v>0</v>
      </c>
      <c r="AE87" s="85" t="s">
        <v>739</v>
      </c>
      <c r="AF87" s="79" t="b">
        <v>0</v>
      </c>
      <c r="AG87" s="79" t="s">
        <v>747</v>
      </c>
      <c r="AH87" s="79"/>
      <c r="AI87" s="85" t="s">
        <v>739</v>
      </c>
      <c r="AJ87" s="79" t="b">
        <v>0</v>
      </c>
      <c r="AK87" s="79">
        <v>2</v>
      </c>
      <c r="AL87" s="85" t="s">
        <v>669</v>
      </c>
      <c r="AM87" s="79" t="s">
        <v>753</v>
      </c>
      <c r="AN87" s="79" t="b">
        <v>0</v>
      </c>
      <c r="AO87" s="85" t="s">
        <v>669</v>
      </c>
      <c r="AP87" s="79" t="s">
        <v>176</v>
      </c>
      <c r="AQ87" s="79">
        <v>0</v>
      </c>
      <c r="AR87" s="79">
        <v>0</v>
      </c>
      <c r="AS87" s="79"/>
      <c r="AT87" s="79"/>
      <c r="AU87" s="79"/>
      <c r="AV87" s="79"/>
      <c r="AW87" s="79"/>
      <c r="AX87" s="79"/>
      <c r="AY87" s="79"/>
      <c r="AZ87" s="79"/>
      <c r="BA87">
        <v>2</v>
      </c>
      <c r="BB87" s="78" t="str">
        <f>REPLACE(INDEX(GroupVertices[Group],MATCH(Edges[[#This Row],[Vertex 1]],GroupVertices[Vertex],0)),1,1,"")</f>
        <v>8</v>
      </c>
      <c r="BC87" s="78" t="str">
        <f>REPLACE(INDEX(GroupVertices[Group],MATCH(Edges[[#This Row],[Vertex 2]],GroupVertices[Vertex],0)),1,1,"")</f>
        <v>8</v>
      </c>
      <c r="BD87" s="48">
        <v>0</v>
      </c>
      <c r="BE87" s="49">
        <v>0</v>
      </c>
      <c r="BF87" s="48">
        <v>1</v>
      </c>
      <c r="BG87" s="49">
        <v>4.545454545454546</v>
      </c>
      <c r="BH87" s="48">
        <v>0</v>
      </c>
      <c r="BI87" s="49">
        <v>0</v>
      </c>
      <c r="BJ87" s="48">
        <v>21</v>
      </c>
      <c r="BK87" s="49">
        <v>95.45454545454545</v>
      </c>
      <c r="BL87" s="48">
        <v>22</v>
      </c>
    </row>
    <row r="88" spans="1:64" ht="15">
      <c r="A88" s="64" t="s">
        <v>247</v>
      </c>
      <c r="B88" s="64" t="s">
        <v>246</v>
      </c>
      <c r="C88" s="65" t="s">
        <v>2225</v>
      </c>
      <c r="D88" s="66">
        <v>3</v>
      </c>
      <c r="E88" s="67" t="s">
        <v>132</v>
      </c>
      <c r="F88" s="68">
        <v>35</v>
      </c>
      <c r="G88" s="65"/>
      <c r="H88" s="69"/>
      <c r="I88" s="70"/>
      <c r="J88" s="70"/>
      <c r="K88" s="34" t="s">
        <v>65</v>
      </c>
      <c r="L88" s="77">
        <v>88</v>
      </c>
      <c r="M88" s="77"/>
      <c r="N88" s="72"/>
      <c r="O88" s="79" t="s">
        <v>316</v>
      </c>
      <c r="P88" s="81">
        <v>43684.81694444444</v>
      </c>
      <c r="Q88" s="79" t="s">
        <v>347</v>
      </c>
      <c r="R88" s="79" t="s">
        <v>390</v>
      </c>
      <c r="S88" s="79" t="s">
        <v>412</v>
      </c>
      <c r="T88" s="79"/>
      <c r="U88" s="79"/>
      <c r="V88" s="82" t="s">
        <v>471</v>
      </c>
      <c r="W88" s="81">
        <v>43684.81694444444</v>
      </c>
      <c r="X88" s="82" t="s">
        <v>561</v>
      </c>
      <c r="Y88" s="79"/>
      <c r="Z88" s="79"/>
      <c r="AA88" s="85" t="s">
        <v>668</v>
      </c>
      <c r="AB88" s="79"/>
      <c r="AC88" s="79" t="b">
        <v>0</v>
      </c>
      <c r="AD88" s="79">
        <v>0</v>
      </c>
      <c r="AE88" s="85" t="s">
        <v>739</v>
      </c>
      <c r="AF88" s="79" t="b">
        <v>0</v>
      </c>
      <c r="AG88" s="79" t="s">
        <v>747</v>
      </c>
      <c r="AH88" s="79"/>
      <c r="AI88" s="85" t="s">
        <v>739</v>
      </c>
      <c r="AJ88" s="79" t="b">
        <v>0</v>
      </c>
      <c r="AK88" s="79">
        <v>2</v>
      </c>
      <c r="AL88" s="85" t="s">
        <v>662</v>
      </c>
      <c r="AM88" s="79" t="s">
        <v>755</v>
      </c>
      <c r="AN88" s="79" t="b">
        <v>0</v>
      </c>
      <c r="AO88" s="85" t="s">
        <v>662</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c r="BE88" s="49"/>
      <c r="BF88" s="48"/>
      <c r="BG88" s="49"/>
      <c r="BH88" s="48"/>
      <c r="BI88" s="49"/>
      <c r="BJ88" s="48"/>
      <c r="BK88" s="49"/>
      <c r="BL88" s="48"/>
    </row>
    <row r="89" spans="1:64" ht="15">
      <c r="A89" s="64" t="s">
        <v>242</v>
      </c>
      <c r="B89" s="64" t="s">
        <v>242</v>
      </c>
      <c r="C89" s="65" t="s">
        <v>2226</v>
      </c>
      <c r="D89" s="66">
        <v>10</v>
      </c>
      <c r="E89" s="67" t="s">
        <v>136</v>
      </c>
      <c r="F89" s="68">
        <v>12</v>
      </c>
      <c r="G89" s="65"/>
      <c r="H89" s="69"/>
      <c r="I89" s="70"/>
      <c r="J89" s="70"/>
      <c r="K89" s="34" t="s">
        <v>65</v>
      </c>
      <c r="L89" s="77">
        <v>89</v>
      </c>
      <c r="M89" s="77"/>
      <c r="N89" s="72"/>
      <c r="O89" s="79" t="s">
        <v>176</v>
      </c>
      <c r="P89" s="81">
        <v>43684.71716435185</v>
      </c>
      <c r="Q89" s="79" t="s">
        <v>349</v>
      </c>
      <c r="R89" s="79" t="s">
        <v>393</v>
      </c>
      <c r="S89" s="79" t="s">
        <v>413</v>
      </c>
      <c r="T89" s="79" t="s">
        <v>422</v>
      </c>
      <c r="U89" s="82" t="s">
        <v>433</v>
      </c>
      <c r="V89" s="82" t="s">
        <v>433</v>
      </c>
      <c r="W89" s="81">
        <v>43684.71716435185</v>
      </c>
      <c r="X89" s="82" t="s">
        <v>562</v>
      </c>
      <c r="Y89" s="79"/>
      <c r="Z89" s="79"/>
      <c r="AA89" s="85" t="s">
        <v>669</v>
      </c>
      <c r="AB89" s="79"/>
      <c r="AC89" s="79" t="b">
        <v>0</v>
      </c>
      <c r="AD89" s="79">
        <v>4</v>
      </c>
      <c r="AE89" s="85" t="s">
        <v>739</v>
      </c>
      <c r="AF89" s="79" t="b">
        <v>0</v>
      </c>
      <c r="AG89" s="79" t="s">
        <v>747</v>
      </c>
      <c r="AH89" s="79"/>
      <c r="AI89" s="85" t="s">
        <v>739</v>
      </c>
      <c r="AJ89" s="79" t="b">
        <v>0</v>
      </c>
      <c r="AK89" s="79">
        <v>2</v>
      </c>
      <c r="AL89" s="85" t="s">
        <v>739</v>
      </c>
      <c r="AM89" s="79" t="s">
        <v>755</v>
      </c>
      <c r="AN89" s="79" t="b">
        <v>0</v>
      </c>
      <c r="AO89" s="85" t="s">
        <v>669</v>
      </c>
      <c r="AP89" s="79" t="s">
        <v>176</v>
      </c>
      <c r="AQ89" s="79">
        <v>0</v>
      </c>
      <c r="AR89" s="79">
        <v>0</v>
      </c>
      <c r="AS89" s="79"/>
      <c r="AT89" s="79"/>
      <c r="AU89" s="79"/>
      <c r="AV89" s="79"/>
      <c r="AW89" s="79"/>
      <c r="AX89" s="79"/>
      <c r="AY89" s="79"/>
      <c r="AZ89" s="79"/>
      <c r="BA89">
        <v>2</v>
      </c>
      <c r="BB89" s="78" t="str">
        <f>REPLACE(INDEX(GroupVertices[Group],MATCH(Edges[[#This Row],[Vertex 1]],GroupVertices[Vertex],0)),1,1,"")</f>
        <v>8</v>
      </c>
      <c r="BC89" s="78" t="str">
        <f>REPLACE(INDEX(GroupVertices[Group],MATCH(Edges[[#This Row],[Vertex 2]],GroupVertices[Vertex],0)),1,1,"")</f>
        <v>8</v>
      </c>
      <c r="BD89" s="48">
        <v>0</v>
      </c>
      <c r="BE89" s="49">
        <v>0</v>
      </c>
      <c r="BF89" s="48">
        <v>1</v>
      </c>
      <c r="BG89" s="49">
        <v>4.761904761904762</v>
      </c>
      <c r="BH89" s="48">
        <v>0</v>
      </c>
      <c r="BI89" s="49">
        <v>0</v>
      </c>
      <c r="BJ89" s="48">
        <v>20</v>
      </c>
      <c r="BK89" s="49">
        <v>95.23809523809524</v>
      </c>
      <c r="BL89" s="48">
        <v>21</v>
      </c>
    </row>
    <row r="90" spans="1:64" ht="15">
      <c r="A90" s="64" t="s">
        <v>242</v>
      </c>
      <c r="B90" s="64" t="s">
        <v>242</v>
      </c>
      <c r="C90" s="65" t="s">
        <v>2226</v>
      </c>
      <c r="D90" s="66">
        <v>10</v>
      </c>
      <c r="E90" s="67" t="s">
        <v>136</v>
      </c>
      <c r="F90" s="68">
        <v>12</v>
      </c>
      <c r="G90" s="65"/>
      <c r="H90" s="69"/>
      <c r="I90" s="70"/>
      <c r="J90" s="70"/>
      <c r="K90" s="34" t="s">
        <v>65</v>
      </c>
      <c r="L90" s="77">
        <v>90</v>
      </c>
      <c r="M90" s="77"/>
      <c r="N90" s="72"/>
      <c r="O90" s="79" t="s">
        <v>176</v>
      </c>
      <c r="P90" s="81">
        <v>43684.763715277775</v>
      </c>
      <c r="Q90" s="79" t="s">
        <v>350</v>
      </c>
      <c r="R90" s="82" t="s">
        <v>394</v>
      </c>
      <c r="S90" s="79" t="s">
        <v>403</v>
      </c>
      <c r="T90" s="79"/>
      <c r="U90" s="82" t="s">
        <v>434</v>
      </c>
      <c r="V90" s="82" t="s">
        <v>434</v>
      </c>
      <c r="W90" s="81">
        <v>43684.763715277775</v>
      </c>
      <c r="X90" s="82" t="s">
        <v>563</v>
      </c>
      <c r="Y90" s="79"/>
      <c r="Z90" s="79"/>
      <c r="AA90" s="85" t="s">
        <v>670</v>
      </c>
      <c r="AB90" s="79"/>
      <c r="AC90" s="79" t="b">
        <v>0</v>
      </c>
      <c r="AD90" s="79">
        <v>3</v>
      </c>
      <c r="AE90" s="85" t="s">
        <v>739</v>
      </c>
      <c r="AF90" s="79" t="b">
        <v>0</v>
      </c>
      <c r="AG90" s="79" t="s">
        <v>747</v>
      </c>
      <c r="AH90" s="79"/>
      <c r="AI90" s="85" t="s">
        <v>739</v>
      </c>
      <c r="AJ90" s="79" t="b">
        <v>0</v>
      </c>
      <c r="AK90" s="79">
        <v>0</v>
      </c>
      <c r="AL90" s="85" t="s">
        <v>739</v>
      </c>
      <c r="AM90" s="79" t="s">
        <v>755</v>
      </c>
      <c r="AN90" s="79" t="b">
        <v>0</v>
      </c>
      <c r="AO90" s="85" t="s">
        <v>670</v>
      </c>
      <c r="AP90" s="79" t="s">
        <v>176</v>
      </c>
      <c r="AQ90" s="79">
        <v>0</v>
      </c>
      <c r="AR90" s="79">
        <v>0</v>
      </c>
      <c r="AS90" s="79"/>
      <c r="AT90" s="79"/>
      <c r="AU90" s="79"/>
      <c r="AV90" s="79"/>
      <c r="AW90" s="79"/>
      <c r="AX90" s="79"/>
      <c r="AY90" s="79"/>
      <c r="AZ90" s="79"/>
      <c r="BA90">
        <v>2</v>
      </c>
      <c r="BB90" s="78" t="str">
        <f>REPLACE(INDEX(GroupVertices[Group],MATCH(Edges[[#This Row],[Vertex 1]],GroupVertices[Vertex],0)),1,1,"")</f>
        <v>8</v>
      </c>
      <c r="BC90" s="78" t="str">
        <f>REPLACE(INDEX(GroupVertices[Group],MATCH(Edges[[#This Row],[Vertex 2]],GroupVertices[Vertex],0)),1,1,"")</f>
        <v>8</v>
      </c>
      <c r="BD90" s="48">
        <v>2</v>
      </c>
      <c r="BE90" s="49">
        <v>33.333333333333336</v>
      </c>
      <c r="BF90" s="48">
        <v>1</v>
      </c>
      <c r="BG90" s="49">
        <v>16.666666666666668</v>
      </c>
      <c r="BH90" s="48">
        <v>0</v>
      </c>
      <c r="BI90" s="49">
        <v>0</v>
      </c>
      <c r="BJ90" s="48">
        <v>3</v>
      </c>
      <c r="BK90" s="49">
        <v>50</v>
      </c>
      <c r="BL90" s="48">
        <v>6</v>
      </c>
    </row>
    <row r="91" spans="1:64" ht="15">
      <c r="A91" s="64" t="s">
        <v>247</v>
      </c>
      <c r="B91" s="64" t="s">
        <v>242</v>
      </c>
      <c r="C91" s="65" t="s">
        <v>2226</v>
      </c>
      <c r="D91" s="66">
        <v>10</v>
      </c>
      <c r="E91" s="67" t="s">
        <v>136</v>
      </c>
      <c r="F91" s="68">
        <v>12</v>
      </c>
      <c r="G91" s="65"/>
      <c r="H91" s="69"/>
      <c r="I91" s="70"/>
      <c r="J91" s="70"/>
      <c r="K91" s="34" t="s">
        <v>65</v>
      </c>
      <c r="L91" s="77">
        <v>91</v>
      </c>
      <c r="M91" s="77"/>
      <c r="N91" s="72"/>
      <c r="O91" s="79" t="s">
        <v>316</v>
      </c>
      <c r="P91" s="81">
        <v>43684.81694444444</v>
      </c>
      <c r="Q91" s="79" t="s">
        <v>347</v>
      </c>
      <c r="R91" s="79" t="s">
        <v>390</v>
      </c>
      <c r="S91" s="79" t="s">
        <v>412</v>
      </c>
      <c r="T91" s="79"/>
      <c r="U91" s="79"/>
      <c r="V91" s="82" t="s">
        <v>471</v>
      </c>
      <c r="W91" s="81">
        <v>43684.81694444444</v>
      </c>
      <c r="X91" s="82" t="s">
        <v>561</v>
      </c>
      <c r="Y91" s="79"/>
      <c r="Z91" s="79"/>
      <c r="AA91" s="85" t="s">
        <v>668</v>
      </c>
      <c r="AB91" s="79"/>
      <c r="AC91" s="79" t="b">
        <v>0</v>
      </c>
      <c r="AD91" s="79">
        <v>0</v>
      </c>
      <c r="AE91" s="85" t="s">
        <v>739</v>
      </c>
      <c r="AF91" s="79" t="b">
        <v>0</v>
      </c>
      <c r="AG91" s="79" t="s">
        <v>747</v>
      </c>
      <c r="AH91" s="79"/>
      <c r="AI91" s="85" t="s">
        <v>739</v>
      </c>
      <c r="AJ91" s="79" t="b">
        <v>0</v>
      </c>
      <c r="AK91" s="79">
        <v>2</v>
      </c>
      <c r="AL91" s="85" t="s">
        <v>662</v>
      </c>
      <c r="AM91" s="79" t="s">
        <v>755</v>
      </c>
      <c r="AN91" s="79" t="b">
        <v>0</v>
      </c>
      <c r="AO91" s="85" t="s">
        <v>662</v>
      </c>
      <c r="AP91" s="79" t="s">
        <v>176</v>
      </c>
      <c r="AQ91" s="79">
        <v>0</v>
      </c>
      <c r="AR91" s="79">
        <v>0</v>
      </c>
      <c r="AS91" s="79"/>
      <c r="AT91" s="79"/>
      <c r="AU91" s="79"/>
      <c r="AV91" s="79"/>
      <c r="AW91" s="79"/>
      <c r="AX91" s="79"/>
      <c r="AY91" s="79"/>
      <c r="AZ91" s="79"/>
      <c r="BA91">
        <v>2</v>
      </c>
      <c r="BB91" s="78" t="str">
        <f>REPLACE(INDEX(GroupVertices[Group],MATCH(Edges[[#This Row],[Vertex 1]],GroupVertices[Vertex],0)),1,1,"")</f>
        <v>8</v>
      </c>
      <c r="BC91" s="78" t="str">
        <f>REPLACE(INDEX(GroupVertices[Group],MATCH(Edges[[#This Row],[Vertex 2]],GroupVertices[Vertex],0)),1,1,"")</f>
        <v>8</v>
      </c>
      <c r="BD91" s="48">
        <v>3</v>
      </c>
      <c r="BE91" s="49">
        <v>23.076923076923077</v>
      </c>
      <c r="BF91" s="48">
        <v>1</v>
      </c>
      <c r="BG91" s="49">
        <v>7.6923076923076925</v>
      </c>
      <c r="BH91" s="48">
        <v>0</v>
      </c>
      <c r="BI91" s="49">
        <v>0</v>
      </c>
      <c r="BJ91" s="48">
        <v>9</v>
      </c>
      <c r="BK91" s="49">
        <v>69.23076923076923</v>
      </c>
      <c r="BL91" s="48">
        <v>13</v>
      </c>
    </row>
    <row r="92" spans="1:64" ht="15">
      <c r="A92" s="64" t="s">
        <v>247</v>
      </c>
      <c r="B92" s="64" t="s">
        <v>242</v>
      </c>
      <c r="C92" s="65" t="s">
        <v>2226</v>
      </c>
      <c r="D92" s="66">
        <v>10</v>
      </c>
      <c r="E92" s="67" t="s">
        <v>136</v>
      </c>
      <c r="F92" s="68">
        <v>12</v>
      </c>
      <c r="G92" s="65"/>
      <c r="H92" s="69"/>
      <c r="I92" s="70"/>
      <c r="J92" s="70"/>
      <c r="K92" s="34" t="s">
        <v>65</v>
      </c>
      <c r="L92" s="77">
        <v>92</v>
      </c>
      <c r="M92" s="77"/>
      <c r="N92" s="72"/>
      <c r="O92" s="79" t="s">
        <v>316</v>
      </c>
      <c r="P92" s="81">
        <v>43684.91291666667</v>
      </c>
      <c r="Q92" s="79" t="s">
        <v>348</v>
      </c>
      <c r="R92" s="79"/>
      <c r="S92" s="79"/>
      <c r="T92" s="79"/>
      <c r="U92" s="79"/>
      <c r="V92" s="82" t="s">
        <v>471</v>
      </c>
      <c r="W92" s="81">
        <v>43684.91291666667</v>
      </c>
      <c r="X92" s="82" t="s">
        <v>564</v>
      </c>
      <c r="Y92" s="79"/>
      <c r="Z92" s="79"/>
      <c r="AA92" s="85" t="s">
        <v>671</v>
      </c>
      <c r="AB92" s="79"/>
      <c r="AC92" s="79" t="b">
        <v>0</v>
      </c>
      <c r="AD92" s="79">
        <v>0</v>
      </c>
      <c r="AE92" s="85" t="s">
        <v>739</v>
      </c>
      <c r="AF92" s="79" t="b">
        <v>0</v>
      </c>
      <c r="AG92" s="79" t="s">
        <v>747</v>
      </c>
      <c r="AH92" s="79"/>
      <c r="AI92" s="85" t="s">
        <v>739</v>
      </c>
      <c r="AJ92" s="79" t="b">
        <v>0</v>
      </c>
      <c r="AK92" s="79">
        <v>2</v>
      </c>
      <c r="AL92" s="85" t="s">
        <v>669</v>
      </c>
      <c r="AM92" s="79" t="s">
        <v>755</v>
      </c>
      <c r="AN92" s="79" t="b">
        <v>0</v>
      </c>
      <c r="AO92" s="85" t="s">
        <v>669</v>
      </c>
      <c r="AP92" s="79" t="s">
        <v>176</v>
      </c>
      <c r="AQ92" s="79">
        <v>0</v>
      </c>
      <c r="AR92" s="79">
        <v>0</v>
      </c>
      <c r="AS92" s="79"/>
      <c r="AT92" s="79"/>
      <c r="AU92" s="79"/>
      <c r="AV92" s="79"/>
      <c r="AW92" s="79"/>
      <c r="AX92" s="79"/>
      <c r="AY92" s="79"/>
      <c r="AZ92" s="79"/>
      <c r="BA92">
        <v>2</v>
      </c>
      <c r="BB92" s="78" t="str">
        <f>REPLACE(INDEX(GroupVertices[Group],MATCH(Edges[[#This Row],[Vertex 1]],GroupVertices[Vertex],0)),1,1,"")</f>
        <v>8</v>
      </c>
      <c r="BC92" s="78" t="str">
        <f>REPLACE(INDEX(GroupVertices[Group],MATCH(Edges[[#This Row],[Vertex 2]],GroupVertices[Vertex],0)),1,1,"")</f>
        <v>8</v>
      </c>
      <c r="BD92" s="48">
        <v>0</v>
      </c>
      <c r="BE92" s="49">
        <v>0</v>
      </c>
      <c r="BF92" s="48">
        <v>1</v>
      </c>
      <c r="BG92" s="49">
        <v>4.545454545454546</v>
      </c>
      <c r="BH92" s="48">
        <v>0</v>
      </c>
      <c r="BI92" s="49">
        <v>0</v>
      </c>
      <c r="BJ92" s="48">
        <v>21</v>
      </c>
      <c r="BK92" s="49">
        <v>95.45454545454545</v>
      </c>
      <c r="BL92" s="48">
        <v>22</v>
      </c>
    </row>
    <row r="93" spans="1:64" ht="15">
      <c r="A93" s="64" t="s">
        <v>248</v>
      </c>
      <c r="B93" s="64" t="s">
        <v>248</v>
      </c>
      <c r="C93" s="65" t="s">
        <v>2225</v>
      </c>
      <c r="D93" s="66">
        <v>3</v>
      </c>
      <c r="E93" s="67" t="s">
        <v>132</v>
      </c>
      <c r="F93" s="68">
        <v>35</v>
      </c>
      <c r="G93" s="65"/>
      <c r="H93" s="69"/>
      <c r="I93" s="70"/>
      <c r="J93" s="70"/>
      <c r="K93" s="34" t="s">
        <v>65</v>
      </c>
      <c r="L93" s="77">
        <v>93</v>
      </c>
      <c r="M93" s="77"/>
      <c r="N93" s="72"/>
      <c r="O93" s="79" t="s">
        <v>176</v>
      </c>
      <c r="P93" s="81">
        <v>43685.09027777778</v>
      </c>
      <c r="Q93" s="79" t="s">
        <v>351</v>
      </c>
      <c r="R93" s="82" t="s">
        <v>395</v>
      </c>
      <c r="S93" s="79" t="s">
        <v>403</v>
      </c>
      <c r="T93" s="79"/>
      <c r="U93" s="79"/>
      <c r="V93" s="82" t="s">
        <v>472</v>
      </c>
      <c r="W93" s="81">
        <v>43685.09027777778</v>
      </c>
      <c r="X93" s="82" t="s">
        <v>565</v>
      </c>
      <c r="Y93" s="79"/>
      <c r="Z93" s="79"/>
      <c r="AA93" s="85" t="s">
        <v>672</v>
      </c>
      <c r="AB93" s="79"/>
      <c r="AC93" s="79" t="b">
        <v>0</v>
      </c>
      <c r="AD93" s="79">
        <v>8</v>
      </c>
      <c r="AE93" s="85" t="s">
        <v>739</v>
      </c>
      <c r="AF93" s="79" t="b">
        <v>0</v>
      </c>
      <c r="AG93" s="79" t="s">
        <v>747</v>
      </c>
      <c r="AH93" s="79"/>
      <c r="AI93" s="85" t="s">
        <v>739</v>
      </c>
      <c r="AJ93" s="79" t="b">
        <v>0</v>
      </c>
      <c r="AK93" s="79">
        <v>1</v>
      </c>
      <c r="AL93" s="85" t="s">
        <v>739</v>
      </c>
      <c r="AM93" s="79" t="s">
        <v>755</v>
      </c>
      <c r="AN93" s="79" t="b">
        <v>0</v>
      </c>
      <c r="AO93" s="85" t="s">
        <v>672</v>
      </c>
      <c r="AP93" s="79" t="s">
        <v>176</v>
      </c>
      <c r="AQ93" s="79">
        <v>0</v>
      </c>
      <c r="AR93" s="79">
        <v>0</v>
      </c>
      <c r="AS93" s="79"/>
      <c r="AT93" s="79"/>
      <c r="AU93" s="79"/>
      <c r="AV93" s="79"/>
      <c r="AW93" s="79"/>
      <c r="AX93" s="79"/>
      <c r="AY93" s="79"/>
      <c r="AZ93" s="79"/>
      <c r="BA93">
        <v>1</v>
      </c>
      <c r="BB93" s="78" t="str">
        <f>REPLACE(INDEX(GroupVertices[Group],MATCH(Edges[[#This Row],[Vertex 1]],GroupVertices[Vertex],0)),1,1,"")</f>
        <v>11</v>
      </c>
      <c r="BC93" s="78" t="str">
        <f>REPLACE(INDEX(GroupVertices[Group],MATCH(Edges[[#This Row],[Vertex 2]],GroupVertices[Vertex],0)),1,1,"")</f>
        <v>11</v>
      </c>
      <c r="BD93" s="48">
        <v>3</v>
      </c>
      <c r="BE93" s="49">
        <v>5.882352941176471</v>
      </c>
      <c r="BF93" s="48">
        <v>0</v>
      </c>
      <c r="BG93" s="49">
        <v>0</v>
      </c>
      <c r="BH93" s="48">
        <v>0</v>
      </c>
      <c r="BI93" s="49">
        <v>0</v>
      </c>
      <c r="BJ93" s="48">
        <v>48</v>
      </c>
      <c r="BK93" s="49">
        <v>94.11764705882354</v>
      </c>
      <c r="BL93" s="48">
        <v>51</v>
      </c>
    </row>
    <row r="94" spans="1:64" ht="15">
      <c r="A94" s="64" t="s">
        <v>249</v>
      </c>
      <c r="B94" s="64" t="s">
        <v>248</v>
      </c>
      <c r="C94" s="65" t="s">
        <v>2225</v>
      </c>
      <c r="D94" s="66">
        <v>3</v>
      </c>
      <c r="E94" s="67" t="s">
        <v>132</v>
      </c>
      <c r="F94" s="68">
        <v>35</v>
      </c>
      <c r="G94" s="65"/>
      <c r="H94" s="69"/>
      <c r="I94" s="70"/>
      <c r="J94" s="70"/>
      <c r="K94" s="34" t="s">
        <v>65</v>
      </c>
      <c r="L94" s="77">
        <v>94</v>
      </c>
      <c r="M94" s="77"/>
      <c r="N94" s="72"/>
      <c r="O94" s="79" t="s">
        <v>316</v>
      </c>
      <c r="P94" s="81">
        <v>43685.12275462963</v>
      </c>
      <c r="Q94" s="79" t="s">
        <v>352</v>
      </c>
      <c r="R94" s="82" t="s">
        <v>395</v>
      </c>
      <c r="S94" s="79" t="s">
        <v>403</v>
      </c>
      <c r="T94" s="79"/>
      <c r="U94" s="79"/>
      <c r="V94" s="82" t="s">
        <v>473</v>
      </c>
      <c r="W94" s="81">
        <v>43685.12275462963</v>
      </c>
      <c r="X94" s="82" t="s">
        <v>566</v>
      </c>
      <c r="Y94" s="79"/>
      <c r="Z94" s="79"/>
      <c r="AA94" s="85" t="s">
        <v>673</v>
      </c>
      <c r="AB94" s="79"/>
      <c r="AC94" s="79" t="b">
        <v>0</v>
      </c>
      <c r="AD94" s="79">
        <v>0</v>
      </c>
      <c r="AE94" s="85" t="s">
        <v>739</v>
      </c>
      <c r="AF94" s="79" t="b">
        <v>0</v>
      </c>
      <c r="AG94" s="79" t="s">
        <v>747</v>
      </c>
      <c r="AH94" s="79"/>
      <c r="AI94" s="85" t="s">
        <v>739</v>
      </c>
      <c r="AJ94" s="79" t="b">
        <v>0</v>
      </c>
      <c r="AK94" s="79">
        <v>1</v>
      </c>
      <c r="AL94" s="85" t="s">
        <v>672</v>
      </c>
      <c r="AM94" s="79" t="s">
        <v>753</v>
      </c>
      <c r="AN94" s="79" t="b">
        <v>0</v>
      </c>
      <c r="AO94" s="85" t="s">
        <v>672</v>
      </c>
      <c r="AP94" s="79" t="s">
        <v>176</v>
      </c>
      <c r="AQ94" s="79">
        <v>0</v>
      </c>
      <c r="AR94" s="79">
        <v>0</v>
      </c>
      <c r="AS94" s="79"/>
      <c r="AT94" s="79"/>
      <c r="AU94" s="79"/>
      <c r="AV94" s="79"/>
      <c r="AW94" s="79"/>
      <c r="AX94" s="79"/>
      <c r="AY94" s="79"/>
      <c r="AZ94" s="79"/>
      <c r="BA94">
        <v>1</v>
      </c>
      <c r="BB94" s="78" t="str">
        <f>REPLACE(INDEX(GroupVertices[Group],MATCH(Edges[[#This Row],[Vertex 1]],GroupVertices[Vertex],0)),1,1,"")</f>
        <v>11</v>
      </c>
      <c r="BC94" s="78" t="str">
        <f>REPLACE(INDEX(GroupVertices[Group],MATCH(Edges[[#This Row],[Vertex 2]],GroupVertices[Vertex],0)),1,1,"")</f>
        <v>11</v>
      </c>
      <c r="BD94" s="48">
        <v>1</v>
      </c>
      <c r="BE94" s="49">
        <v>4.166666666666667</v>
      </c>
      <c r="BF94" s="48">
        <v>0</v>
      </c>
      <c r="BG94" s="49">
        <v>0</v>
      </c>
      <c r="BH94" s="48">
        <v>0</v>
      </c>
      <c r="BI94" s="49">
        <v>0</v>
      </c>
      <c r="BJ94" s="48">
        <v>23</v>
      </c>
      <c r="BK94" s="49">
        <v>95.83333333333333</v>
      </c>
      <c r="BL94" s="48">
        <v>24</v>
      </c>
    </row>
    <row r="95" spans="1:64" ht="15">
      <c r="A95" s="64" t="s">
        <v>214</v>
      </c>
      <c r="B95" s="64" t="s">
        <v>243</v>
      </c>
      <c r="C95" s="65" t="s">
        <v>2225</v>
      </c>
      <c r="D95" s="66">
        <v>3</v>
      </c>
      <c r="E95" s="67" t="s">
        <v>132</v>
      </c>
      <c r="F95" s="68">
        <v>35</v>
      </c>
      <c r="G95" s="65"/>
      <c r="H95" s="69"/>
      <c r="I95" s="70"/>
      <c r="J95" s="70"/>
      <c r="K95" s="34" t="s">
        <v>65</v>
      </c>
      <c r="L95" s="77">
        <v>95</v>
      </c>
      <c r="M95" s="77"/>
      <c r="N95" s="72"/>
      <c r="O95" s="79" t="s">
        <v>316</v>
      </c>
      <c r="P95" s="81">
        <v>43136.7355787037</v>
      </c>
      <c r="Q95" s="79" t="s">
        <v>321</v>
      </c>
      <c r="R95" s="82" t="s">
        <v>381</v>
      </c>
      <c r="S95" s="79" t="s">
        <v>405</v>
      </c>
      <c r="T95" s="79" t="s">
        <v>419</v>
      </c>
      <c r="U95" s="79"/>
      <c r="V95" s="82" t="s">
        <v>441</v>
      </c>
      <c r="W95" s="81">
        <v>43136.7355787037</v>
      </c>
      <c r="X95" s="82" t="s">
        <v>522</v>
      </c>
      <c r="Y95" s="79"/>
      <c r="Z95" s="79"/>
      <c r="AA95" s="85" t="s">
        <v>629</v>
      </c>
      <c r="AB95" s="79"/>
      <c r="AC95" s="79" t="b">
        <v>0</v>
      </c>
      <c r="AD95" s="79">
        <v>433</v>
      </c>
      <c r="AE95" s="85" t="s">
        <v>739</v>
      </c>
      <c r="AF95" s="79" t="b">
        <v>0</v>
      </c>
      <c r="AG95" s="79" t="s">
        <v>747</v>
      </c>
      <c r="AH95" s="79"/>
      <c r="AI95" s="85" t="s">
        <v>739</v>
      </c>
      <c r="AJ95" s="79" t="b">
        <v>0</v>
      </c>
      <c r="AK95" s="79">
        <v>221</v>
      </c>
      <c r="AL95" s="85" t="s">
        <v>739</v>
      </c>
      <c r="AM95" s="79" t="s">
        <v>753</v>
      </c>
      <c r="AN95" s="79" t="b">
        <v>0</v>
      </c>
      <c r="AO95" s="85" t="s">
        <v>629</v>
      </c>
      <c r="AP95" s="79" t="s">
        <v>763</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2</v>
      </c>
      <c r="BD95" s="48"/>
      <c r="BE95" s="49"/>
      <c r="BF95" s="48"/>
      <c r="BG95" s="49"/>
      <c r="BH95" s="48"/>
      <c r="BI95" s="49"/>
      <c r="BJ95" s="48"/>
      <c r="BK95" s="49"/>
      <c r="BL95" s="48"/>
    </row>
    <row r="96" spans="1:64" ht="15">
      <c r="A96" s="64" t="s">
        <v>250</v>
      </c>
      <c r="B96" s="64" t="s">
        <v>243</v>
      </c>
      <c r="C96" s="65" t="s">
        <v>2226</v>
      </c>
      <c r="D96" s="66">
        <v>10</v>
      </c>
      <c r="E96" s="67" t="s">
        <v>136</v>
      </c>
      <c r="F96" s="68">
        <v>12</v>
      </c>
      <c r="G96" s="65"/>
      <c r="H96" s="69"/>
      <c r="I96" s="70"/>
      <c r="J96" s="70"/>
      <c r="K96" s="34" t="s">
        <v>65</v>
      </c>
      <c r="L96" s="77">
        <v>96</v>
      </c>
      <c r="M96" s="77"/>
      <c r="N96" s="72"/>
      <c r="O96" s="79" t="s">
        <v>317</v>
      </c>
      <c r="P96" s="81">
        <v>43684.99123842592</v>
      </c>
      <c r="Q96" s="79" t="s">
        <v>353</v>
      </c>
      <c r="R96" s="79"/>
      <c r="S96" s="79"/>
      <c r="T96" s="79"/>
      <c r="U96" s="79"/>
      <c r="V96" s="82" t="s">
        <v>474</v>
      </c>
      <c r="W96" s="81">
        <v>43684.99123842592</v>
      </c>
      <c r="X96" s="82" t="s">
        <v>567</v>
      </c>
      <c r="Y96" s="79"/>
      <c r="Z96" s="79"/>
      <c r="AA96" s="85" t="s">
        <v>674</v>
      </c>
      <c r="AB96" s="85" t="s">
        <v>736</v>
      </c>
      <c r="AC96" s="79" t="b">
        <v>0</v>
      </c>
      <c r="AD96" s="79">
        <v>23</v>
      </c>
      <c r="AE96" s="85" t="s">
        <v>744</v>
      </c>
      <c r="AF96" s="79" t="b">
        <v>0</v>
      </c>
      <c r="AG96" s="79" t="s">
        <v>748</v>
      </c>
      <c r="AH96" s="79"/>
      <c r="AI96" s="85" t="s">
        <v>739</v>
      </c>
      <c r="AJ96" s="79" t="b">
        <v>0</v>
      </c>
      <c r="AK96" s="79">
        <v>2</v>
      </c>
      <c r="AL96" s="85" t="s">
        <v>739</v>
      </c>
      <c r="AM96" s="79" t="s">
        <v>754</v>
      </c>
      <c r="AN96" s="79" t="b">
        <v>0</v>
      </c>
      <c r="AO96" s="85" t="s">
        <v>736</v>
      </c>
      <c r="AP96" s="79" t="s">
        <v>176</v>
      </c>
      <c r="AQ96" s="79">
        <v>0</v>
      </c>
      <c r="AR96" s="79">
        <v>0</v>
      </c>
      <c r="AS96" s="79"/>
      <c r="AT96" s="79"/>
      <c r="AU96" s="79"/>
      <c r="AV96" s="79"/>
      <c r="AW96" s="79"/>
      <c r="AX96" s="79"/>
      <c r="AY96" s="79"/>
      <c r="AZ96" s="79"/>
      <c r="BA96">
        <v>4</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5</v>
      </c>
      <c r="BK96" s="49">
        <v>100</v>
      </c>
      <c r="BL96" s="48">
        <v>5</v>
      </c>
    </row>
    <row r="97" spans="1:64" ht="15">
      <c r="A97" s="64" t="s">
        <v>250</v>
      </c>
      <c r="B97" s="64" t="s">
        <v>243</v>
      </c>
      <c r="C97" s="65" t="s">
        <v>2226</v>
      </c>
      <c r="D97" s="66">
        <v>10</v>
      </c>
      <c r="E97" s="67" t="s">
        <v>136</v>
      </c>
      <c r="F97" s="68">
        <v>12</v>
      </c>
      <c r="G97" s="65"/>
      <c r="H97" s="69"/>
      <c r="I97" s="70"/>
      <c r="J97" s="70"/>
      <c r="K97" s="34" t="s">
        <v>65</v>
      </c>
      <c r="L97" s="77">
        <v>97</v>
      </c>
      <c r="M97" s="77"/>
      <c r="N97" s="72"/>
      <c r="O97" s="79" t="s">
        <v>317</v>
      </c>
      <c r="P97" s="81">
        <v>43684.99322916667</v>
      </c>
      <c r="Q97" s="79" t="s">
        <v>354</v>
      </c>
      <c r="R97" s="79"/>
      <c r="S97" s="79"/>
      <c r="T97" s="79"/>
      <c r="U97" s="79"/>
      <c r="V97" s="82" t="s">
        <v>474</v>
      </c>
      <c r="W97" s="81">
        <v>43684.99322916667</v>
      </c>
      <c r="X97" s="82" t="s">
        <v>568</v>
      </c>
      <c r="Y97" s="79"/>
      <c r="Z97" s="79"/>
      <c r="AA97" s="85" t="s">
        <v>675</v>
      </c>
      <c r="AB97" s="85" t="s">
        <v>674</v>
      </c>
      <c r="AC97" s="79" t="b">
        <v>0</v>
      </c>
      <c r="AD97" s="79">
        <v>21</v>
      </c>
      <c r="AE97" s="85" t="s">
        <v>744</v>
      </c>
      <c r="AF97" s="79" t="b">
        <v>0</v>
      </c>
      <c r="AG97" s="79" t="s">
        <v>748</v>
      </c>
      <c r="AH97" s="79"/>
      <c r="AI97" s="85" t="s">
        <v>739</v>
      </c>
      <c r="AJ97" s="79" t="b">
        <v>0</v>
      </c>
      <c r="AK97" s="79">
        <v>1</v>
      </c>
      <c r="AL97" s="85" t="s">
        <v>739</v>
      </c>
      <c r="AM97" s="79" t="s">
        <v>754</v>
      </c>
      <c r="AN97" s="79" t="b">
        <v>0</v>
      </c>
      <c r="AO97" s="85" t="s">
        <v>674</v>
      </c>
      <c r="AP97" s="79" t="s">
        <v>176</v>
      </c>
      <c r="AQ97" s="79">
        <v>0</v>
      </c>
      <c r="AR97" s="79">
        <v>0</v>
      </c>
      <c r="AS97" s="79"/>
      <c r="AT97" s="79"/>
      <c r="AU97" s="79"/>
      <c r="AV97" s="79"/>
      <c r="AW97" s="79"/>
      <c r="AX97" s="79"/>
      <c r="AY97" s="79"/>
      <c r="AZ97" s="79"/>
      <c r="BA97">
        <v>4</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7</v>
      </c>
      <c r="BK97" s="49">
        <v>100</v>
      </c>
      <c r="BL97" s="48">
        <v>7</v>
      </c>
    </row>
    <row r="98" spans="1:64" ht="15">
      <c r="A98" s="64" t="s">
        <v>250</v>
      </c>
      <c r="B98" s="64" t="s">
        <v>243</v>
      </c>
      <c r="C98" s="65" t="s">
        <v>2226</v>
      </c>
      <c r="D98" s="66">
        <v>10</v>
      </c>
      <c r="E98" s="67" t="s">
        <v>136</v>
      </c>
      <c r="F98" s="68">
        <v>12</v>
      </c>
      <c r="G98" s="65"/>
      <c r="H98" s="69"/>
      <c r="I98" s="70"/>
      <c r="J98" s="70"/>
      <c r="K98" s="34" t="s">
        <v>65</v>
      </c>
      <c r="L98" s="77">
        <v>98</v>
      </c>
      <c r="M98" s="77"/>
      <c r="N98" s="72"/>
      <c r="O98" s="79" t="s">
        <v>317</v>
      </c>
      <c r="P98" s="81">
        <v>43684.99752314815</v>
      </c>
      <c r="Q98" s="79" t="s">
        <v>355</v>
      </c>
      <c r="R98" s="79"/>
      <c r="S98" s="79"/>
      <c r="T98" s="79"/>
      <c r="U98" s="79"/>
      <c r="V98" s="82" t="s">
        <v>474</v>
      </c>
      <c r="W98" s="81">
        <v>43684.99752314815</v>
      </c>
      <c r="X98" s="82" t="s">
        <v>569</v>
      </c>
      <c r="Y98" s="79"/>
      <c r="Z98" s="79"/>
      <c r="AA98" s="85" t="s">
        <v>676</v>
      </c>
      <c r="AB98" s="85" t="s">
        <v>675</v>
      </c>
      <c r="AC98" s="79" t="b">
        <v>0</v>
      </c>
      <c r="AD98" s="79">
        <v>16</v>
      </c>
      <c r="AE98" s="85" t="s">
        <v>744</v>
      </c>
      <c r="AF98" s="79" t="b">
        <v>0</v>
      </c>
      <c r="AG98" s="79" t="s">
        <v>748</v>
      </c>
      <c r="AH98" s="79"/>
      <c r="AI98" s="85" t="s">
        <v>739</v>
      </c>
      <c r="AJ98" s="79" t="b">
        <v>0</v>
      </c>
      <c r="AK98" s="79">
        <v>1</v>
      </c>
      <c r="AL98" s="85" t="s">
        <v>739</v>
      </c>
      <c r="AM98" s="79" t="s">
        <v>754</v>
      </c>
      <c r="AN98" s="79" t="b">
        <v>0</v>
      </c>
      <c r="AO98" s="85" t="s">
        <v>675</v>
      </c>
      <c r="AP98" s="79" t="s">
        <v>176</v>
      </c>
      <c r="AQ98" s="79">
        <v>0</v>
      </c>
      <c r="AR98" s="79">
        <v>0</v>
      </c>
      <c r="AS98" s="79"/>
      <c r="AT98" s="79"/>
      <c r="AU98" s="79"/>
      <c r="AV98" s="79"/>
      <c r="AW98" s="79"/>
      <c r="AX98" s="79"/>
      <c r="AY98" s="79"/>
      <c r="AZ98" s="79"/>
      <c r="BA98">
        <v>4</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6</v>
      </c>
      <c r="BK98" s="49">
        <v>100</v>
      </c>
      <c r="BL98" s="48">
        <v>6</v>
      </c>
    </row>
    <row r="99" spans="1:64" ht="15">
      <c r="A99" s="64" t="s">
        <v>250</v>
      </c>
      <c r="B99" s="64" t="s">
        <v>243</v>
      </c>
      <c r="C99" s="65" t="s">
        <v>2226</v>
      </c>
      <c r="D99" s="66">
        <v>10</v>
      </c>
      <c r="E99" s="67" t="s">
        <v>136</v>
      </c>
      <c r="F99" s="68">
        <v>12</v>
      </c>
      <c r="G99" s="65"/>
      <c r="H99" s="69"/>
      <c r="I99" s="70"/>
      <c r="J99" s="70"/>
      <c r="K99" s="34" t="s">
        <v>65</v>
      </c>
      <c r="L99" s="77">
        <v>99</v>
      </c>
      <c r="M99" s="77"/>
      <c r="N99" s="72"/>
      <c r="O99" s="79" t="s">
        <v>317</v>
      </c>
      <c r="P99" s="81">
        <v>43685.000185185185</v>
      </c>
      <c r="Q99" s="79" t="s">
        <v>356</v>
      </c>
      <c r="R99" s="79"/>
      <c r="S99" s="79"/>
      <c r="T99" s="79"/>
      <c r="U99" s="79"/>
      <c r="V99" s="82" t="s">
        <v>474</v>
      </c>
      <c r="W99" s="81">
        <v>43685.000185185185</v>
      </c>
      <c r="X99" s="82" t="s">
        <v>570</v>
      </c>
      <c r="Y99" s="79"/>
      <c r="Z99" s="79"/>
      <c r="AA99" s="85" t="s">
        <v>677</v>
      </c>
      <c r="AB99" s="85" t="s">
        <v>676</v>
      </c>
      <c r="AC99" s="79" t="b">
        <v>0</v>
      </c>
      <c r="AD99" s="79">
        <v>15</v>
      </c>
      <c r="AE99" s="85" t="s">
        <v>744</v>
      </c>
      <c r="AF99" s="79" t="b">
        <v>0</v>
      </c>
      <c r="AG99" s="79" t="s">
        <v>748</v>
      </c>
      <c r="AH99" s="79"/>
      <c r="AI99" s="85" t="s">
        <v>739</v>
      </c>
      <c r="AJ99" s="79" t="b">
        <v>0</v>
      </c>
      <c r="AK99" s="79">
        <v>1</v>
      </c>
      <c r="AL99" s="85" t="s">
        <v>739</v>
      </c>
      <c r="AM99" s="79" t="s">
        <v>754</v>
      </c>
      <c r="AN99" s="79" t="b">
        <v>0</v>
      </c>
      <c r="AO99" s="85" t="s">
        <v>676</v>
      </c>
      <c r="AP99" s="79" t="s">
        <v>176</v>
      </c>
      <c r="AQ99" s="79">
        <v>0</v>
      </c>
      <c r="AR99" s="79">
        <v>0</v>
      </c>
      <c r="AS99" s="79"/>
      <c r="AT99" s="79"/>
      <c r="AU99" s="79"/>
      <c r="AV99" s="79"/>
      <c r="AW99" s="79"/>
      <c r="AX99" s="79"/>
      <c r="AY99" s="79"/>
      <c r="AZ99" s="79"/>
      <c r="BA99">
        <v>4</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9</v>
      </c>
      <c r="BK99" s="49">
        <v>100</v>
      </c>
      <c r="BL99" s="48">
        <v>9</v>
      </c>
    </row>
    <row r="100" spans="1:64" ht="15">
      <c r="A100" s="64" t="s">
        <v>251</v>
      </c>
      <c r="B100" s="64" t="s">
        <v>243</v>
      </c>
      <c r="C100" s="65" t="s">
        <v>2226</v>
      </c>
      <c r="D100" s="66">
        <v>10</v>
      </c>
      <c r="E100" s="67" t="s">
        <v>136</v>
      </c>
      <c r="F100" s="68">
        <v>12</v>
      </c>
      <c r="G100" s="65"/>
      <c r="H100" s="69"/>
      <c r="I100" s="70"/>
      <c r="J100" s="70"/>
      <c r="K100" s="34" t="s">
        <v>65</v>
      </c>
      <c r="L100" s="77">
        <v>100</v>
      </c>
      <c r="M100" s="77"/>
      <c r="N100" s="72"/>
      <c r="O100" s="79" t="s">
        <v>316</v>
      </c>
      <c r="P100" s="81">
        <v>43685.55056712963</v>
      </c>
      <c r="Q100" s="79" t="s">
        <v>357</v>
      </c>
      <c r="R100" s="79"/>
      <c r="S100" s="79"/>
      <c r="T100" s="79"/>
      <c r="U100" s="79"/>
      <c r="V100" s="82" t="s">
        <v>475</v>
      </c>
      <c r="W100" s="81">
        <v>43685.55056712963</v>
      </c>
      <c r="X100" s="82" t="s">
        <v>571</v>
      </c>
      <c r="Y100" s="79"/>
      <c r="Z100" s="79"/>
      <c r="AA100" s="85" t="s">
        <v>678</v>
      </c>
      <c r="AB100" s="79"/>
      <c r="AC100" s="79" t="b">
        <v>0</v>
      </c>
      <c r="AD100" s="79">
        <v>0</v>
      </c>
      <c r="AE100" s="85" t="s">
        <v>739</v>
      </c>
      <c r="AF100" s="79" t="b">
        <v>0</v>
      </c>
      <c r="AG100" s="79" t="s">
        <v>748</v>
      </c>
      <c r="AH100" s="79"/>
      <c r="AI100" s="85" t="s">
        <v>739</v>
      </c>
      <c r="AJ100" s="79" t="b">
        <v>0</v>
      </c>
      <c r="AK100" s="79">
        <v>2</v>
      </c>
      <c r="AL100" s="85" t="s">
        <v>674</v>
      </c>
      <c r="AM100" s="79" t="s">
        <v>753</v>
      </c>
      <c r="AN100" s="79" t="b">
        <v>0</v>
      </c>
      <c r="AO100" s="85" t="s">
        <v>674</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251</v>
      </c>
      <c r="B101" s="64" t="s">
        <v>243</v>
      </c>
      <c r="C101" s="65" t="s">
        <v>2226</v>
      </c>
      <c r="D101" s="66">
        <v>10</v>
      </c>
      <c r="E101" s="67" t="s">
        <v>136</v>
      </c>
      <c r="F101" s="68">
        <v>12</v>
      </c>
      <c r="G101" s="65"/>
      <c r="H101" s="69"/>
      <c r="I101" s="70"/>
      <c r="J101" s="70"/>
      <c r="K101" s="34" t="s">
        <v>65</v>
      </c>
      <c r="L101" s="77">
        <v>101</v>
      </c>
      <c r="M101" s="77"/>
      <c r="N101" s="72"/>
      <c r="O101" s="79" t="s">
        <v>316</v>
      </c>
      <c r="P101" s="81">
        <v>43685.55061342593</v>
      </c>
      <c r="Q101" s="79" t="s">
        <v>358</v>
      </c>
      <c r="R101" s="79"/>
      <c r="S101" s="79"/>
      <c r="T101" s="79"/>
      <c r="U101" s="79"/>
      <c r="V101" s="82" t="s">
        <v>475</v>
      </c>
      <c r="W101" s="81">
        <v>43685.55061342593</v>
      </c>
      <c r="X101" s="82" t="s">
        <v>572</v>
      </c>
      <c r="Y101" s="79"/>
      <c r="Z101" s="79"/>
      <c r="AA101" s="85" t="s">
        <v>679</v>
      </c>
      <c r="AB101" s="79"/>
      <c r="AC101" s="79" t="b">
        <v>0</v>
      </c>
      <c r="AD101" s="79">
        <v>0</v>
      </c>
      <c r="AE101" s="85" t="s">
        <v>739</v>
      </c>
      <c r="AF101" s="79" t="b">
        <v>0</v>
      </c>
      <c r="AG101" s="79" t="s">
        <v>748</v>
      </c>
      <c r="AH101" s="79"/>
      <c r="AI101" s="85" t="s">
        <v>739</v>
      </c>
      <c r="AJ101" s="79" t="b">
        <v>0</v>
      </c>
      <c r="AK101" s="79">
        <v>1</v>
      </c>
      <c r="AL101" s="85" t="s">
        <v>675</v>
      </c>
      <c r="AM101" s="79" t="s">
        <v>753</v>
      </c>
      <c r="AN101" s="79" t="b">
        <v>0</v>
      </c>
      <c r="AO101" s="85" t="s">
        <v>675</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251</v>
      </c>
      <c r="B102" s="64" t="s">
        <v>243</v>
      </c>
      <c r="C102" s="65" t="s">
        <v>2226</v>
      </c>
      <c r="D102" s="66">
        <v>10</v>
      </c>
      <c r="E102" s="67" t="s">
        <v>136</v>
      </c>
      <c r="F102" s="68">
        <v>12</v>
      </c>
      <c r="G102" s="65"/>
      <c r="H102" s="69"/>
      <c r="I102" s="70"/>
      <c r="J102" s="70"/>
      <c r="K102" s="34" t="s">
        <v>65</v>
      </c>
      <c r="L102" s="77">
        <v>102</v>
      </c>
      <c r="M102" s="77"/>
      <c r="N102" s="72"/>
      <c r="O102" s="79" t="s">
        <v>316</v>
      </c>
      <c r="P102" s="81">
        <v>43685.55063657407</v>
      </c>
      <c r="Q102" s="79" t="s">
        <v>359</v>
      </c>
      <c r="R102" s="79"/>
      <c r="S102" s="79"/>
      <c r="T102" s="79"/>
      <c r="U102" s="79"/>
      <c r="V102" s="82" t="s">
        <v>475</v>
      </c>
      <c r="W102" s="81">
        <v>43685.55063657407</v>
      </c>
      <c r="X102" s="82" t="s">
        <v>573</v>
      </c>
      <c r="Y102" s="79"/>
      <c r="Z102" s="79"/>
      <c r="AA102" s="85" t="s">
        <v>680</v>
      </c>
      <c r="AB102" s="79"/>
      <c r="AC102" s="79" t="b">
        <v>0</v>
      </c>
      <c r="AD102" s="79">
        <v>0</v>
      </c>
      <c r="AE102" s="85" t="s">
        <v>739</v>
      </c>
      <c r="AF102" s="79" t="b">
        <v>0</v>
      </c>
      <c r="AG102" s="79" t="s">
        <v>748</v>
      </c>
      <c r="AH102" s="79"/>
      <c r="AI102" s="85" t="s">
        <v>739</v>
      </c>
      <c r="AJ102" s="79" t="b">
        <v>0</v>
      </c>
      <c r="AK102" s="79">
        <v>1</v>
      </c>
      <c r="AL102" s="85" t="s">
        <v>676</v>
      </c>
      <c r="AM102" s="79" t="s">
        <v>753</v>
      </c>
      <c r="AN102" s="79" t="b">
        <v>0</v>
      </c>
      <c r="AO102" s="85" t="s">
        <v>676</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251</v>
      </c>
      <c r="B103" s="64" t="s">
        <v>243</v>
      </c>
      <c r="C103" s="65" t="s">
        <v>2226</v>
      </c>
      <c r="D103" s="66">
        <v>10</v>
      </c>
      <c r="E103" s="67" t="s">
        <v>136</v>
      </c>
      <c r="F103" s="68">
        <v>12</v>
      </c>
      <c r="G103" s="65"/>
      <c r="H103" s="69"/>
      <c r="I103" s="70"/>
      <c r="J103" s="70"/>
      <c r="K103" s="34" t="s">
        <v>65</v>
      </c>
      <c r="L103" s="77">
        <v>103</v>
      </c>
      <c r="M103" s="77"/>
      <c r="N103" s="72"/>
      <c r="O103" s="79" t="s">
        <v>316</v>
      </c>
      <c r="P103" s="81">
        <v>43685.55064814815</v>
      </c>
      <c r="Q103" s="79" t="s">
        <v>360</v>
      </c>
      <c r="R103" s="79"/>
      <c r="S103" s="79"/>
      <c r="T103" s="79"/>
      <c r="U103" s="79"/>
      <c r="V103" s="82" t="s">
        <v>475</v>
      </c>
      <c r="W103" s="81">
        <v>43685.55064814815</v>
      </c>
      <c r="X103" s="82" t="s">
        <v>574</v>
      </c>
      <c r="Y103" s="79"/>
      <c r="Z103" s="79"/>
      <c r="AA103" s="85" t="s">
        <v>681</v>
      </c>
      <c r="AB103" s="79"/>
      <c r="AC103" s="79" t="b">
        <v>0</v>
      </c>
      <c r="AD103" s="79">
        <v>0</v>
      </c>
      <c r="AE103" s="85" t="s">
        <v>739</v>
      </c>
      <c r="AF103" s="79" t="b">
        <v>0</v>
      </c>
      <c r="AG103" s="79" t="s">
        <v>748</v>
      </c>
      <c r="AH103" s="79"/>
      <c r="AI103" s="85" t="s">
        <v>739</v>
      </c>
      <c r="AJ103" s="79" t="b">
        <v>0</v>
      </c>
      <c r="AK103" s="79">
        <v>1</v>
      </c>
      <c r="AL103" s="85" t="s">
        <v>677</v>
      </c>
      <c r="AM103" s="79" t="s">
        <v>753</v>
      </c>
      <c r="AN103" s="79" t="b">
        <v>0</v>
      </c>
      <c r="AO103" s="85" t="s">
        <v>677</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251</v>
      </c>
      <c r="B104" s="64" t="s">
        <v>250</v>
      </c>
      <c r="C104" s="65" t="s">
        <v>2226</v>
      </c>
      <c r="D104" s="66">
        <v>10</v>
      </c>
      <c r="E104" s="67" t="s">
        <v>136</v>
      </c>
      <c r="F104" s="68">
        <v>12</v>
      </c>
      <c r="G104" s="65"/>
      <c r="H104" s="69"/>
      <c r="I104" s="70"/>
      <c r="J104" s="70"/>
      <c r="K104" s="34" t="s">
        <v>65</v>
      </c>
      <c r="L104" s="77">
        <v>104</v>
      </c>
      <c r="M104" s="77"/>
      <c r="N104" s="72"/>
      <c r="O104" s="79" t="s">
        <v>316</v>
      </c>
      <c r="P104" s="81">
        <v>43685.55056712963</v>
      </c>
      <c r="Q104" s="79" t="s">
        <v>357</v>
      </c>
      <c r="R104" s="79"/>
      <c r="S104" s="79"/>
      <c r="T104" s="79"/>
      <c r="U104" s="79"/>
      <c r="V104" s="82" t="s">
        <v>475</v>
      </c>
      <c r="W104" s="81">
        <v>43685.55056712963</v>
      </c>
      <c r="X104" s="82" t="s">
        <v>571</v>
      </c>
      <c r="Y104" s="79"/>
      <c r="Z104" s="79"/>
      <c r="AA104" s="85" t="s">
        <v>678</v>
      </c>
      <c r="AB104" s="79"/>
      <c r="AC104" s="79" t="b">
        <v>0</v>
      </c>
      <c r="AD104" s="79">
        <v>0</v>
      </c>
      <c r="AE104" s="85" t="s">
        <v>739</v>
      </c>
      <c r="AF104" s="79" t="b">
        <v>0</v>
      </c>
      <c r="AG104" s="79" t="s">
        <v>748</v>
      </c>
      <c r="AH104" s="79"/>
      <c r="AI104" s="85" t="s">
        <v>739</v>
      </c>
      <c r="AJ104" s="79" t="b">
        <v>0</v>
      </c>
      <c r="AK104" s="79">
        <v>2</v>
      </c>
      <c r="AL104" s="85" t="s">
        <v>674</v>
      </c>
      <c r="AM104" s="79" t="s">
        <v>753</v>
      </c>
      <c r="AN104" s="79" t="b">
        <v>0</v>
      </c>
      <c r="AO104" s="85" t="s">
        <v>674</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7</v>
      </c>
      <c r="BK104" s="49">
        <v>100</v>
      </c>
      <c r="BL104" s="48">
        <v>7</v>
      </c>
    </row>
    <row r="105" spans="1:64" ht="15">
      <c r="A105" s="64" t="s">
        <v>251</v>
      </c>
      <c r="B105" s="64" t="s">
        <v>250</v>
      </c>
      <c r="C105" s="65" t="s">
        <v>2226</v>
      </c>
      <c r="D105" s="66">
        <v>10</v>
      </c>
      <c r="E105" s="67" t="s">
        <v>136</v>
      </c>
      <c r="F105" s="68">
        <v>12</v>
      </c>
      <c r="G105" s="65"/>
      <c r="H105" s="69"/>
      <c r="I105" s="70"/>
      <c r="J105" s="70"/>
      <c r="K105" s="34" t="s">
        <v>65</v>
      </c>
      <c r="L105" s="77">
        <v>105</v>
      </c>
      <c r="M105" s="77"/>
      <c r="N105" s="72"/>
      <c r="O105" s="79" t="s">
        <v>316</v>
      </c>
      <c r="P105" s="81">
        <v>43685.55061342593</v>
      </c>
      <c r="Q105" s="79" t="s">
        <v>358</v>
      </c>
      <c r="R105" s="79"/>
      <c r="S105" s="79"/>
      <c r="T105" s="79"/>
      <c r="U105" s="79"/>
      <c r="V105" s="82" t="s">
        <v>475</v>
      </c>
      <c r="W105" s="81">
        <v>43685.55061342593</v>
      </c>
      <c r="X105" s="82" t="s">
        <v>572</v>
      </c>
      <c r="Y105" s="79"/>
      <c r="Z105" s="79"/>
      <c r="AA105" s="85" t="s">
        <v>679</v>
      </c>
      <c r="AB105" s="79"/>
      <c r="AC105" s="79" t="b">
        <v>0</v>
      </c>
      <c r="AD105" s="79">
        <v>0</v>
      </c>
      <c r="AE105" s="85" t="s">
        <v>739</v>
      </c>
      <c r="AF105" s="79" t="b">
        <v>0</v>
      </c>
      <c r="AG105" s="79" t="s">
        <v>748</v>
      </c>
      <c r="AH105" s="79"/>
      <c r="AI105" s="85" t="s">
        <v>739</v>
      </c>
      <c r="AJ105" s="79" t="b">
        <v>0</v>
      </c>
      <c r="AK105" s="79">
        <v>1</v>
      </c>
      <c r="AL105" s="85" t="s">
        <v>675</v>
      </c>
      <c r="AM105" s="79" t="s">
        <v>753</v>
      </c>
      <c r="AN105" s="79" t="b">
        <v>0</v>
      </c>
      <c r="AO105" s="85" t="s">
        <v>675</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9</v>
      </c>
      <c r="BK105" s="49">
        <v>100</v>
      </c>
      <c r="BL105" s="48">
        <v>9</v>
      </c>
    </row>
    <row r="106" spans="1:64" ht="15">
      <c r="A106" s="64" t="s">
        <v>251</v>
      </c>
      <c r="B106" s="64" t="s">
        <v>250</v>
      </c>
      <c r="C106" s="65" t="s">
        <v>2226</v>
      </c>
      <c r="D106" s="66">
        <v>10</v>
      </c>
      <c r="E106" s="67" t="s">
        <v>136</v>
      </c>
      <c r="F106" s="68">
        <v>12</v>
      </c>
      <c r="G106" s="65"/>
      <c r="H106" s="69"/>
      <c r="I106" s="70"/>
      <c r="J106" s="70"/>
      <c r="K106" s="34" t="s">
        <v>65</v>
      </c>
      <c r="L106" s="77">
        <v>106</v>
      </c>
      <c r="M106" s="77"/>
      <c r="N106" s="72"/>
      <c r="O106" s="79" t="s">
        <v>316</v>
      </c>
      <c r="P106" s="81">
        <v>43685.55063657407</v>
      </c>
      <c r="Q106" s="79" t="s">
        <v>359</v>
      </c>
      <c r="R106" s="79"/>
      <c r="S106" s="79"/>
      <c r="T106" s="79"/>
      <c r="U106" s="79"/>
      <c r="V106" s="82" t="s">
        <v>475</v>
      </c>
      <c r="W106" s="81">
        <v>43685.55063657407</v>
      </c>
      <c r="X106" s="82" t="s">
        <v>573</v>
      </c>
      <c r="Y106" s="79"/>
      <c r="Z106" s="79"/>
      <c r="AA106" s="85" t="s">
        <v>680</v>
      </c>
      <c r="AB106" s="79"/>
      <c r="AC106" s="79" t="b">
        <v>0</v>
      </c>
      <c r="AD106" s="79">
        <v>0</v>
      </c>
      <c r="AE106" s="85" t="s">
        <v>739</v>
      </c>
      <c r="AF106" s="79" t="b">
        <v>0</v>
      </c>
      <c r="AG106" s="79" t="s">
        <v>748</v>
      </c>
      <c r="AH106" s="79"/>
      <c r="AI106" s="85" t="s">
        <v>739</v>
      </c>
      <c r="AJ106" s="79" t="b">
        <v>0</v>
      </c>
      <c r="AK106" s="79">
        <v>1</v>
      </c>
      <c r="AL106" s="85" t="s">
        <v>676</v>
      </c>
      <c r="AM106" s="79" t="s">
        <v>753</v>
      </c>
      <c r="AN106" s="79" t="b">
        <v>0</v>
      </c>
      <c r="AO106" s="85" t="s">
        <v>676</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8</v>
      </c>
      <c r="BK106" s="49">
        <v>100</v>
      </c>
      <c r="BL106" s="48">
        <v>8</v>
      </c>
    </row>
    <row r="107" spans="1:64" ht="15">
      <c r="A107" s="64" t="s">
        <v>251</v>
      </c>
      <c r="B107" s="64" t="s">
        <v>250</v>
      </c>
      <c r="C107" s="65" t="s">
        <v>2226</v>
      </c>
      <c r="D107" s="66">
        <v>10</v>
      </c>
      <c r="E107" s="67" t="s">
        <v>136</v>
      </c>
      <c r="F107" s="68">
        <v>12</v>
      </c>
      <c r="G107" s="65"/>
      <c r="H107" s="69"/>
      <c r="I107" s="70"/>
      <c r="J107" s="70"/>
      <c r="K107" s="34" t="s">
        <v>65</v>
      </c>
      <c r="L107" s="77">
        <v>107</v>
      </c>
      <c r="M107" s="77"/>
      <c r="N107" s="72"/>
      <c r="O107" s="79" t="s">
        <v>316</v>
      </c>
      <c r="P107" s="81">
        <v>43685.55064814815</v>
      </c>
      <c r="Q107" s="79" t="s">
        <v>360</v>
      </c>
      <c r="R107" s="79"/>
      <c r="S107" s="79"/>
      <c r="T107" s="79"/>
      <c r="U107" s="79"/>
      <c r="V107" s="82" t="s">
        <v>475</v>
      </c>
      <c r="W107" s="81">
        <v>43685.55064814815</v>
      </c>
      <c r="X107" s="82" t="s">
        <v>574</v>
      </c>
      <c r="Y107" s="79"/>
      <c r="Z107" s="79"/>
      <c r="AA107" s="85" t="s">
        <v>681</v>
      </c>
      <c r="AB107" s="79"/>
      <c r="AC107" s="79" t="b">
        <v>0</v>
      </c>
      <c r="AD107" s="79">
        <v>0</v>
      </c>
      <c r="AE107" s="85" t="s">
        <v>739</v>
      </c>
      <c r="AF107" s="79" t="b">
        <v>0</v>
      </c>
      <c r="AG107" s="79" t="s">
        <v>748</v>
      </c>
      <c r="AH107" s="79"/>
      <c r="AI107" s="85" t="s">
        <v>739</v>
      </c>
      <c r="AJ107" s="79" t="b">
        <v>0</v>
      </c>
      <c r="AK107" s="79">
        <v>1</v>
      </c>
      <c r="AL107" s="85" t="s">
        <v>677</v>
      </c>
      <c r="AM107" s="79" t="s">
        <v>753</v>
      </c>
      <c r="AN107" s="79" t="b">
        <v>0</v>
      </c>
      <c r="AO107" s="85" t="s">
        <v>677</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11</v>
      </c>
      <c r="BK107" s="49">
        <v>100</v>
      </c>
      <c r="BL107" s="48">
        <v>11</v>
      </c>
    </row>
    <row r="108" spans="1:64" ht="15">
      <c r="A108" s="64" t="s">
        <v>252</v>
      </c>
      <c r="B108" s="64" t="s">
        <v>312</v>
      </c>
      <c r="C108" s="65" t="s">
        <v>2225</v>
      </c>
      <c r="D108" s="66">
        <v>3</v>
      </c>
      <c r="E108" s="67" t="s">
        <v>132</v>
      </c>
      <c r="F108" s="68">
        <v>35</v>
      </c>
      <c r="G108" s="65"/>
      <c r="H108" s="69"/>
      <c r="I108" s="70"/>
      <c r="J108" s="70"/>
      <c r="K108" s="34" t="s">
        <v>65</v>
      </c>
      <c r="L108" s="77">
        <v>108</v>
      </c>
      <c r="M108" s="77"/>
      <c r="N108" s="72"/>
      <c r="O108" s="79" t="s">
        <v>316</v>
      </c>
      <c r="P108" s="81">
        <v>43685.728842592594</v>
      </c>
      <c r="Q108" s="79" t="s">
        <v>361</v>
      </c>
      <c r="R108" s="79"/>
      <c r="S108" s="79"/>
      <c r="T108" s="79"/>
      <c r="U108" s="79"/>
      <c r="V108" s="82" t="s">
        <v>476</v>
      </c>
      <c r="W108" s="81">
        <v>43685.728842592594</v>
      </c>
      <c r="X108" s="82" t="s">
        <v>575</v>
      </c>
      <c r="Y108" s="79"/>
      <c r="Z108" s="79"/>
      <c r="AA108" s="85" t="s">
        <v>682</v>
      </c>
      <c r="AB108" s="79"/>
      <c r="AC108" s="79" t="b">
        <v>0</v>
      </c>
      <c r="AD108" s="79">
        <v>0</v>
      </c>
      <c r="AE108" s="85" t="s">
        <v>739</v>
      </c>
      <c r="AF108" s="79" t="b">
        <v>0</v>
      </c>
      <c r="AG108" s="79" t="s">
        <v>747</v>
      </c>
      <c r="AH108" s="79"/>
      <c r="AI108" s="85" t="s">
        <v>739</v>
      </c>
      <c r="AJ108" s="79" t="b">
        <v>0</v>
      </c>
      <c r="AK108" s="79">
        <v>220</v>
      </c>
      <c r="AL108" s="85" t="s">
        <v>629</v>
      </c>
      <c r="AM108" s="79" t="s">
        <v>755</v>
      </c>
      <c r="AN108" s="79" t="b">
        <v>0</v>
      </c>
      <c r="AO108" s="85" t="s">
        <v>629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5</v>
      </c>
      <c r="BD108" s="48">
        <v>1</v>
      </c>
      <c r="BE108" s="49">
        <v>5</v>
      </c>
      <c r="BF108" s="48">
        <v>0</v>
      </c>
      <c r="BG108" s="49">
        <v>0</v>
      </c>
      <c r="BH108" s="48">
        <v>0</v>
      </c>
      <c r="BI108" s="49">
        <v>0</v>
      </c>
      <c r="BJ108" s="48">
        <v>19</v>
      </c>
      <c r="BK108" s="49">
        <v>95</v>
      </c>
      <c r="BL108" s="48">
        <v>20</v>
      </c>
    </row>
    <row r="109" spans="1:64" ht="15">
      <c r="A109" s="64" t="s">
        <v>252</v>
      </c>
      <c r="B109" s="64" t="s">
        <v>214</v>
      </c>
      <c r="C109" s="65" t="s">
        <v>2225</v>
      </c>
      <c r="D109" s="66">
        <v>3</v>
      </c>
      <c r="E109" s="67" t="s">
        <v>132</v>
      </c>
      <c r="F109" s="68">
        <v>35</v>
      </c>
      <c r="G109" s="65"/>
      <c r="H109" s="69"/>
      <c r="I109" s="70"/>
      <c r="J109" s="70"/>
      <c r="K109" s="34" t="s">
        <v>65</v>
      </c>
      <c r="L109" s="77">
        <v>109</v>
      </c>
      <c r="M109" s="77"/>
      <c r="N109" s="72"/>
      <c r="O109" s="79" t="s">
        <v>316</v>
      </c>
      <c r="P109" s="81">
        <v>43685.728842592594</v>
      </c>
      <c r="Q109" s="79" t="s">
        <v>361</v>
      </c>
      <c r="R109" s="79"/>
      <c r="S109" s="79"/>
      <c r="T109" s="79"/>
      <c r="U109" s="79"/>
      <c r="V109" s="82" t="s">
        <v>476</v>
      </c>
      <c r="W109" s="81">
        <v>43685.728842592594</v>
      </c>
      <c r="X109" s="82" t="s">
        <v>575</v>
      </c>
      <c r="Y109" s="79"/>
      <c r="Z109" s="79"/>
      <c r="AA109" s="85" t="s">
        <v>682</v>
      </c>
      <c r="AB109" s="79"/>
      <c r="AC109" s="79" t="b">
        <v>0</v>
      </c>
      <c r="AD109" s="79">
        <v>0</v>
      </c>
      <c r="AE109" s="85" t="s">
        <v>739</v>
      </c>
      <c r="AF109" s="79" t="b">
        <v>0</v>
      </c>
      <c r="AG109" s="79" t="s">
        <v>747</v>
      </c>
      <c r="AH109" s="79"/>
      <c r="AI109" s="85" t="s">
        <v>739</v>
      </c>
      <c r="AJ109" s="79" t="b">
        <v>0</v>
      </c>
      <c r="AK109" s="79">
        <v>220</v>
      </c>
      <c r="AL109" s="85" t="s">
        <v>629</v>
      </c>
      <c r="AM109" s="79" t="s">
        <v>755</v>
      </c>
      <c r="AN109" s="79" t="b">
        <v>0</v>
      </c>
      <c r="AO109" s="85" t="s">
        <v>629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253</v>
      </c>
      <c r="B110" s="64" t="s">
        <v>253</v>
      </c>
      <c r="C110" s="65" t="s">
        <v>2225</v>
      </c>
      <c r="D110" s="66">
        <v>3</v>
      </c>
      <c r="E110" s="67" t="s">
        <v>132</v>
      </c>
      <c r="F110" s="68">
        <v>35</v>
      </c>
      <c r="G110" s="65"/>
      <c r="H110" s="69"/>
      <c r="I110" s="70"/>
      <c r="J110" s="70"/>
      <c r="K110" s="34" t="s">
        <v>65</v>
      </c>
      <c r="L110" s="77">
        <v>110</v>
      </c>
      <c r="M110" s="77"/>
      <c r="N110" s="72"/>
      <c r="O110" s="79" t="s">
        <v>176</v>
      </c>
      <c r="P110" s="81">
        <v>43688.68603009259</v>
      </c>
      <c r="Q110" s="82" t="s">
        <v>362</v>
      </c>
      <c r="R110" s="82" t="s">
        <v>396</v>
      </c>
      <c r="S110" s="79" t="s">
        <v>403</v>
      </c>
      <c r="T110" s="79"/>
      <c r="U110" s="79"/>
      <c r="V110" s="82" t="s">
        <v>477</v>
      </c>
      <c r="W110" s="81">
        <v>43688.68603009259</v>
      </c>
      <c r="X110" s="82" t="s">
        <v>576</v>
      </c>
      <c r="Y110" s="79"/>
      <c r="Z110" s="79"/>
      <c r="AA110" s="85" t="s">
        <v>683</v>
      </c>
      <c r="AB110" s="85" t="s">
        <v>737</v>
      </c>
      <c r="AC110" s="79" t="b">
        <v>0</v>
      </c>
      <c r="AD110" s="79">
        <v>9</v>
      </c>
      <c r="AE110" s="85" t="s">
        <v>745</v>
      </c>
      <c r="AF110" s="79" t="b">
        <v>0</v>
      </c>
      <c r="AG110" s="79" t="s">
        <v>749</v>
      </c>
      <c r="AH110" s="79"/>
      <c r="AI110" s="85" t="s">
        <v>739</v>
      </c>
      <c r="AJ110" s="79" t="b">
        <v>0</v>
      </c>
      <c r="AK110" s="79">
        <v>0</v>
      </c>
      <c r="AL110" s="85" t="s">
        <v>739</v>
      </c>
      <c r="AM110" s="79" t="s">
        <v>754</v>
      </c>
      <c r="AN110" s="79" t="b">
        <v>0</v>
      </c>
      <c r="AO110" s="85" t="s">
        <v>737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9</v>
      </c>
      <c r="BC110" s="78" t="str">
        <f>REPLACE(INDEX(GroupVertices[Group],MATCH(Edges[[#This Row],[Vertex 2]],GroupVertices[Vertex],0)),1,1,"")</f>
        <v>9</v>
      </c>
      <c r="BD110" s="48">
        <v>0</v>
      </c>
      <c r="BE110" s="49">
        <v>0</v>
      </c>
      <c r="BF110" s="48">
        <v>0</v>
      </c>
      <c r="BG110" s="49">
        <v>0</v>
      </c>
      <c r="BH110" s="48">
        <v>0</v>
      </c>
      <c r="BI110" s="49">
        <v>0</v>
      </c>
      <c r="BJ110" s="48">
        <v>0</v>
      </c>
      <c r="BK110" s="49">
        <v>0</v>
      </c>
      <c r="BL110" s="48">
        <v>0</v>
      </c>
    </row>
    <row r="111" spans="1:64" ht="15">
      <c r="A111" s="64" t="s">
        <v>254</v>
      </c>
      <c r="B111" s="64" t="s">
        <v>313</v>
      </c>
      <c r="C111" s="65" t="s">
        <v>2225</v>
      </c>
      <c r="D111" s="66">
        <v>3</v>
      </c>
      <c r="E111" s="67" t="s">
        <v>132</v>
      </c>
      <c r="F111" s="68">
        <v>35</v>
      </c>
      <c r="G111" s="65"/>
      <c r="H111" s="69"/>
      <c r="I111" s="70"/>
      <c r="J111" s="70"/>
      <c r="K111" s="34" t="s">
        <v>65</v>
      </c>
      <c r="L111" s="77">
        <v>111</v>
      </c>
      <c r="M111" s="77"/>
      <c r="N111" s="72"/>
      <c r="O111" s="79" t="s">
        <v>316</v>
      </c>
      <c r="P111" s="81">
        <v>43688.80706018519</v>
      </c>
      <c r="Q111" s="79" t="s">
        <v>363</v>
      </c>
      <c r="R111" s="82" t="s">
        <v>397</v>
      </c>
      <c r="S111" s="79" t="s">
        <v>403</v>
      </c>
      <c r="T111" s="79"/>
      <c r="U111" s="79"/>
      <c r="V111" s="82" t="s">
        <v>478</v>
      </c>
      <c r="W111" s="81">
        <v>43688.80706018519</v>
      </c>
      <c r="X111" s="82" t="s">
        <v>577</v>
      </c>
      <c r="Y111" s="79"/>
      <c r="Z111" s="79"/>
      <c r="AA111" s="85" t="s">
        <v>684</v>
      </c>
      <c r="AB111" s="85" t="s">
        <v>738</v>
      </c>
      <c r="AC111" s="79" t="b">
        <v>0</v>
      </c>
      <c r="AD111" s="79">
        <v>2</v>
      </c>
      <c r="AE111" s="85" t="s">
        <v>746</v>
      </c>
      <c r="AF111" s="79" t="b">
        <v>0</v>
      </c>
      <c r="AG111" s="79" t="s">
        <v>747</v>
      </c>
      <c r="AH111" s="79"/>
      <c r="AI111" s="85" t="s">
        <v>739</v>
      </c>
      <c r="AJ111" s="79" t="b">
        <v>0</v>
      </c>
      <c r="AK111" s="79">
        <v>0</v>
      </c>
      <c r="AL111" s="85" t="s">
        <v>739</v>
      </c>
      <c r="AM111" s="79" t="s">
        <v>755</v>
      </c>
      <c r="AN111" s="79" t="b">
        <v>0</v>
      </c>
      <c r="AO111" s="85" t="s">
        <v>738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7</v>
      </c>
      <c r="BC111" s="78" t="str">
        <f>REPLACE(INDEX(GroupVertices[Group],MATCH(Edges[[#This Row],[Vertex 2]],GroupVertices[Vertex],0)),1,1,"")</f>
        <v>7</v>
      </c>
      <c r="BD111" s="48"/>
      <c r="BE111" s="49"/>
      <c r="BF111" s="48"/>
      <c r="BG111" s="49"/>
      <c r="BH111" s="48"/>
      <c r="BI111" s="49"/>
      <c r="BJ111" s="48"/>
      <c r="BK111" s="49"/>
      <c r="BL111" s="48"/>
    </row>
    <row r="112" spans="1:64" ht="15">
      <c r="A112" s="64" t="s">
        <v>254</v>
      </c>
      <c r="B112" s="64" t="s">
        <v>314</v>
      </c>
      <c r="C112" s="65" t="s">
        <v>2225</v>
      </c>
      <c r="D112" s="66">
        <v>3</v>
      </c>
      <c r="E112" s="67" t="s">
        <v>132</v>
      </c>
      <c r="F112" s="68">
        <v>35</v>
      </c>
      <c r="G112" s="65"/>
      <c r="H112" s="69"/>
      <c r="I112" s="70"/>
      <c r="J112" s="70"/>
      <c r="K112" s="34" t="s">
        <v>65</v>
      </c>
      <c r="L112" s="77">
        <v>112</v>
      </c>
      <c r="M112" s="77"/>
      <c r="N112" s="72"/>
      <c r="O112" s="79" t="s">
        <v>316</v>
      </c>
      <c r="P112" s="81">
        <v>43688.80706018519</v>
      </c>
      <c r="Q112" s="79" t="s">
        <v>363</v>
      </c>
      <c r="R112" s="82" t="s">
        <v>397</v>
      </c>
      <c r="S112" s="79" t="s">
        <v>403</v>
      </c>
      <c r="T112" s="79"/>
      <c r="U112" s="79"/>
      <c r="V112" s="82" t="s">
        <v>478</v>
      </c>
      <c r="W112" s="81">
        <v>43688.80706018519</v>
      </c>
      <c r="X112" s="82" t="s">
        <v>577</v>
      </c>
      <c r="Y112" s="79"/>
      <c r="Z112" s="79"/>
      <c r="AA112" s="85" t="s">
        <v>684</v>
      </c>
      <c r="AB112" s="85" t="s">
        <v>738</v>
      </c>
      <c r="AC112" s="79" t="b">
        <v>0</v>
      </c>
      <c r="AD112" s="79">
        <v>2</v>
      </c>
      <c r="AE112" s="85" t="s">
        <v>746</v>
      </c>
      <c r="AF112" s="79" t="b">
        <v>0</v>
      </c>
      <c r="AG112" s="79" t="s">
        <v>747</v>
      </c>
      <c r="AH112" s="79"/>
      <c r="AI112" s="85" t="s">
        <v>739</v>
      </c>
      <c r="AJ112" s="79" t="b">
        <v>0</v>
      </c>
      <c r="AK112" s="79">
        <v>0</v>
      </c>
      <c r="AL112" s="85" t="s">
        <v>739</v>
      </c>
      <c r="AM112" s="79" t="s">
        <v>755</v>
      </c>
      <c r="AN112" s="79" t="b">
        <v>0</v>
      </c>
      <c r="AO112" s="85" t="s">
        <v>738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7</v>
      </c>
      <c r="BC112" s="78" t="str">
        <f>REPLACE(INDEX(GroupVertices[Group],MATCH(Edges[[#This Row],[Vertex 2]],GroupVertices[Vertex],0)),1,1,"")</f>
        <v>7</v>
      </c>
      <c r="BD112" s="48"/>
      <c r="BE112" s="49"/>
      <c r="BF112" s="48"/>
      <c r="BG112" s="49"/>
      <c r="BH112" s="48"/>
      <c r="BI112" s="49"/>
      <c r="BJ112" s="48"/>
      <c r="BK112" s="49"/>
      <c r="BL112" s="48"/>
    </row>
    <row r="113" spans="1:64" ht="15">
      <c r="A113" s="64" t="s">
        <v>254</v>
      </c>
      <c r="B113" s="64" t="s">
        <v>315</v>
      </c>
      <c r="C113" s="65" t="s">
        <v>2225</v>
      </c>
      <c r="D113" s="66">
        <v>3</v>
      </c>
      <c r="E113" s="67" t="s">
        <v>132</v>
      </c>
      <c r="F113" s="68">
        <v>35</v>
      </c>
      <c r="G113" s="65"/>
      <c r="H113" s="69"/>
      <c r="I113" s="70"/>
      <c r="J113" s="70"/>
      <c r="K113" s="34" t="s">
        <v>65</v>
      </c>
      <c r="L113" s="77">
        <v>113</v>
      </c>
      <c r="M113" s="77"/>
      <c r="N113" s="72"/>
      <c r="O113" s="79" t="s">
        <v>317</v>
      </c>
      <c r="P113" s="81">
        <v>43688.80706018519</v>
      </c>
      <c r="Q113" s="79" t="s">
        <v>363</v>
      </c>
      <c r="R113" s="82" t="s">
        <v>397</v>
      </c>
      <c r="S113" s="79" t="s">
        <v>403</v>
      </c>
      <c r="T113" s="79"/>
      <c r="U113" s="79"/>
      <c r="V113" s="82" t="s">
        <v>478</v>
      </c>
      <c r="W113" s="81">
        <v>43688.80706018519</v>
      </c>
      <c r="X113" s="82" t="s">
        <v>577</v>
      </c>
      <c r="Y113" s="79"/>
      <c r="Z113" s="79"/>
      <c r="AA113" s="85" t="s">
        <v>684</v>
      </c>
      <c r="AB113" s="85" t="s">
        <v>738</v>
      </c>
      <c r="AC113" s="79" t="b">
        <v>0</v>
      </c>
      <c r="AD113" s="79">
        <v>2</v>
      </c>
      <c r="AE113" s="85" t="s">
        <v>746</v>
      </c>
      <c r="AF113" s="79" t="b">
        <v>0</v>
      </c>
      <c r="AG113" s="79" t="s">
        <v>747</v>
      </c>
      <c r="AH113" s="79"/>
      <c r="AI113" s="85" t="s">
        <v>739</v>
      </c>
      <c r="AJ113" s="79" t="b">
        <v>0</v>
      </c>
      <c r="AK113" s="79">
        <v>0</v>
      </c>
      <c r="AL113" s="85" t="s">
        <v>739</v>
      </c>
      <c r="AM113" s="79" t="s">
        <v>755</v>
      </c>
      <c r="AN113" s="79" t="b">
        <v>0</v>
      </c>
      <c r="AO113" s="85" t="s">
        <v>738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7</v>
      </c>
      <c r="BC113" s="78" t="str">
        <f>REPLACE(INDEX(GroupVertices[Group],MATCH(Edges[[#This Row],[Vertex 2]],GroupVertices[Vertex],0)),1,1,"")</f>
        <v>7</v>
      </c>
      <c r="BD113" s="48">
        <v>1</v>
      </c>
      <c r="BE113" s="49">
        <v>3.4482758620689653</v>
      </c>
      <c r="BF113" s="48">
        <v>0</v>
      </c>
      <c r="BG113" s="49">
        <v>0</v>
      </c>
      <c r="BH113" s="48">
        <v>0</v>
      </c>
      <c r="BI113" s="49">
        <v>0</v>
      </c>
      <c r="BJ113" s="48">
        <v>28</v>
      </c>
      <c r="BK113" s="49">
        <v>96.55172413793103</v>
      </c>
      <c r="BL113" s="48">
        <v>29</v>
      </c>
    </row>
    <row r="114" spans="1:64" ht="15">
      <c r="A114" s="64" t="s">
        <v>214</v>
      </c>
      <c r="B114" s="64" t="s">
        <v>255</v>
      </c>
      <c r="C114" s="65" t="s">
        <v>2225</v>
      </c>
      <c r="D114" s="66">
        <v>3</v>
      </c>
      <c r="E114" s="67" t="s">
        <v>132</v>
      </c>
      <c r="F114" s="68">
        <v>35</v>
      </c>
      <c r="G114" s="65"/>
      <c r="H114" s="69"/>
      <c r="I114" s="70"/>
      <c r="J114" s="70"/>
      <c r="K114" s="34" t="s">
        <v>65</v>
      </c>
      <c r="L114" s="77">
        <v>114</v>
      </c>
      <c r="M114" s="77"/>
      <c r="N114" s="72"/>
      <c r="O114" s="79" t="s">
        <v>316</v>
      </c>
      <c r="P114" s="81">
        <v>43136.7355787037</v>
      </c>
      <c r="Q114" s="79" t="s">
        <v>321</v>
      </c>
      <c r="R114" s="82" t="s">
        <v>381</v>
      </c>
      <c r="S114" s="79" t="s">
        <v>405</v>
      </c>
      <c r="T114" s="79" t="s">
        <v>419</v>
      </c>
      <c r="U114" s="79"/>
      <c r="V114" s="82" t="s">
        <v>441</v>
      </c>
      <c r="W114" s="81">
        <v>43136.7355787037</v>
      </c>
      <c r="X114" s="82" t="s">
        <v>522</v>
      </c>
      <c r="Y114" s="79"/>
      <c r="Z114" s="79"/>
      <c r="AA114" s="85" t="s">
        <v>629</v>
      </c>
      <c r="AB114" s="79"/>
      <c r="AC114" s="79" t="b">
        <v>0</v>
      </c>
      <c r="AD114" s="79">
        <v>433</v>
      </c>
      <c r="AE114" s="85" t="s">
        <v>739</v>
      </c>
      <c r="AF114" s="79" t="b">
        <v>0</v>
      </c>
      <c r="AG114" s="79" t="s">
        <v>747</v>
      </c>
      <c r="AH114" s="79"/>
      <c r="AI114" s="85" t="s">
        <v>739</v>
      </c>
      <c r="AJ114" s="79" t="b">
        <v>0</v>
      </c>
      <c r="AK114" s="79">
        <v>221</v>
      </c>
      <c r="AL114" s="85" t="s">
        <v>739</v>
      </c>
      <c r="AM114" s="79" t="s">
        <v>753</v>
      </c>
      <c r="AN114" s="79" t="b">
        <v>0</v>
      </c>
      <c r="AO114" s="85" t="s">
        <v>629</v>
      </c>
      <c r="AP114" s="79" t="s">
        <v>763</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v>2</v>
      </c>
      <c r="BE114" s="49">
        <v>5.714285714285714</v>
      </c>
      <c r="BF114" s="48">
        <v>1</v>
      </c>
      <c r="BG114" s="49">
        <v>2.857142857142857</v>
      </c>
      <c r="BH114" s="48">
        <v>0</v>
      </c>
      <c r="BI114" s="49">
        <v>0</v>
      </c>
      <c r="BJ114" s="48">
        <v>32</v>
      </c>
      <c r="BK114" s="49">
        <v>91.42857142857143</v>
      </c>
      <c r="BL114" s="48">
        <v>35</v>
      </c>
    </row>
    <row r="115" spans="1:64" ht="15">
      <c r="A115" s="64" t="s">
        <v>255</v>
      </c>
      <c r="B115" s="64" t="s">
        <v>255</v>
      </c>
      <c r="C115" s="65" t="s">
        <v>2225</v>
      </c>
      <c r="D115" s="66">
        <v>3</v>
      </c>
      <c r="E115" s="67" t="s">
        <v>132</v>
      </c>
      <c r="F115" s="68">
        <v>35</v>
      </c>
      <c r="G115" s="65"/>
      <c r="H115" s="69"/>
      <c r="I115" s="70"/>
      <c r="J115" s="70"/>
      <c r="K115" s="34" t="s">
        <v>65</v>
      </c>
      <c r="L115" s="77">
        <v>115</v>
      </c>
      <c r="M115" s="77"/>
      <c r="N115" s="72"/>
      <c r="O115" s="79" t="s">
        <v>176</v>
      </c>
      <c r="P115" s="81">
        <v>43689.59519675926</v>
      </c>
      <c r="Q115" s="79" t="s">
        <v>364</v>
      </c>
      <c r="R115" s="79" t="s">
        <v>398</v>
      </c>
      <c r="S115" s="79" t="s">
        <v>414</v>
      </c>
      <c r="T115" s="79"/>
      <c r="U115" s="79"/>
      <c r="V115" s="82" t="s">
        <v>479</v>
      </c>
      <c r="W115" s="81">
        <v>43689.59519675926</v>
      </c>
      <c r="X115" s="82" t="s">
        <v>578</v>
      </c>
      <c r="Y115" s="79"/>
      <c r="Z115" s="79"/>
      <c r="AA115" s="85" t="s">
        <v>685</v>
      </c>
      <c r="AB115" s="79"/>
      <c r="AC115" s="79" t="b">
        <v>0</v>
      </c>
      <c r="AD115" s="79">
        <v>10</v>
      </c>
      <c r="AE115" s="85" t="s">
        <v>739</v>
      </c>
      <c r="AF115" s="79" t="b">
        <v>1</v>
      </c>
      <c r="AG115" s="79" t="s">
        <v>747</v>
      </c>
      <c r="AH115" s="79"/>
      <c r="AI115" s="85" t="s">
        <v>750</v>
      </c>
      <c r="AJ115" s="79" t="b">
        <v>0</v>
      </c>
      <c r="AK115" s="79">
        <v>1</v>
      </c>
      <c r="AL115" s="85" t="s">
        <v>739</v>
      </c>
      <c r="AM115" s="79" t="s">
        <v>755</v>
      </c>
      <c r="AN115" s="79" t="b">
        <v>0</v>
      </c>
      <c r="AO115" s="85" t="s">
        <v>685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2</v>
      </c>
      <c r="BE115" s="49">
        <v>4.651162790697675</v>
      </c>
      <c r="BF115" s="48">
        <v>1</v>
      </c>
      <c r="BG115" s="49">
        <v>2.3255813953488373</v>
      </c>
      <c r="BH115" s="48">
        <v>0</v>
      </c>
      <c r="BI115" s="49">
        <v>0</v>
      </c>
      <c r="BJ115" s="48">
        <v>40</v>
      </c>
      <c r="BK115" s="49">
        <v>93.02325581395348</v>
      </c>
      <c r="BL115" s="48">
        <v>43</v>
      </c>
    </row>
    <row r="116" spans="1:64" ht="15">
      <c r="A116" s="64" t="s">
        <v>256</v>
      </c>
      <c r="B116" s="64" t="s">
        <v>255</v>
      </c>
      <c r="C116" s="65" t="s">
        <v>2225</v>
      </c>
      <c r="D116" s="66">
        <v>3</v>
      </c>
      <c r="E116" s="67" t="s">
        <v>132</v>
      </c>
      <c r="F116" s="68">
        <v>35</v>
      </c>
      <c r="G116" s="65"/>
      <c r="H116" s="69"/>
      <c r="I116" s="70"/>
      <c r="J116" s="70"/>
      <c r="K116" s="34" t="s">
        <v>65</v>
      </c>
      <c r="L116" s="77">
        <v>116</v>
      </c>
      <c r="M116" s="77"/>
      <c r="N116" s="72"/>
      <c r="O116" s="79" t="s">
        <v>316</v>
      </c>
      <c r="P116" s="81">
        <v>43689.599270833336</v>
      </c>
      <c r="Q116" s="79" t="s">
        <v>365</v>
      </c>
      <c r="R116" s="79"/>
      <c r="S116" s="79"/>
      <c r="T116" s="79"/>
      <c r="U116" s="79"/>
      <c r="V116" s="82" t="s">
        <v>480</v>
      </c>
      <c r="W116" s="81">
        <v>43689.599270833336</v>
      </c>
      <c r="X116" s="82" t="s">
        <v>579</v>
      </c>
      <c r="Y116" s="79"/>
      <c r="Z116" s="79"/>
      <c r="AA116" s="85" t="s">
        <v>686</v>
      </c>
      <c r="AB116" s="79"/>
      <c r="AC116" s="79" t="b">
        <v>0</v>
      </c>
      <c r="AD116" s="79">
        <v>0</v>
      </c>
      <c r="AE116" s="85" t="s">
        <v>739</v>
      </c>
      <c r="AF116" s="79" t="b">
        <v>1</v>
      </c>
      <c r="AG116" s="79" t="s">
        <v>747</v>
      </c>
      <c r="AH116" s="79"/>
      <c r="AI116" s="85" t="s">
        <v>750</v>
      </c>
      <c r="AJ116" s="79" t="b">
        <v>0</v>
      </c>
      <c r="AK116" s="79">
        <v>1</v>
      </c>
      <c r="AL116" s="85" t="s">
        <v>685</v>
      </c>
      <c r="AM116" s="79" t="s">
        <v>753</v>
      </c>
      <c r="AN116" s="79" t="b">
        <v>0</v>
      </c>
      <c r="AO116" s="85" t="s">
        <v>685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1</v>
      </c>
      <c r="BE116" s="49">
        <v>4.545454545454546</v>
      </c>
      <c r="BF116" s="48">
        <v>0</v>
      </c>
      <c r="BG116" s="49">
        <v>0</v>
      </c>
      <c r="BH116" s="48">
        <v>0</v>
      </c>
      <c r="BI116" s="49">
        <v>0</v>
      </c>
      <c r="BJ116" s="48">
        <v>21</v>
      </c>
      <c r="BK116" s="49">
        <v>95.45454545454545</v>
      </c>
      <c r="BL116" s="48">
        <v>22</v>
      </c>
    </row>
    <row r="117" spans="1:64" ht="15">
      <c r="A117" s="64" t="s">
        <v>257</v>
      </c>
      <c r="B117" s="64" t="s">
        <v>296</v>
      </c>
      <c r="C117" s="65" t="s">
        <v>2225</v>
      </c>
      <c r="D117" s="66">
        <v>3</v>
      </c>
      <c r="E117" s="67" t="s">
        <v>132</v>
      </c>
      <c r="F117" s="68">
        <v>35</v>
      </c>
      <c r="G117" s="65"/>
      <c r="H117" s="69"/>
      <c r="I117" s="70"/>
      <c r="J117" s="70"/>
      <c r="K117" s="34" t="s">
        <v>65</v>
      </c>
      <c r="L117" s="77">
        <v>117</v>
      </c>
      <c r="M117" s="77"/>
      <c r="N117" s="72"/>
      <c r="O117" s="79" t="s">
        <v>316</v>
      </c>
      <c r="P117" s="81">
        <v>43690.01783564815</v>
      </c>
      <c r="Q117" s="79" t="s">
        <v>366</v>
      </c>
      <c r="R117" s="79"/>
      <c r="S117" s="79"/>
      <c r="T117" s="79"/>
      <c r="U117" s="79"/>
      <c r="V117" s="82" t="s">
        <v>481</v>
      </c>
      <c r="W117" s="81">
        <v>43690.01783564815</v>
      </c>
      <c r="X117" s="82" t="s">
        <v>580</v>
      </c>
      <c r="Y117" s="79"/>
      <c r="Z117" s="79"/>
      <c r="AA117" s="85" t="s">
        <v>687</v>
      </c>
      <c r="AB117" s="79"/>
      <c r="AC117" s="79" t="b">
        <v>0</v>
      </c>
      <c r="AD117" s="79">
        <v>0</v>
      </c>
      <c r="AE117" s="85" t="s">
        <v>739</v>
      </c>
      <c r="AF117" s="79" t="b">
        <v>0</v>
      </c>
      <c r="AG117" s="79" t="s">
        <v>747</v>
      </c>
      <c r="AH117" s="79"/>
      <c r="AI117" s="85" t="s">
        <v>739</v>
      </c>
      <c r="AJ117" s="79" t="b">
        <v>0</v>
      </c>
      <c r="AK117" s="79">
        <v>26</v>
      </c>
      <c r="AL117" s="85" t="s">
        <v>731</v>
      </c>
      <c r="AM117" s="79" t="s">
        <v>755</v>
      </c>
      <c r="AN117" s="79" t="b">
        <v>0</v>
      </c>
      <c r="AO117" s="85" t="s">
        <v>731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1</v>
      </c>
      <c r="BG117" s="49">
        <v>4.545454545454546</v>
      </c>
      <c r="BH117" s="48">
        <v>0</v>
      </c>
      <c r="BI117" s="49">
        <v>0</v>
      </c>
      <c r="BJ117" s="48">
        <v>21</v>
      </c>
      <c r="BK117" s="49">
        <v>95.45454545454545</v>
      </c>
      <c r="BL117" s="48">
        <v>22</v>
      </c>
    </row>
    <row r="118" spans="1:64" ht="15">
      <c r="A118" s="64" t="s">
        <v>258</v>
      </c>
      <c r="B118" s="64" t="s">
        <v>296</v>
      </c>
      <c r="C118" s="65" t="s">
        <v>2225</v>
      </c>
      <c r="D118" s="66">
        <v>3</v>
      </c>
      <c r="E118" s="67" t="s">
        <v>132</v>
      </c>
      <c r="F118" s="68">
        <v>35</v>
      </c>
      <c r="G118" s="65"/>
      <c r="H118" s="69"/>
      <c r="I118" s="70"/>
      <c r="J118" s="70"/>
      <c r="K118" s="34" t="s">
        <v>65</v>
      </c>
      <c r="L118" s="77">
        <v>118</v>
      </c>
      <c r="M118" s="77"/>
      <c r="N118" s="72"/>
      <c r="O118" s="79" t="s">
        <v>316</v>
      </c>
      <c r="P118" s="81">
        <v>43690.01818287037</v>
      </c>
      <c r="Q118" s="79" t="s">
        <v>366</v>
      </c>
      <c r="R118" s="79"/>
      <c r="S118" s="79"/>
      <c r="T118" s="79"/>
      <c r="U118" s="79"/>
      <c r="V118" s="82" t="s">
        <v>482</v>
      </c>
      <c r="W118" s="81">
        <v>43690.01818287037</v>
      </c>
      <c r="X118" s="82" t="s">
        <v>581</v>
      </c>
      <c r="Y118" s="79"/>
      <c r="Z118" s="79"/>
      <c r="AA118" s="85" t="s">
        <v>688</v>
      </c>
      <c r="AB118" s="79"/>
      <c r="AC118" s="79" t="b">
        <v>0</v>
      </c>
      <c r="AD118" s="79">
        <v>0</v>
      </c>
      <c r="AE118" s="85" t="s">
        <v>739</v>
      </c>
      <c r="AF118" s="79" t="b">
        <v>0</v>
      </c>
      <c r="AG118" s="79" t="s">
        <v>747</v>
      </c>
      <c r="AH118" s="79"/>
      <c r="AI118" s="85" t="s">
        <v>739</v>
      </c>
      <c r="AJ118" s="79" t="b">
        <v>0</v>
      </c>
      <c r="AK118" s="79">
        <v>26</v>
      </c>
      <c r="AL118" s="85" t="s">
        <v>731</v>
      </c>
      <c r="AM118" s="79" t="s">
        <v>755</v>
      </c>
      <c r="AN118" s="79" t="b">
        <v>0</v>
      </c>
      <c r="AO118" s="85" t="s">
        <v>731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1</v>
      </c>
      <c r="BG118" s="49">
        <v>4.545454545454546</v>
      </c>
      <c r="BH118" s="48">
        <v>0</v>
      </c>
      <c r="BI118" s="49">
        <v>0</v>
      </c>
      <c r="BJ118" s="48">
        <v>21</v>
      </c>
      <c r="BK118" s="49">
        <v>95.45454545454545</v>
      </c>
      <c r="BL118" s="48">
        <v>22</v>
      </c>
    </row>
    <row r="119" spans="1:64" ht="15">
      <c r="A119" s="64" t="s">
        <v>259</v>
      </c>
      <c r="B119" s="64" t="s">
        <v>296</v>
      </c>
      <c r="C119" s="65" t="s">
        <v>2225</v>
      </c>
      <c r="D119" s="66">
        <v>3</v>
      </c>
      <c r="E119" s="67" t="s">
        <v>132</v>
      </c>
      <c r="F119" s="68">
        <v>35</v>
      </c>
      <c r="G119" s="65"/>
      <c r="H119" s="69"/>
      <c r="I119" s="70"/>
      <c r="J119" s="70"/>
      <c r="K119" s="34" t="s">
        <v>65</v>
      </c>
      <c r="L119" s="77">
        <v>119</v>
      </c>
      <c r="M119" s="77"/>
      <c r="N119" s="72"/>
      <c r="O119" s="79" t="s">
        <v>316</v>
      </c>
      <c r="P119" s="81">
        <v>43690.01908564815</v>
      </c>
      <c r="Q119" s="79" t="s">
        <v>366</v>
      </c>
      <c r="R119" s="79"/>
      <c r="S119" s="79"/>
      <c r="T119" s="79"/>
      <c r="U119" s="79"/>
      <c r="V119" s="82" t="s">
        <v>483</v>
      </c>
      <c r="W119" s="81">
        <v>43690.01908564815</v>
      </c>
      <c r="X119" s="82" t="s">
        <v>582</v>
      </c>
      <c r="Y119" s="79"/>
      <c r="Z119" s="79"/>
      <c r="AA119" s="85" t="s">
        <v>689</v>
      </c>
      <c r="AB119" s="79"/>
      <c r="AC119" s="79" t="b">
        <v>0</v>
      </c>
      <c r="AD119" s="79">
        <v>0</v>
      </c>
      <c r="AE119" s="85" t="s">
        <v>739</v>
      </c>
      <c r="AF119" s="79" t="b">
        <v>0</v>
      </c>
      <c r="AG119" s="79" t="s">
        <v>747</v>
      </c>
      <c r="AH119" s="79"/>
      <c r="AI119" s="85" t="s">
        <v>739</v>
      </c>
      <c r="AJ119" s="79" t="b">
        <v>0</v>
      </c>
      <c r="AK119" s="79">
        <v>26</v>
      </c>
      <c r="AL119" s="85" t="s">
        <v>731</v>
      </c>
      <c r="AM119" s="79" t="s">
        <v>757</v>
      </c>
      <c r="AN119" s="79" t="b">
        <v>0</v>
      </c>
      <c r="AO119" s="85" t="s">
        <v>731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1</v>
      </c>
      <c r="BG119" s="49">
        <v>4.545454545454546</v>
      </c>
      <c r="BH119" s="48">
        <v>0</v>
      </c>
      <c r="BI119" s="49">
        <v>0</v>
      </c>
      <c r="BJ119" s="48">
        <v>21</v>
      </c>
      <c r="BK119" s="49">
        <v>95.45454545454545</v>
      </c>
      <c r="BL119" s="48">
        <v>22</v>
      </c>
    </row>
    <row r="120" spans="1:64" ht="15">
      <c r="A120" s="64" t="s">
        <v>260</v>
      </c>
      <c r="B120" s="64" t="s">
        <v>296</v>
      </c>
      <c r="C120" s="65" t="s">
        <v>2225</v>
      </c>
      <c r="D120" s="66">
        <v>3</v>
      </c>
      <c r="E120" s="67" t="s">
        <v>132</v>
      </c>
      <c r="F120" s="68">
        <v>35</v>
      </c>
      <c r="G120" s="65"/>
      <c r="H120" s="69"/>
      <c r="I120" s="70"/>
      <c r="J120" s="70"/>
      <c r="K120" s="34" t="s">
        <v>65</v>
      </c>
      <c r="L120" s="77">
        <v>120</v>
      </c>
      <c r="M120" s="77"/>
      <c r="N120" s="72"/>
      <c r="O120" s="79" t="s">
        <v>316</v>
      </c>
      <c r="P120" s="81">
        <v>43690.02690972222</v>
      </c>
      <c r="Q120" s="79" t="s">
        <v>366</v>
      </c>
      <c r="R120" s="79"/>
      <c r="S120" s="79"/>
      <c r="T120" s="79"/>
      <c r="U120" s="79"/>
      <c r="V120" s="82" t="s">
        <v>484</v>
      </c>
      <c r="W120" s="81">
        <v>43690.02690972222</v>
      </c>
      <c r="X120" s="82" t="s">
        <v>583</v>
      </c>
      <c r="Y120" s="79"/>
      <c r="Z120" s="79"/>
      <c r="AA120" s="85" t="s">
        <v>690</v>
      </c>
      <c r="AB120" s="79"/>
      <c r="AC120" s="79" t="b">
        <v>0</v>
      </c>
      <c r="AD120" s="79">
        <v>0</v>
      </c>
      <c r="AE120" s="85" t="s">
        <v>739</v>
      </c>
      <c r="AF120" s="79" t="b">
        <v>0</v>
      </c>
      <c r="AG120" s="79" t="s">
        <v>747</v>
      </c>
      <c r="AH120" s="79"/>
      <c r="AI120" s="85" t="s">
        <v>739</v>
      </c>
      <c r="AJ120" s="79" t="b">
        <v>0</v>
      </c>
      <c r="AK120" s="79">
        <v>26</v>
      </c>
      <c r="AL120" s="85" t="s">
        <v>731</v>
      </c>
      <c r="AM120" s="79" t="s">
        <v>754</v>
      </c>
      <c r="AN120" s="79" t="b">
        <v>0</v>
      </c>
      <c r="AO120" s="85" t="s">
        <v>731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1</v>
      </c>
      <c r="BG120" s="49">
        <v>4.545454545454546</v>
      </c>
      <c r="BH120" s="48">
        <v>0</v>
      </c>
      <c r="BI120" s="49">
        <v>0</v>
      </c>
      <c r="BJ120" s="48">
        <v>21</v>
      </c>
      <c r="BK120" s="49">
        <v>95.45454545454545</v>
      </c>
      <c r="BL120" s="48">
        <v>22</v>
      </c>
    </row>
    <row r="121" spans="1:64" ht="15">
      <c r="A121" s="64" t="s">
        <v>261</v>
      </c>
      <c r="B121" s="64" t="s">
        <v>296</v>
      </c>
      <c r="C121" s="65" t="s">
        <v>2225</v>
      </c>
      <c r="D121" s="66">
        <v>3</v>
      </c>
      <c r="E121" s="67" t="s">
        <v>132</v>
      </c>
      <c r="F121" s="68">
        <v>35</v>
      </c>
      <c r="G121" s="65"/>
      <c r="H121" s="69"/>
      <c r="I121" s="70"/>
      <c r="J121" s="70"/>
      <c r="K121" s="34" t="s">
        <v>65</v>
      </c>
      <c r="L121" s="77">
        <v>121</v>
      </c>
      <c r="M121" s="77"/>
      <c r="N121" s="72"/>
      <c r="O121" s="79" t="s">
        <v>316</v>
      </c>
      <c r="P121" s="81">
        <v>43690.03028935185</v>
      </c>
      <c r="Q121" s="79" t="s">
        <v>366</v>
      </c>
      <c r="R121" s="79"/>
      <c r="S121" s="79"/>
      <c r="T121" s="79"/>
      <c r="U121" s="79"/>
      <c r="V121" s="82" t="s">
        <v>485</v>
      </c>
      <c r="W121" s="81">
        <v>43690.03028935185</v>
      </c>
      <c r="X121" s="82" t="s">
        <v>584</v>
      </c>
      <c r="Y121" s="79"/>
      <c r="Z121" s="79"/>
      <c r="AA121" s="85" t="s">
        <v>691</v>
      </c>
      <c r="AB121" s="79"/>
      <c r="AC121" s="79" t="b">
        <v>0</v>
      </c>
      <c r="AD121" s="79">
        <v>0</v>
      </c>
      <c r="AE121" s="85" t="s">
        <v>739</v>
      </c>
      <c r="AF121" s="79" t="b">
        <v>0</v>
      </c>
      <c r="AG121" s="79" t="s">
        <v>747</v>
      </c>
      <c r="AH121" s="79"/>
      <c r="AI121" s="85" t="s">
        <v>739</v>
      </c>
      <c r="AJ121" s="79" t="b">
        <v>0</v>
      </c>
      <c r="AK121" s="79">
        <v>26</v>
      </c>
      <c r="AL121" s="85" t="s">
        <v>731</v>
      </c>
      <c r="AM121" s="79" t="s">
        <v>755</v>
      </c>
      <c r="AN121" s="79" t="b">
        <v>0</v>
      </c>
      <c r="AO121" s="85" t="s">
        <v>731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1</v>
      </c>
      <c r="BG121" s="49">
        <v>4.545454545454546</v>
      </c>
      <c r="BH121" s="48">
        <v>0</v>
      </c>
      <c r="BI121" s="49">
        <v>0</v>
      </c>
      <c r="BJ121" s="48">
        <v>21</v>
      </c>
      <c r="BK121" s="49">
        <v>95.45454545454545</v>
      </c>
      <c r="BL121" s="48">
        <v>22</v>
      </c>
    </row>
    <row r="122" spans="1:64" ht="15">
      <c r="A122" s="64" t="s">
        <v>262</v>
      </c>
      <c r="B122" s="64" t="s">
        <v>296</v>
      </c>
      <c r="C122" s="65" t="s">
        <v>2225</v>
      </c>
      <c r="D122" s="66">
        <v>3</v>
      </c>
      <c r="E122" s="67" t="s">
        <v>132</v>
      </c>
      <c r="F122" s="68">
        <v>35</v>
      </c>
      <c r="G122" s="65"/>
      <c r="H122" s="69"/>
      <c r="I122" s="70"/>
      <c r="J122" s="70"/>
      <c r="K122" s="34" t="s">
        <v>65</v>
      </c>
      <c r="L122" s="77">
        <v>122</v>
      </c>
      <c r="M122" s="77"/>
      <c r="N122" s="72"/>
      <c r="O122" s="79" t="s">
        <v>316</v>
      </c>
      <c r="P122" s="81">
        <v>43690.03050925926</v>
      </c>
      <c r="Q122" s="79" t="s">
        <v>366</v>
      </c>
      <c r="R122" s="79"/>
      <c r="S122" s="79"/>
      <c r="T122" s="79"/>
      <c r="U122" s="79"/>
      <c r="V122" s="82" t="s">
        <v>486</v>
      </c>
      <c r="W122" s="81">
        <v>43690.03050925926</v>
      </c>
      <c r="X122" s="82" t="s">
        <v>585</v>
      </c>
      <c r="Y122" s="79"/>
      <c r="Z122" s="79"/>
      <c r="AA122" s="85" t="s">
        <v>692</v>
      </c>
      <c r="AB122" s="79"/>
      <c r="AC122" s="79" t="b">
        <v>0</v>
      </c>
      <c r="AD122" s="79">
        <v>0</v>
      </c>
      <c r="AE122" s="85" t="s">
        <v>739</v>
      </c>
      <c r="AF122" s="79" t="b">
        <v>0</v>
      </c>
      <c r="AG122" s="79" t="s">
        <v>747</v>
      </c>
      <c r="AH122" s="79"/>
      <c r="AI122" s="85" t="s">
        <v>739</v>
      </c>
      <c r="AJ122" s="79" t="b">
        <v>0</v>
      </c>
      <c r="AK122" s="79">
        <v>26</v>
      </c>
      <c r="AL122" s="85" t="s">
        <v>731</v>
      </c>
      <c r="AM122" s="79" t="s">
        <v>758</v>
      </c>
      <c r="AN122" s="79" t="b">
        <v>0</v>
      </c>
      <c r="AO122" s="85" t="s">
        <v>731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1</v>
      </c>
      <c r="BG122" s="49">
        <v>4.545454545454546</v>
      </c>
      <c r="BH122" s="48">
        <v>0</v>
      </c>
      <c r="BI122" s="49">
        <v>0</v>
      </c>
      <c r="BJ122" s="48">
        <v>21</v>
      </c>
      <c r="BK122" s="49">
        <v>95.45454545454545</v>
      </c>
      <c r="BL122" s="48">
        <v>22</v>
      </c>
    </row>
    <row r="123" spans="1:64" ht="15">
      <c r="A123" s="64" t="s">
        <v>263</v>
      </c>
      <c r="B123" s="64" t="s">
        <v>296</v>
      </c>
      <c r="C123" s="65" t="s">
        <v>2225</v>
      </c>
      <c r="D123" s="66">
        <v>3</v>
      </c>
      <c r="E123" s="67" t="s">
        <v>132</v>
      </c>
      <c r="F123" s="68">
        <v>35</v>
      </c>
      <c r="G123" s="65"/>
      <c r="H123" s="69"/>
      <c r="I123" s="70"/>
      <c r="J123" s="70"/>
      <c r="K123" s="34" t="s">
        <v>65</v>
      </c>
      <c r="L123" s="77">
        <v>123</v>
      </c>
      <c r="M123" s="77"/>
      <c r="N123" s="72"/>
      <c r="O123" s="79" t="s">
        <v>316</v>
      </c>
      <c r="P123" s="81">
        <v>43690.03888888889</v>
      </c>
      <c r="Q123" s="79" t="s">
        <v>366</v>
      </c>
      <c r="R123" s="79"/>
      <c r="S123" s="79"/>
      <c r="T123" s="79"/>
      <c r="U123" s="79"/>
      <c r="V123" s="82" t="s">
        <v>487</v>
      </c>
      <c r="W123" s="81">
        <v>43690.03888888889</v>
      </c>
      <c r="X123" s="82" t="s">
        <v>586</v>
      </c>
      <c r="Y123" s="79"/>
      <c r="Z123" s="79"/>
      <c r="AA123" s="85" t="s">
        <v>693</v>
      </c>
      <c r="AB123" s="79"/>
      <c r="AC123" s="79" t="b">
        <v>0</v>
      </c>
      <c r="AD123" s="79">
        <v>0</v>
      </c>
      <c r="AE123" s="85" t="s">
        <v>739</v>
      </c>
      <c r="AF123" s="79" t="b">
        <v>0</v>
      </c>
      <c r="AG123" s="79" t="s">
        <v>747</v>
      </c>
      <c r="AH123" s="79"/>
      <c r="AI123" s="85" t="s">
        <v>739</v>
      </c>
      <c r="AJ123" s="79" t="b">
        <v>0</v>
      </c>
      <c r="AK123" s="79">
        <v>26</v>
      </c>
      <c r="AL123" s="85" t="s">
        <v>731</v>
      </c>
      <c r="AM123" s="79" t="s">
        <v>752</v>
      </c>
      <c r="AN123" s="79" t="b">
        <v>0</v>
      </c>
      <c r="AO123" s="85" t="s">
        <v>731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1</v>
      </c>
      <c r="BG123" s="49">
        <v>4.545454545454546</v>
      </c>
      <c r="BH123" s="48">
        <v>0</v>
      </c>
      <c r="BI123" s="49">
        <v>0</v>
      </c>
      <c r="BJ123" s="48">
        <v>21</v>
      </c>
      <c r="BK123" s="49">
        <v>95.45454545454545</v>
      </c>
      <c r="BL123" s="48">
        <v>22</v>
      </c>
    </row>
    <row r="124" spans="1:64" ht="15">
      <c r="A124" s="64" t="s">
        <v>264</v>
      </c>
      <c r="B124" s="64" t="s">
        <v>296</v>
      </c>
      <c r="C124" s="65" t="s">
        <v>2225</v>
      </c>
      <c r="D124" s="66">
        <v>3</v>
      </c>
      <c r="E124" s="67" t="s">
        <v>132</v>
      </c>
      <c r="F124" s="68">
        <v>35</v>
      </c>
      <c r="G124" s="65"/>
      <c r="H124" s="69"/>
      <c r="I124" s="70"/>
      <c r="J124" s="70"/>
      <c r="K124" s="34" t="s">
        <v>65</v>
      </c>
      <c r="L124" s="77">
        <v>124</v>
      </c>
      <c r="M124" s="77"/>
      <c r="N124" s="72"/>
      <c r="O124" s="79" t="s">
        <v>316</v>
      </c>
      <c r="P124" s="81">
        <v>43690.04702546296</v>
      </c>
      <c r="Q124" s="79" t="s">
        <v>366</v>
      </c>
      <c r="R124" s="79"/>
      <c r="S124" s="79"/>
      <c r="T124" s="79"/>
      <c r="U124" s="79"/>
      <c r="V124" s="82" t="s">
        <v>488</v>
      </c>
      <c r="W124" s="81">
        <v>43690.04702546296</v>
      </c>
      <c r="X124" s="82" t="s">
        <v>587</v>
      </c>
      <c r="Y124" s="79"/>
      <c r="Z124" s="79"/>
      <c r="AA124" s="85" t="s">
        <v>694</v>
      </c>
      <c r="AB124" s="79"/>
      <c r="AC124" s="79" t="b">
        <v>0</v>
      </c>
      <c r="AD124" s="79">
        <v>0</v>
      </c>
      <c r="AE124" s="85" t="s">
        <v>739</v>
      </c>
      <c r="AF124" s="79" t="b">
        <v>0</v>
      </c>
      <c r="AG124" s="79" t="s">
        <v>747</v>
      </c>
      <c r="AH124" s="79"/>
      <c r="AI124" s="85" t="s">
        <v>739</v>
      </c>
      <c r="AJ124" s="79" t="b">
        <v>0</v>
      </c>
      <c r="AK124" s="79">
        <v>26</v>
      </c>
      <c r="AL124" s="85" t="s">
        <v>731</v>
      </c>
      <c r="AM124" s="79" t="s">
        <v>754</v>
      </c>
      <c r="AN124" s="79" t="b">
        <v>0</v>
      </c>
      <c r="AO124" s="85" t="s">
        <v>731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1</v>
      </c>
      <c r="BG124" s="49">
        <v>4.545454545454546</v>
      </c>
      <c r="BH124" s="48">
        <v>0</v>
      </c>
      <c r="BI124" s="49">
        <v>0</v>
      </c>
      <c r="BJ124" s="48">
        <v>21</v>
      </c>
      <c r="BK124" s="49">
        <v>95.45454545454545</v>
      </c>
      <c r="BL124" s="48">
        <v>22</v>
      </c>
    </row>
    <row r="125" spans="1:64" ht="15">
      <c r="A125" s="64" t="s">
        <v>265</v>
      </c>
      <c r="B125" s="64" t="s">
        <v>296</v>
      </c>
      <c r="C125" s="65" t="s">
        <v>2225</v>
      </c>
      <c r="D125" s="66">
        <v>3</v>
      </c>
      <c r="E125" s="67" t="s">
        <v>132</v>
      </c>
      <c r="F125" s="68">
        <v>35</v>
      </c>
      <c r="G125" s="65"/>
      <c r="H125" s="69"/>
      <c r="I125" s="70"/>
      <c r="J125" s="70"/>
      <c r="K125" s="34" t="s">
        <v>65</v>
      </c>
      <c r="L125" s="77">
        <v>125</v>
      </c>
      <c r="M125" s="77"/>
      <c r="N125" s="72"/>
      <c r="O125" s="79" t="s">
        <v>316</v>
      </c>
      <c r="P125" s="81">
        <v>43690.05101851852</v>
      </c>
      <c r="Q125" s="79" t="s">
        <v>366</v>
      </c>
      <c r="R125" s="79"/>
      <c r="S125" s="79"/>
      <c r="T125" s="79"/>
      <c r="U125" s="79"/>
      <c r="V125" s="82" t="s">
        <v>489</v>
      </c>
      <c r="W125" s="81">
        <v>43690.05101851852</v>
      </c>
      <c r="X125" s="82" t="s">
        <v>588</v>
      </c>
      <c r="Y125" s="79"/>
      <c r="Z125" s="79"/>
      <c r="AA125" s="85" t="s">
        <v>695</v>
      </c>
      <c r="AB125" s="79"/>
      <c r="AC125" s="79" t="b">
        <v>0</v>
      </c>
      <c r="AD125" s="79">
        <v>0</v>
      </c>
      <c r="AE125" s="85" t="s">
        <v>739</v>
      </c>
      <c r="AF125" s="79" t="b">
        <v>0</v>
      </c>
      <c r="AG125" s="79" t="s">
        <v>747</v>
      </c>
      <c r="AH125" s="79"/>
      <c r="AI125" s="85" t="s">
        <v>739</v>
      </c>
      <c r="AJ125" s="79" t="b">
        <v>0</v>
      </c>
      <c r="AK125" s="79">
        <v>26</v>
      </c>
      <c r="AL125" s="85" t="s">
        <v>731</v>
      </c>
      <c r="AM125" s="79" t="s">
        <v>755</v>
      </c>
      <c r="AN125" s="79" t="b">
        <v>0</v>
      </c>
      <c r="AO125" s="85" t="s">
        <v>731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1</v>
      </c>
      <c r="BG125" s="49">
        <v>4.545454545454546</v>
      </c>
      <c r="BH125" s="48">
        <v>0</v>
      </c>
      <c r="BI125" s="49">
        <v>0</v>
      </c>
      <c r="BJ125" s="48">
        <v>21</v>
      </c>
      <c r="BK125" s="49">
        <v>95.45454545454545</v>
      </c>
      <c r="BL125" s="48">
        <v>22</v>
      </c>
    </row>
    <row r="126" spans="1:64" ht="15">
      <c r="A126" s="64" t="s">
        <v>266</v>
      </c>
      <c r="B126" s="64" t="s">
        <v>296</v>
      </c>
      <c r="C126" s="65" t="s">
        <v>2225</v>
      </c>
      <c r="D126" s="66">
        <v>3</v>
      </c>
      <c r="E126" s="67" t="s">
        <v>132</v>
      </c>
      <c r="F126" s="68">
        <v>35</v>
      </c>
      <c r="G126" s="65"/>
      <c r="H126" s="69"/>
      <c r="I126" s="70"/>
      <c r="J126" s="70"/>
      <c r="K126" s="34" t="s">
        <v>65</v>
      </c>
      <c r="L126" s="77">
        <v>126</v>
      </c>
      <c r="M126" s="77"/>
      <c r="N126" s="72"/>
      <c r="O126" s="79" t="s">
        <v>316</v>
      </c>
      <c r="P126" s="81">
        <v>43690.075324074074</v>
      </c>
      <c r="Q126" s="79" t="s">
        <v>366</v>
      </c>
      <c r="R126" s="79"/>
      <c r="S126" s="79"/>
      <c r="T126" s="79"/>
      <c r="U126" s="79"/>
      <c r="V126" s="82" t="s">
        <v>490</v>
      </c>
      <c r="W126" s="81">
        <v>43690.075324074074</v>
      </c>
      <c r="X126" s="82" t="s">
        <v>589</v>
      </c>
      <c r="Y126" s="79"/>
      <c r="Z126" s="79"/>
      <c r="AA126" s="85" t="s">
        <v>696</v>
      </c>
      <c r="AB126" s="79"/>
      <c r="AC126" s="79" t="b">
        <v>0</v>
      </c>
      <c r="AD126" s="79">
        <v>0</v>
      </c>
      <c r="AE126" s="85" t="s">
        <v>739</v>
      </c>
      <c r="AF126" s="79" t="b">
        <v>0</v>
      </c>
      <c r="AG126" s="79" t="s">
        <v>747</v>
      </c>
      <c r="AH126" s="79"/>
      <c r="AI126" s="85" t="s">
        <v>739</v>
      </c>
      <c r="AJ126" s="79" t="b">
        <v>0</v>
      </c>
      <c r="AK126" s="79">
        <v>26</v>
      </c>
      <c r="AL126" s="85" t="s">
        <v>731</v>
      </c>
      <c r="AM126" s="79" t="s">
        <v>752</v>
      </c>
      <c r="AN126" s="79" t="b">
        <v>0</v>
      </c>
      <c r="AO126" s="85" t="s">
        <v>731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1</v>
      </c>
      <c r="BG126" s="49">
        <v>4.545454545454546</v>
      </c>
      <c r="BH126" s="48">
        <v>0</v>
      </c>
      <c r="BI126" s="49">
        <v>0</v>
      </c>
      <c r="BJ126" s="48">
        <v>21</v>
      </c>
      <c r="BK126" s="49">
        <v>95.45454545454545</v>
      </c>
      <c r="BL126" s="48">
        <v>22</v>
      </c>
    </row>
    <row r="127" spans="1:64" ht="15">
      <c r="A127" s="64" t="s">
        <v>267</v>
      </c>
      <c r="B127" s="64" t="s">
        <v>267</v>
      </c>
      <c r="C127" s="65" t="s">
        <v>2225</v>
      </c>
      <c r="D127" s="66">
        <v>3</v>
      </c>
      <c r="E127" s="67" t="s">
        <v>132</v>
      </c>
      <c r="F127" s="68">
        <v>35</v>
      </c>
      <c r="G127" s="65"/>
      <c r="H127" s="69"/>
      <c r="I127" s="70"/>
      <c r="J127" s="70"/>
      <c r="K127" s="34" t="s">
        <v>65</v>
      </c>
      <c r="L127" s="77">
        <v>127</v>
      </c>
      <c r="M127" s="77"/>
      <c r="N127" s="72"/>
      <c r="O127" s="79" t="s">
        <v>176</v>
      </c>
      <c r="P127" s="81">
        <v>43690.079618055555</v>
      </c>
      <c r="Q127" s="79" t="s">
        <v>367</v>
      </c>
      <c r="R127" s="82" t="s">
        <v>392</v>
      </c>
      <c r="S127" s="79" t="s">
        <v>403</v>
      </c>
      <c r="T127" s="79"/>
      <c r="U127" s="82" t="s">
        <v>435</v>
      </c>
      <c r="V127" s="82" t="s">
        <v>435</v>
      </c>
      <c r="W127" s="81">
        <v>43690.079618055555</v>
      </c>
      <c r="X127" s="82" t="s">
        <v>590</v>
      </c>
      <c r="Y127" s="79"/>
      <c r="Z127" s="79"/>
      <c r="AA127" s="85" t="s">
        <v>697</v>
      </c>
      <c r="AB127" s="79"/>
      <c r="AC127" s="79" t="b">
        <v>0</v>
      </c>
      <c r="AD127" s="79">
        <v>4</v>
      </c>
      <c r="AE127" s="85" t="s">
        <v>739</v>
      </c>
      <c r="AF127" s="79" t="b">
        <v>0</v>
      </c>
      <c r="AG127" s="79" t="s">
        <v>747</v>
      </c>
      <c r="AH127" s="79"/>
      <c r="AI127" s="85" t="s">
        <v>739</v>
      </c>
      <c r="AJ127" s="79" t="b">
        <v>0</v>
      </c>
      <c r="AK127" s="79">
        <v>0</v>
      </c>
      <c r="AL127" s="85" t="s">
        <v>739</v>
      </c>
      <c r="AM127" s="79" t="s">
        <v>755</v>
      </c>
      <c r="AN127" s="79" t="b">
        <v>0</v>
      </c>
      <c r="AO127" s="85" t="s">
        <v>697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9</v>
      </c>
      <c r="BC127" s="78" t="str">
        <f>REPLACE(INDEX(GroupVertices[Group],MATCH(Edges[[#This Row],[Vertex 2]],GroupVertices[Vertex],0)),1,1,"")</f>
        <v>9</v>
      </c>
      <c r="BD127" s="48">
        <v>0</v>
      </c>
      <c r="BE127" s="49">
        <v>0</v>
      </c>
      <c r="BF127" s="48">
        <v>0</v>
      </c>
      <c r="BG127" s="49">
        <v>0</v>
      </c>
      <c r="BH127" s="48">
        <v>0</v>
      </c>
      <c r="BI127" s="49">
        <v>0</v>
      </c>
      <c r="BJ127" s="48">
        <v>16</v>
      </c>
      <c r="BK127" s="49">
        <v>100</v>
      </c>
      <c r="BL127" s="48">
        <v>16</v>
      </c>
    </row>
    <row r="128" spans="1:64" ht="15">
      <c r="A128" s="64" t="s">
        <v>268</v>
      </c>
      <c r="B128" s="64" t="s">
        <v>296</v>
      </c>
      <c r="C128" s="65" t="s">
        <v>2225</v>
      </c>
      <c r="D128" s="66">
        <v>3</v>
      </c>
      <c r="E128" s="67" t="s">
        <v>132</v>
      </c>
      <c r="F128" s="68">
        <v>35</v>
      </c>
      <c r="G128" s="65"/>
      <c r="H128" s="69"/>
      <c r="I128" s="70"/>
      <c r="J128" s="70"/>
      <c r="K128" s="34" t="s">
        <v>65</v>
      </c>
      <c r="L128" s="77">
        <v>128</v>
      </c>
      <c r="M128" s="77"/>
      <c r="N128" s="72"/>
      <c r="O128" s="79" t="s">
        <v>316</v>
      </c>
      <c r="P128" s="81">
        <v>43690.09614583333</v>
      </c>
      <c r="Q128" s="79" t="s">
        <v>366</v>
      </c>
      <c r="R128" s="79"/>
      <c r="S128" s="79"/>
      <c r="T128" s="79"/>
      <c r="U128" s="79"/>
      <c r="V128" s="82" t="s">
        <v>491</v>
      </c>
      <c r="W128" s="81">
        <v>43690.09614583333</v>
      </c>
      <c r="X128" s="82" t="s">
        <v>591</v>
      </c>
      <c r="Y128" s="79"/>
      <c r="Z128" s="79"/>
      <c r="AA128" s="85" t="s">
        <v>698</v>
      </c>
      <c r="AB128" s="79"/>
      <c r="AC128" s="79" t="b">
        <v>0</v>
      </c>
      <c r="AD128" s="79">
        <v>0</v>
      </c>
      <c r="AE128" s="85" t="s">
        <v>739</v>
      </c>
      <c r="AF128" s="79" t="b">
        <v>0</v>
      </c>
      <c r="AG128" s="79" t="s">
        <v>747</v>
      </c>
      <c r="AH128" s="79"/>
      <c r="AI128" s="85" t="s">
        <v>739</v>
      </c>
      <c r="AJ128" s="79" t="b">
        <v>0</v>
      </c>
      <c r="AK128" s="79">
        <v>26</v>
      </c>
      <c r="AL128" s="85" t="s">
        <v>731</v>
      </c>
      <c r="AM128" s="79" t="s">
        <v>754</v>
      </c>
      <c r="AN128" s="79" t="b">
        <v>0</v>
      </c>
      <c r="AO128" s="85" t="s">
        <v>731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1</v>
      </c>
      <c r="BG128" s="49">
        <v>4.545454545454546</v>
      </c>
      <c r="BH128" s="48">
        <v>0</v>
      </c>
      <c r="BI128" s="49">
        <v>0</v>
      </c>
      <c r="BJ128" s="48">
        <v>21</v>
      </c>
      <c r="BK128" s="49">
        <v>95.45454545454545</v>
      </c>
      <c r="BL128" s="48">
        <v>22</v>
      </c>
    </row>
    <row r="129" spans="1:64" ht="15">
      <c r="A129" s="64" t="s">
        <v>269</v>
      </c>
      <c r="B129" s="64" t="s">
        <v>296</v>
      </c>
      <c r="C129" s="65" t="s">
        <v>2225</v>
      </c>
      <c r="D129" s="66">
        <v>3</v>
      </c>
      <c r="E129" s="67" t="s">
        <v>132</v>
      </c>
      <c r="F129" s="68">
        <v>35</v>
      </c>
      <c r="G129" s="65"/>
      <c r="H129" s="69"/>
      <c r="I129" s="70"/>
      <c r="J129" s="70"/>
      <c r="K129" s="34" t="s">
        <v>65</v>
      </c>
      <c r="L129" s="77">
        <v>129</v>
      </c>
      <c r="M129" s="77"/>
      <c r="N129" s="72"/>
      <c r="O129" s="79" t="s">
        <v>316</v>
      </c>
      <c r="P129" s="81">
        <v>43690.11599537037</v>
      </c>
      <c r="Q129" s="79" t="s">
        <v>366</v>
      </c>
      <c r="R129" s="79"/>
      <c r="S129" s="79"/>
      <c r="T129" s="79"/>
      <c r="U129" s="79"/>
      <c r="V129" s="82" t="s">
        <v>492</v>
      </c>
      <c r="W129" s="81">
        <v>43690.11599537037</v>
      </c>
      <c r="X129" s="82" t="s">
        <v>592</v>
      </c>
      <c r="Y129" s="79"/>
      <c r="Z129" s="79"/>
      <c r="AA129" s="85" t="s">
        <v>699</v>
      </c>
      <c r="AB129" s="79"/>
      <c r="AC129" s="79" t="b">
        <v>0</v>
      </c>
      <c r="AD129" s="79">
        <v>0</v>
      </c>
      <c r="AE129" s="85" t="s">
        <v>739</v>
      </c>
      <c r="AF129" s="79" t="b">
        <v>0</v>
      </c>
      <c r="AG129" s="79" t="s">
        <v>747</v>
      </c>
      <c r="AH129" s="79"/>
      <c r="AI129" s="85" t="s">
        <v>739</v>
      </c>
      <c r="AJ129" s="79" t="b">
        <v>0</v>
      </c>
      <c r="AK129" s="79">
        <v>26</v>
      </c>
      <c r="AL129" s="85" t="s">
        <v>731</v>
      </c>
      <c r="AM129" s="79" t="s">
        <v>754</v>
      </c>
      <c r="AN129" s="79" t="b">
        <v>0</v>
      </c>
      <c r="AO129" s="85" t="s">
        <v>731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1</v>
      </c>
      <c r="BG129" s="49">
        <v>4.545454545454546</v>
      </c>
      <c r="BH129" s="48">
        <v>0</v>
      </c>
      <c r="BI129" s="49">
        <v>0</v>
      </c>
      <c r="BJ129" s="48">
        <v>21</v>
      </c>
      <c r="BK129" s="49">
        <v>95.45454545454545</v>
      </c>
      <c r="BL129" s="48">
        <v>22</v>
      </c>
    </row>
    <row r="130" spans="1:64" ht="15">
      <c r="A130" s="64" t="s">
        <v>270</v>
      </c>
      <c r="B130" s="64" t="s">
        <v>296</v>
      </c>
      <c r="C130" s="65" t="s">
        <v>2225</v>
      </c>
      <c r="D130" s="66">
        <v>3</v>
      </c>
      <c r="E130" s="67" t="s">
        <v>132</v>
      </c>
      <c r="F130" s="68">
        <v>35</v>
      </c>
      <c r="G130" s="65"/>
      <c r="H130" s="69"/>
      <c r="I130" s="70"/>
      <c r="J130" s="70"/>
      <c r="K130" s="34" t="s">
        <v>65</v>
      </c>
      <c r="L130" s="77">
        <v>130</v>
      </c>
      <c r="M130" s="77"/>
      <c r="N130" s="72"/>
      <c r="O130" s="79" t="s">
        <v>316</v>
      </c>
      <c r="P130" s="81">
        <v>43690.203564814816</v>
      </c>
      <c r="Q130" s="79" t="s">
        <v>366</v>
      </c>
      <c r="R130" s="79"/>
      <c r="S130" s="79"/>
      <c r="T130" s="79"/>
      <c r="U130" s="79"/>
      <c r="V130" s="82" t="s">
        <v>493</v>
      </c>
      <c r="W130" s="81">
        <v>43690.203564814816</v>
      </c>
      <c r="X130" s="82" t="s">
        <v>593</v>
      </c>
      <c r="Y130" s="79"/>
      <c r="Z130" s="79"/>
      <c r="AA130" s="85" t="s">
        <v>700</v>
      </c>
      <c r="AB130" s="79"/>
      <c r="AC130" s="79" t="b">
        <v>0</v>
      </c>
      <c r="AD130" s="79">
        <v>0</v>
      </c>
      <c r="AE130" s="85" t="s">
        <v>739</v>
      </c>
      <c r="AF130" s="79" t="b">
        <v>0</v>
      </c>
      <c r="AG130" s="79" t="s">
        <v>747</v>
      </c>
      <c r="AH130" s="79"/>
      <c r="AI130" s="85" t="s">
        <v>739</v>
      </c>
      <c r="AJ130" s="79" t="b">
        <v>0</v>
      </c>
      <c r="AK130" s="79">
        <v>26</v>
      </c>
      <c r="AL130" s="85" t="s">
        <v>731</v>
      </c>
      <c r="AM130" s="79" t="s">
        <v>755</v>
      </c>
      <c r="AN130" s="79" t="b">
        <v>0</v>
      </c>
      <c r="AO130" s="85" t="s">
        <v>731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1</v>
      </c>
      <c r="BG130" s="49">
        <v>4.545454545454546</v>
      </c>
      <c r="BH130" s="48">
        <v>0</v>
      </c>
      <c r="BI130" s="49">
        <v>0</v>
      </c>
      <c r="BJ130" s="48">
        <v>21</v>
      </c>
      <c r="BK130" s="49">
        <v>95.45454545454545</v>
      </c>
      <c r="BL130" s="48">
        <v>22</v>
      </c>
    </row>
    <row r="131" spans="1:64" ht="15">
      <c r="A131" s="64" t="s">
        <v>214</v>
      </c>
      <c r="B131" s="64" t="s">
        <v>312</v>
      </c>
      <c r="C131" s="65" t="s">
        <v>2225</v>
      </c>
      <c r="D131" s="66">
        <v>3</v>
      </c>
      <c r="E131" s="67" t="s">
        <v>132</v>
      </c>
      <c r="F131" s="68">
        <v>35</v>
      </c>
      <c r="G131" s="65"/>
      <c r="H131" s="69"/>
      <c r="I131" s="70"/>
      <c r="J131" s="70"/>
      <c r="K131" s="34" t="s">
        <v>65</v>
      </c>
      <c r="L131" s="77">
        <v>131</v>
      </c>
      <c r="M131" s="77"/>
      <c r="N131" s="72"/>
      <c r="O131" s="79" t="s">
        <v>316</v>
      </c>
      <c r="P131" s="81">
        <v>43136.7355787037</v>
      </c>
      <c r="Q131" s="79" t="s">
        <v>321</v>
      </c>
      <c r="R131" s="82" t="s">
        <v>381</v>
      </c>
      <c r="S131" s="79" t="s">
        <v>405</v>
      </c>
      <c r="T131" s="79" t="s">
        <v>419</v>
      </c>
      <c r="U131" s="79"/>
      <c r="V131" s="82" t="s">
        <v>441</v>
      </c>
      <c r="W131" s="81">
        <v>43136.7355787037</v>
      </c>
      <c r="X131" s="82" t="s">
        <v>522</v>
      </c>
      <c r="Y131" s="79"/>
      <c r="Z131" s="79"/>
      <c r="AA131" s="85" t="s">
        <v>629</v>
      </c>
      <c r="AB131" s="79"/>
      <c r="AC131" s="79" t="b">
        <v>0</v>
      </c>
      <c r="AD131" s="79">
        <v>433</v>
      </c>
      <c r="AE131" s="85" t="s">
        <v>739</v>
      </c>
      <c r="AF131" s="79" t="b">
        <v>0</v>
      </c>
      <c r="AG131" s="79" t="s">
        <v>747</v>
      </c>
      <c r="AH131" s="79"/>
      <c r="AI131" s="85" t="s">
        <v>739</v>
      </c>
      <c r="AJ131" s="79" t="b">
        <v>0</v>
      </c>
      <c r="AK131" s="79">
        <v>221</v>
      </c>
      <c r="AL131" s="85" t="s">
        <v>739</v>
      </c>
      <c r="AM131" s="79" t="s">
        <v>753</v>
      </c>
      <c r="AN131" s="79" t="b">
        <v>0</v>
      </c>
      <c r="AO131" s="85" t="s">
        <v>629</v>
      </c>
      <c r="AP131" s="79" t="s">
        <v>763</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c r="BE131" s="49"/>
      <c r="BF131" s="48"/>
      <c r="BG131" s="49"/>
      <c r="BH131" s="48"/>
      <c r="BI131" s="49"/>
      <c r="BJ131" s="48"/>
      <c r="BK131" s="49"/>
      <c r="BL131" s="48"/>
    </row>
    <row r="132" spans="1:64" ht="15">
      <c r="A132" s="64" t="s">
        <v>271</v>
      </c>
      <c r="B132" s="64" t="s">
        <v>312</v>
      </c>
      <c r="C132" s="65" t="s">
        <v>2225</v>
      </c>
      <c r="D132" s="66">
        <v>3</v>
      </c>
      <c r="E132" s="67" t="s">
        <v>132</v>
      </c>
      <c r="F132" s="68">
        <v>35</v>
      </c>
      <c r="G132" s="65"/>
      <c r="H132" s="69"/>
      <c r="I132" s="70"/>
      <c r="J132" s="70"/>
      <c r="K132" s="34" t="s">
        <v>65</v>
      </c>
      <c r="L132" s="77">
        <v>132</v>
      </c>
      <c r="M132" s="77"/>
      <c r="N132" s="72"/>
      <c r="O132" s="79" t="s">
        <v>316</v>
      </c>
      <c r="P132" s="81">
        <v>43690.24726851852</v>
      </c>
      <c r="Q132" s="79" t="s">
        <v>361</v>
      </c>
      <c r="R132" s="79"/>
      <c r="S132" s="79"/>
      <c r="T132" s="79"/>
      <c r="U132" s="79"/>
      <c r="V132" s="82" t="s">
        <v>494</v>
      </c>
      <c r="W132" s="81">
        <v>43690.24726851852</v>
      </c>
      <c r="X132" s="82" t="s">
        <v>594</v>
      </c>
      <c r="Y132" s="79"/>
      <c r="Z132" s="79"/>
      <c r="AA132" s="85" t="s">
        <v>701</v>
      </c>
      <c r="AB132" s="79"/>
      <c r="AC132" s="79" t="b">
        <v>0</v>
      </c>
      <c r="AD132" s="79">
        <v>0</v>
      </c>
      <c r="AE132" s="85" t="s">
        <v>739</v>
      </c>
      <c r="AF132" s="79" t="b">
        <v>0</v>
      </c>
      <c r="AG132" s="79" t="s">
        <v>747</v>
      </c>
      <c r="AH132" s="79"/>
      <c r="AI132" s="85" t="s">
        <v>739</v>
      </c>
      <c r="AJ132" s="79" t="b">
        <v>0</v>
      </c>
      <c r="AK132" s="79">
        <v>221</v>
      </c>
      <c r="AL132" s="85" t="s">
        <v>629</v>
      </c>
      <c r="AM132" s="79" t="s">
        <v>759</v>
      </c>
      <c r="AN132" s="79" t="b">
        <v>0</v>
      </c>
      <c r="AO132" s="85" t="s">
        <v>629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5</v>
      </c>
      <c r="BD132" s="48"/>
      <c r="BE132" s="49"/>
      <c r="BF132" s="48"/>
      <c r="BG132" s="49"/>
      <c r="BH132" s="48"/>
      <c r="BI132" s="49"/>
      <c r="BJ132" s="48"/>
      <c r="BK132" s="49"/>
      <c r="BL132" s="48"/>
    </row>
    <row r="133" spans="1:64" ht="15">
      <c r="A133" s="64" t="s">
        <v>271</v>
      </c>
      <c r="B133" s="64" t="s">
        <v>214</v>
      </c>
      <c r="C133" s="65" t="s">
        <v>2225</v>
      </c>
      <c r="D133" s="66">
        <v>3</v>
      </c>
      <c r="E133" s="67" t="s">
        <v>132</v>
      </c>
      <c r="F133" s="68">
        <v>35</v>
      </c>
      <c r="G133" s="65"/>
      <c r="H133" s="69"/>
      <c r="I133" s="70"/>
      <c r="J133" s="70"/>
      <c r="K133" s="34" t="s">
        <v>65</v>
      </c>
      <c r="L133" s="77">
        <v>133</v>
      </c>
      <c r="M133" s="77"/>
      <c r="N133" s="72"/>
      <c r="O133" s="79" t="s">
        <v>316</v>
      </c>
      <c r="P133" s="81">
        <v>43690.24726851852</v>
      </c>
      <c r="Q133" s="79" t="s">
        <v>361</v>
      </c>
      <c r="R133" s="79"/>
      <c r="S133" s="79"/>
      <c r="T133" s="79"/>
      <c r="U133" s="79"/>
      <c r="V133" s="82" t="s">
        <v>494</v>
      </c>
      <c r="W133" s="81">
        <v>43690.24726851852</v>
      </c>
      <c r="X133" s="82" t="s">
        <v>594</v>
      </c>
      <c r="Y133" s="79"/>
      <c r="Z133" s="79"/>
      <c r="AA133" s="85" t="s">
        <v>701</v>
      </c>
      <c r="AB133" s="79"/>
      <c r="AC133" s="79" t="b">
        <v>0</v>
      </c>
      <c r="AD133" s="79">
        <v>0</v>
      </c>
      <c r="AE133" s="85" t="s">
        <v>739</v>
      </c>
      <c r="AF133" s="79" t="b">
        <v>0</v>
      </c>
      <c r="AG133" s="79" t="s">
        <v>747</v>
      </c>
      <c r="AH133" s="79"/>
      <c r="AI133" s="85" t="s">
        <v>739</v>
      </c>
      <c r="AJ133" s="79" t="b">
        <v>0</v>
      </c>
      <c r="AK133" s="79">
        <v>221</v>
      </c>
      <c r="AL133" s="85" t="s">
        <v>629</v>
      </c>
      <c r="AM133" s="79" t="s">
        <v>759</v>
      </c>
      <c r="AN133" s="79" t="b">
        <v>0</v>
      </c>
      <c r="AO133" s="85" t="s">
        <v>629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1</v>
      </c>
      <c r="BE133" s="49">
        <v>5</v>
      </c>
      <c r="BF133" s="48">
        <v>0</v>
      </c>
      <c r="BG133" s="49">
        <v>0</v>
      </c>
      <c r="BH133" s="48">
        <v>0</v>
      </c>
      <c r="BI133" s="49">
        <v>0</v>
      </c>
      <c r="BJ133" s="48">
        <v>19</v>
      </c>
      <c r="BK133" s="49">
        <v>95</v>
      </c>
      <c r="BL133" s="48">
        <v>20</v>
      </c>
    </row>
    <row r="134" spans="1:64" ht="15">
      <c r="A134" s="64" t="s">
        <v>272</v>
      </c>
      <c r="B134" s="64" t="s">
        <v>296</v>
      </c>
      <c r="C134" s="65" t="s">
        <v>2225</v>
      </c>
      <c r="D134" s="66">
        <v>3</v>
      </c>
      <c r="E134" s="67" t="s">
        <v>132</v>
      </c>
      <c r="F134" s="68">
        <v>35</v>
      </c>
      <c r="G134" s="65"/>
      <c r="H134" s="69"/>
      <c r="I134" s="70"/>
      <c r="J134" s="70"/>
      <c r="K134" s="34" t="s">
        <v>65</v>
      </c>
      <c r="L134" s="77">
        <v>134</v>
      </c>
      <c r="M134" s="77"/>
      <c r="N134" s="72"/>
      <c r="O134" s="79" t="s">
        <v>316</v>
      </c>
      <c r="P134" s="81">
        <v>43690.297314814816</v>
      </c>
      <c r="Q134" s="79" t="s">
        <v>366</v>
      </c>
      <c r="R134" s="79"/>
      <c r="S134" s="79"/>
      <c r="T134" s="79"/>
      <c r="U134" s="79"/>
      <c r="V134" s="82" t="s">
        <v>495</v>
      </c>
      <c r="W134" s="81">
        <v>43690.297314814816</v>
      </c>
      <c r="X134" s="82" t="s">
        <v>595</v>
      </c>
      <c r="Y134" s="79"/>
      <c r="Z134" s="79"/>
      <c r="AA134" s="85" t="s">
        <v>702</v>
      </c>
      <c r="AB134" s="79"/>
      <c r="AC134" s="79" t="b">
        <v>0</v>
      </c>
      <c r="AD134" s="79">
        <v>0</v>
      </c>
      <c r="AE134" s="85" t="s">
        <v>739</v>
      </c>
      <c r="AF134" s="79" t="b">
        <v>0</v>
      </c>
      <c r="AG134" s="79" t="s">
        <v>747</v>
      </c>
      <c r="AH134" s="79"/>
      <c r="AI134" s="85" t="s">
        <v>739</v>
      </c>
      <c r="AJ134" s="79" t="b">
        <v>0</v>
      </c>
      <c r="AK134" s="79">
        <v>26</v>
      </c>
      <c r="AL134" s="85" t="s">
        <v>731</v>
      </c>
      <c r="AM134" s="79" t="s">
        <v>752</v>
      </c>
      <c r="AN134" s="79" t="b">
        <v>0</v>
      </c>
      <c r="AO134" s="85" t="s">
        <v>731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1</v>
      </c>
      <c r="BG134" s="49">
        <v>4.545454545454546</v>
      </c>
      <c r="BH134" s="48">
        <v>0</v>
      </c>
      <c r="BI134" s="49">
        <v>0</v>
      </c>
      <c r="BJ134" s="48">
        <v>21</v>
      </c>
      <c r="BK134" s="49">
        <v>95.45454545454545</v>
      </c>
      <c r="BL134" s="48">
        <v>22</v>
      </c>
    </row>
    <row r="135" spans="1:64" ht="15">
      <c r="A135" s="64" t="s">
        <v>273</v>
      </c>
      <c r="B135" s="64" t="s">
        <v>296</v>
      </c>
      <c r="C135" s="65" t="s">
        <v>2225</v>
      </c>
      <c r="D135" s="66">
        <v>3</v>
      </c>
      <c r="E135" s="67" t="s">
        <v>132</v>
      </c>
      <c r="F135" s="68">
        <v>35</v>
      </c>
      <c r="G135" s="65"/>
      <c r="H135" s="69"/>
      <c r="I135" s="70"/>
      <c r="J135" s="70"/>
      <c r="K135" s="34" t="s">
        <v>65</v>
      </c>
      <c r="L135" s="77">
        <v>135</v>
      </c>
      <c r="M135" s="77"/>
      <c r="N135" s="72"/>
      <c r="O135" s="79" t="s">
        <v>316</v>
      </c>
      <c r="P135" s="81">
        <v>43690.31449074074</v>
      </c>
      <c r="Q135" s="79" t="s">
        <v>366</v>
      </c>
      <c r="R135" s="79"/>
      <c r="S135" s="79"/>
      <c r="T135" s="79"/>
      <c r="U135" s="79"/>
      <c r="V135" s="82" t="s">
        <v>496</v>
      </c>
      <c r="W135" s="81">
        <v>43690.31449074074</v>
      </c>
      <c r="X135" s="82" t="s">
        <v>596</v>
      </c>
      <c r="Y135" s="79"/>
      <c r="Z135" s="79"/>
      <c r="AA135" s="85" t="s">
        <v>703</v>
      </c>
      <c r="AB135" s="79"/>
      <c r="AC135" s="79" t="b">
        <v>0</v>
      </c>
      <c r="AD135" s="79">
        <v>0</v>
      </c>
      <c r="AE135" s="85" t="s">
        <v>739</v>
      </c>
      <c r="AF135" s="79" t="b">
        <v>0</v>
      </c>
      <c r="AG135" s="79" t="s">
        <v>747</v>
      </c>
      <c r="AH135" s="79"/>
      <c r="AI135" s="85" t="s">
        <v>739</v>
      </c>
      <c r="AJ135" s="79" t="b">
        <v>0</v>
      </c>
      <c r="AK135" s="79">
        <v>26</v>
      </c>
      <c r="AL135" s="85" t="s">
        <v>731</v>
      </c>
      <c r="AM135" s="79" t="s">
        <v>754</v>
      </c>
      <c r="AN135" s="79" t="b">
        <v>0</v>
      </c>
      <c r="AO135" s="85" t="s">
        <v>731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1</v>
      </c>
      <c r="BG135" s="49">
        <v>4.545454545454546</v>
      </c>
      <c r="BH135" s="48">
        <v>0</v>
      </c>
      <c r="BI135" s="49">
        <v>0</v>
      </c>
      <c r="BJ135" s="48">
        <v>21</v>
      </c>
      <c r="BK135" s="49">
        <v>95.45454545454545</v>
      </c>
      <c r="BL135" s="48">
        <v>22</v>
      </c>
    </row>
    <row r="136" spans="1:64" ht="15">
      <c r="A136" s="64" t="s">
        <v>274</v>
      </c>
      <c r="B136" s="64" t="s">
        <v>283</v>
      </c>
      <c r="C136" s="65" t="s">
        <v>2225</v>
      </c>
      <c r="D136" s="66">
        <v>3</v>
      </c>
      <c r="E136" s="67" t="s">
        <v>132</v>
      </c>
      <c r="F136" s="68">
        <v>35</v>
      </c>
      <c r="G136" s="65"/>
      <c r="H136" s="69"/>
      <c r="I136" s="70"/>
      <c r="J136" s="70"/>
      <c r="K136" s="34" t="s">
        <v>65</v>
      </c>
      <c r="L136" s="77">
        <v>136</v>
      </c>
      <c r="M136" s="77"/>
      <c r="N136" s="72"/>
      <c r="O136" s="79" t="s">
        <v>316</v>
      </c>
      <c r="P136" s="81">
        <v>43690.36902777778</v>
      </c>
      <c r="Q136" s="79" t="s">
        <v>368</v>
      </c>
      <c r="R136" s="79"/>
      <c r="S136" s="79"/>
      <c r="T136" s="79"/>
      <c r="U136" s="79"/>
      <c r="V136" s="82" t="s">
        <v>497</v>
      </c>
      <c r="W136" s="81">
        <v>43690.36902777778</v>
      </c>
      <c r="X136" s="82" t="s">
        <v>597</v>
      </c>
      <c r="Y136" s="79"/>
      <c r="Z136" s="79"/>
      <c r="AA136" s="85" t="s">
        <v>704</v>
      </c>
      <c r="AB136" s="79"/>
      <c r="AC136" s="79" t="b">
        <v>0</v>
      </c>
      <c r="AD136" s="79">
        <v>0</v>
      </c>
      <c r="AE136" s="85" t="s">
        <v>739</v>
      </c>
      <c r="AF136" s="79" t="b">
        <v>0</v>
      </c>
      <c r="AG136" s="79" t="s">
        <v>748</v>
      </c>
      <c r="AH136" s="79"/>
      <c r="AI136" s="85" t="s">
        <v>739</v>
      </c>
      <c r="AJ136" s="79" t="b">
        <v>0</v>
      </c>
      <c r="AK136" s="79">
        <v>2</v>
      </c>
      <c r="AL136" s="85" t="s">
        <v>729</v>
      </c>
      <c r="AM136" s="79" t="s">
        <v>760</v>
      </c>
      <c r="AN136" s="79" t="b">
        <v>0</v>
      </c>
      <c r="AO136" s="85" t="s">
        <v>729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1</v>
      </c>
      <c r="BE136" s="49">
        <v>7.6923076923076925</v>
      </c>
      <c r="BF136" s="48">
        <v>0</v>
      </c>
      <c r="BG136" s="49">
        <v>0</v>
      </c>
      <c r="BH136" s="48">
        <v>0</v>
      </c>
      <c r="BI136" s="49">
        <v>0</v>
      </c>
      <c r="BJ136" s="48">
        <v>12</v>
      </c>
      <c r="BK136" s="49">
        <v>92.3076923076923</v>
      </c>
      <c r="BL136" s="48">
        <v>13</v>
      </c>
    </row>
    <row r="137" spans="1:64" ht="15">
      <c r="A137" s="64" t="s">
        <v>275</v>
      </c>
      <c r="B137" s="64" t="s">
        <v>296</v>
      </c>
      <c r="C137" s="65" t="s">
        <v>2225</v>
      </c>
      <c r="D137" s="66">
        <v>3</v>
      </c>
      <c r="E137" s="67" t="s">
        <v>132</v>
      </c>
      <c r="F137" s="68">
        <v>35</v>
      </c>
      <c r="G137" s="65"/>
      <c r="H137" s="69"/>
      <c r="I137" s="70"/>
      <c r="J137" s="70"/>
      <c r="K137" s="34" t="s">
        <v>65</v>
      </c>
      <c r="L137" s="77">
        <v>137</v>
      </c>
      <c r="M137" s="77"/>
      <c r="N137" s="72"/>
      <c r="O137" s="79" t="s">
        <v>316</v>
      </c>
      <c r="P137" s="81">
        <v>43690.40539351852</v>
      </c>
      <c r="Q137" s="79" t="s">
        <v>366</v>
      </c>
      <c r="R137" s="79"/>
      <c r="S137" s="79"/>
      <c r="T137" s="79"/>
      <c r="U137" s="79"/>
      <c r="V137" s="82" t="s">
        <v>498</v>
      </c>
      <c r="W137" s="81">
        <v>43690.40539351852</v>
      </c>
      <c r="X137" s="82" t="s">
        <v>598</v>
      </c>
      <c r="Y137" s="79"/>
      <c r="Z137" s="79"/>
      <c r="AA137" s="85" t="s">
        <v>705</v>
      </c>
      <c r="AB137" s="79"/>
      <c r="AC137" s="79" t="b">
        <v>0</v>
      </c>
      <c r="AD137" s="79">
        <v>0</v>
      </c>
      <c r="AE137" s="85" t="s">
        <v>739</v>
      </c>
      <c r="AF137" s="79" t="b">
        <v>0</v>
      </c>
      <c r="AG137" s="79" t="s">
        <v>747</v>
      </c>
      <c r="AH137" s="79"/>
      <c r="AI137" s="85" t="s">
        <v>739</v>
      </c>
      <c r="AJ137" s="79" t="b">
        <v>0</v>
      </c>
      <c r="AK137" s="79">
        <v>26</v>
      </c>
      <c r="AL137" s="85" t="s">
        <v>731</v>
      </c>
      <c r="AM137" s="79" t="s">
        <v>754</v>
      </c>
      <c r="AN137" s="79" t="b">
        <v>0</v>
      </c>
      <c r="AO137" s="85" t="s">
        <v>731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1</v>
      </c>
      <c r="BG137" s="49">
        <v>4.545454545454546</v>
      </c>
      <c r="BH137" s="48">
        <v>0</v>
      </c>
      <c r="BI137" s="49">
        <v>0</v>
      </c>
      <c r="BJ137" s="48">
        <v>21</v>
      </c>
      <c r="BK137" s="49">
        <v>95.45454545454545</v>
      </c>
      <c r="BL137" s="48">
        <v>22</v>
      </c>
    </row>
    <row r="138" spans="1:64" ht="15">
      <c r="A138" s="64" t="s">
        <v>276</v>
      </c>
      <c r="B138" s="64" t="s">
        <v>296</v>
      </c>
      <c r="C138" s="65" t="s">
        <v>2225</v>
      </c>
      <c r="D138" s="66">
        <v>3</v>
      </c>
      <c r="E138" s="67" t="s">
        <v>132</v>
      </c>
      <c r="F138" s="68">
        <v>35</v>
      </c>
      <c r="G138" s="65"/>
      <c r="H138" s="69"/>
      <c r="I138" s="70"/>
      <c r="J138" s="70"/>
      <c r="K138" s="34" t="s">
        <v>65</v>
      </c>
      <c r="L138" s="77">
        <v>138</v>
      </c>
      <c r="M138" s="77"/>
      <c r="N138" s="72"/>
      <c r="O138" s="79" t="s">
        <v>316</v>
      </c>
      <c r="P138" s="81">
        <v>43690.440833333334</v>
      </c>
      <c r="Q138" s="79" t="s">
        <v>366</v>
      </c>
      <c r="R138" s="79"/>
      <c r="S138" s="79"/>
      <c r="T138" s="79"/>
      <c r="U138" s="79"/>
      <c r="V138" s="82" t="s">
        <v>499</v>
      </c>
      <c r="W138" s="81">
        <v>43690.440833333334</v>
      </c>
      <c r="X138" s="82" t="s">
        <v>599</v>
      </c>
      <c r="Y138" s="79"/>
      <c r="Z138" s="79"/>
      <c r="AA138" s="85" t="s">
        <v>706</v>
      </c>
      <c r="AB138" s="79"/>
      <c r="AC138" s="79" t="b">
        <v>0</v>
      </c>
      <c r="AD138" s="79">
        <v>0</v>
      </c>
      <c r="AE138" s="85" t="s">
        <v>739</v>
      </c>
      <c r="AF138" s="79" t="b">
        <v>0</v>
      </c>
      <c r="AG138" s="79" t="s">
        <v>747</v>
      </c>
      <c r="AH138" s="79"/>
      <c r="AI138" s="85" t="s">
        <v>739</v>
      </c>
      <c r="AJ138" s="79" t="b">
        <v>0</v>
      </c>
      <c r="AK138" s="79">
        <v>26</v>
      </c>
      <c r="AL138" s="85" t="s">
        <v>731</v>
      </c>
      <c r="AM138" s="79" t="s">
        <v>754</v>
      </c>
      <c r="AN138" s="79" t="b">
        <v>0</v>
      </c>
      <c r="AO138" s="85" t="s">
        <v>731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1</v>
      </c>
      <c r="BG138" s="49">
        <v>4.545454545454546</v>
      </c>
      <c r="BH138" s="48">
        <v>0</v>
      </c>
      <c r="BI138" s="49">
        <v>0</v>
      </c>
      <c r="BJ138" s="48">
        <v>21</v>
      </c>
      <c r="BK138" s="49">
        <v>95.45454545454545</v>
      </c>
      <c r="BL138" s="48">
        <v>22</v>
      </c>
    </row>
    <row r="139" spans="1:64" ht="15">
      <c r="A139" s="64" t="s">
        <v>277</v>
      </c>
      <c r="B139" s="64" t="s">
        <v>287</v>
      </c>
      <c r="C139" s="65" t="s">
        <v>2225</v>
      </c>
      <c r="D139" s="66">
        <v>3</v>
      </c>
      <c r="E139" s="67" t="s">
        <v>132</v>
      </c>
      <c r="F139" s="68">
        <v>35</v>
      </c>
      <c r="G139" s="65"/>
      <c r="H139" s="69"/>
      <c r="I139" s="70"/>
      <c r="J139" s="70"/>
      <c r="K139" s="34" t="s">
        <v>65</v>
      </c>
      <c r="L139" s="77">
        <v>139</v>
      </c>
      <c r="M139" s="77"/>
      <c r="N139" s="72"/>
      <c r="O139" s="79" t="s">
        <v>316</v>
      </c>
      <c r="P139" s="81">
        <v>43690.49039351852</v>
      </c>
      <c r="Q139" s="79" t="s">
        <v>369</v>
      </c>
      <c r="R139" s="79" t="s">
        <v>399</v>
      </c>
      <c r="S139" s="79" t="s">
        <v>404</v>
      </c>
      <c r="T139" s="79" t="s">
        <v>425</v>
      </c>
      <c r="U139" s="79"/>
      <c r="V139" s="82" t="s">
        <v>500</v>
      </c>
      <c r="W139" s="81">
        <v>43690.49039351852</v>
      </c>
      <c r="X139" s="82" t="s">
        <v>600</v>
      </c>
      <c r="Y139" s="79"/>
      <c r="Z139" s="79"/>
      <c r="AA139" s="85" t="s">
        <v>707</v>
      </c>
      <c r="AB139" s="79"/>
      <c r="AC139" s="79" t="b">
        <v>0</v>
      </c>
      <c r="AD139" s="79">
        <v>0</v>
      </c>
      <c r="AE139" s="85" t="s">
        <v>739</v>
      </c>
      <c r="AF139" s="79" t="b">
        <v>0</v>
      </c>
      <c r="AG139" s="79" t="s">
        <v>748</v>
      </c>
      <c r="AH139" s="79"/>
      <c r="AI139" s="85" t="s">
        <v>739</v>
      </c>
      <c r="AJ139" s="79" t="b">
        <v>0</v>
      </c>
      <c r="AK139" s="79">
        <v>8</v>
      </c>
      <c r="AL139" s="85" t="s">
        <v>718</v>
      </c>
      <c r="AM139" s="79" t="s">
        <v>755</v>
      </c>
      <c r="AN139" s="79" t="b">
        <v>0</v>
      </c>
      <c r="AO139" s="85" t="s">
        <v>718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0</v>
      </c>
      <c r="BE139" s="49">
        <v>0</v>
      </c>
      <c r="BF139" s="48">
        <v>0</v>
      </c>
      <c r="BG139" s="49">
        <v>0</v>
      </c>
      <c r="BH139" s="48">
        <v>0</v>
      </c>
      <c r="BI139" s="49">
        <v>0</v>
      </c>
      <c r="BJ139" s="48">
        <v>10</v>
      </c>
      <c r="BK139" s="49">
        <v>100</v>
      </c>
      <c r="BL139" s="48">
        <v>10</v>
      </c>
    </row>
    <row r="140" spans="1:64" ht="15">
      <c r="A140" s="64" t="s">
        <v>278</v>
      </c>
      <c r="B140" s="64" t="s">
        <v>296</v>
      </c>
      <c r="C140" s="65" t="s">
        <v>2225</v>
      </c>
      <c r="D140" s="66">
        <v>3</v>
      </c>
      <c r="E140" s="67" t="s">
        <v>132</v>
      </c>
      <c r="F140" s="68">
        <v>35</v>
      </c>
      <c r="G140" s="65"/>
      <c r="H140" s="69"/>
      <c r="I140" s="70"/>
      <c r="J140" s="70"/>
      <c r="K140" s="34" t="s">
        <v>65</v>
      </c>
      <c r="L140" s="77">
        <v>140</v>
      </c>
      <c r="M140" s="77"/>
      <c r="N140" s="72"/>
      <c r="O140" s="79" t="s">
        <v>316</v>
      </c>
      <c r="P140" s="81">
        <v>43690.49537037037</v>
      </c>
      <c r="Q140" s="79" t="s">
        <v>366</v>
      </c>
      <c r="R140" s="79"/>
      <c r="S140" s="79"/>
      <c r="T140" s="79"/>
      <c r="U140" s="79"/>
      <c r="V140" s="82" t="s">
        <v>501</v>
      </c>
      <c r="W140" s="81">
        <v>43690.49537037037</v>
      </c>
      <c r="X140" s="82" t="s">
        <v>601</v>
      </c>
      <c r="Y140" s="79"/>
      <c r="Z140" s="79"/>
      <c r="AA140" s="85" t="s">
        <v>708</v>
      </c>
      <c r="AB140" s="79"/>
      <c r="AC140" s="79" t="b">
        <v>0</v>
      </c>
      <c r="AD140" s="79">
        <v>0</v>
      </c>
      <c r="AE140" s="85" t="s">
        <v>739</v>
      </c>
      <c r="AF140" s="79" t="b">
        <v>0</v>
      </c>
      <c r="AG140" s="79" t="s">
        <v>747</v>
      </c>
      <c r="AH140" s="79"/>
      <c r="AI140" s="85" t="s">
        <v>739</v>
      </c>
      <c r="AJ140" s="79" t="b">
        <v>0</v>
      </c>
      <c r="AK140" s="79">
        <v>26</v>
      </c>
      <c r="AL140" s="85" t="s">
        <v>731</v>
      </c>
      <c r="AM140" s="79" t="s">
        <v>761</v>
      </c>
      <c r="AN140" s="79" t="b">
        <v>0</v>
      </c>
      <c r="AO140" s="85" t="s">
        <v>731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1</v>
      </c>
      <c r="BG140" s="49">
        <v>4.545454545454546</v>
      </c>
      <c r="BH140" s="48">
        <v>0</v>
      </c>
      <c r="BI140" s="49">
        <v>0</v>
      </c>
      <c r="BJ140" s="48">
        <v>21</v>
      </c>
      <c r="BK140" s="49">
        <v>95.45454545454545</v>
      </c>
      <c r="BL140" s="48">
        <v>22</v>
      </c>
    </row>
    <row r="141" spans="1:64" ht="15">
      <c r="A141" s="64" t="s">
        <v>279</v>
      </c>
      <c r="B141" s="64" t="s">
        <v>287</v>
      </c>
      <c r="C141" s="65" t="s">
        <v>2226</v>
      </c>
      <c r="D141" s="66">
        <v>10</v>
      </c>
      <c r="E141" s="67" t="s">
        <v>136</v>
      </c>
      <c r="F141" s="68">
        <v>12</v>
      </c>
      <c r="G141" s="65"/>
      <c r="H141" s="69"/>
      <c r="I141" s="70"/>
      <c r="J141" s="70"/>
      <c r="K141" s="34" t="s">
        <v>65</v>
      </c>
      <c r="L141" s="77">
        <v>141</v>
      </c>
      <c r="M141" s="77"/>
      <c r="N141" s="72"/>
      <c r="O141" s="79" t="s">
        <v>316</v>
      </c>
      <c r="P141" s="81">
        <v>43690.49087962963</v>
      </c>
      <c r="Q141" s="79" t="s">
        <v>369</v>
      </c>
      <c r="R141" s="79" t="s">
        <v>399</v>
      </c>
      <c r="S141" s="79" t="s">
        <v>404</v>
      </c>
      <c r="T141" s="79" t="s">
        <v>425</v>
      </c>
      <c r="U141" s="79"/>
      <c r="V141" s="82" t="s">
        <v>502</v>
      </c>
      <c r="W141" s="81">
        <v>43690.49087962963</v>
      </c>
      <c r="X141" s="82" t="s">
        <v>602</v>
      </c>
      <c r="Y141" s="79"/>
      <c r="Z141" s="79"/>
      <c r="AA141" s="85" t="s">
        <v>709</v>
      </c>
      <c r="AB141" s="79"/>
      <c r="AC141" s="79" t="b">
        <v>0</v>
      </c>
      <c r="AD141" s="79">
        <v>0</v>
      </c>
      <c r="AE141" s="85" t="s">
        <v>739</v>
      </c>
      <c r="AF141" s="79" t="b">
        <v>0</v>
      </c>
      <c r="AG141" s="79" t="s">
        <v>748</v>
      </c>
      <c r="AH141" s="79"/>
      <c r="AI141" s="85" t="s">
        <v>739</v>
      </c>
      <c r="AJ141" s="79" t="b">
        <v>0</v>
      </c>
      <c r="AK141" s="79">
        <v>8</v>
      </c>
      <c r="AL141" s="85" t="s">
        <v>718</v>
      </c>
      <c r="AM141" s="79" t="s">
        <v>755</v>
      </c>
      <c r="AN141" s="79" t="b">
        <v>0</v>
      </c>
      <c r="AO141" s="85" t="s">
        <v>718</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3</v>
      </c>
      <c r="BC141" s="78" t="str">
        <f>REPLACE(INDEX(GroupVertices[Group],MATCH(Edges[[#This Row],[Vertex 2]],GroupVertices[Vertex],0)),1,1,"")</f>
        <v>3</v>
      </c>
      <c r="BD141" s="48">
        <v>0</v>
      </c>
      <c r="BE141" s="49">
        <v>0</v>
      </c>
      <c r="BF141" s="48">
        <v>0</v>
      </c>
      <c r="BG141" s="49">
        <v>0</v>
      </c>
      <c r="BH141" s="48">
        <v>0</v>
      </c>
      <c r="BI141" s="49">
        <v>0</v>
      </c>
      <c r="BJ141" s="48">
        <v>10</v>
      </c>
      <c r="BK141" s="49">
        <v>100</v>
      </c>
      <c r="BL141" s="48">
        <v>10</v>
      </c>
    </row>
    <row r="142" spans="1:64" ht="15">
      <c r="A142" s="64" t="s">
        <v>279</v>
      </c>
      <c r="B142" s="64" t="s">
        <v>287</v>
      </c>
      <c r="C142" s="65" t="s">
        <v>2226</v>
      </c>
      <c r="D142" s="66">
        <v>10</v>
      </c>
      <c r="E142" s="67" t="s">
        <v>136</v>
      </c>
      <c r="F142" s="68">
        <v>12</v>
      </c>
      <c r="G142" s="65"/>
      <c r="H142" s="69"/>
      <c r="I142" s="70"/>
      <c r="J142" s="70"/>
      <c r="K142" s="34" t="s">
        <v>65</v>
      </c>
      <c r="L142" s="77">
        <v>142</v>
      </c>
      <c r="M142" s="77"/>
      <c r="N142" s="72"/>
      <c r="O142" s="79" t="s">
        <v>316</v>
      </c>
      <c r="P142" s="81">
        <v>43690.497615740744</v>
      </c>
      <c r="Q142" s="79" t="s">
        <v>370</v>
      </c>
      <c r="R142" s="82" t="s">
        <v>400</v>
      </c>
      <c r="S142" s="79" t="s">
        <v>403</v>
      </c>
      <c r="T142" s="79" t="s">
        <v>425</v>
      </c>
      <c r="U142" s="79"/>
      <c r="V142" s="82" t="s">
        <v>502</v>
      </c>
      <c r="W142" s="81">
        <v>43690.497615740744</v>
      </c>
      <c r="X142" s="82" t="s">
        <v>603</v>
      </c>
      <c r="Y142" s="79"/>
      <c r="Z142" s="79"/>
      <c r="AA142" s="85" t="s">
        <v>710</v>
      </c>
      <c r="AB142" s="79"/>
      <c r="AC142" s="79" t="b">
        <v>0</v>
      </c>
      <c r="AD142" s="79">
        <v>0</v>
      </c>
      <c r="AE142" s="85" t="s">
        <v>739</v>
      </c>
      <c r="AF142" s="79" t="b">
        <v>0</v>
      </c>
      <c r="AG142" s="79" t="s">
        <v>748</v>
      </c>
      <c r="AH142" s="79"/>
      <c r="AI142" s="85" t="s">
        <v>739</v>
      </c>
      <c r="AJ142" s="79" t="b">
        <v>0</v>
      </c>
      <c r="AK142" s="79">
        <v>1</v>
      </c>
      <c r="AL142" s="85" t="s">
        <v>719</v>
      </c>
      <c r="AM142" s="79" t="s">
        <v>755</v>
      </c>
      <c r="AN142" s="79" t="b">
        <v>0</v>
      </c>
      <c r="AO142" s="85" t="s">
        <v>719</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3</v>
      </c>
      <c r="BD142" s="48">
        <v>0</v>
      </c>
      <c r="BE142" s="49">
        <v>0</v>
      </c>
      <c r="BF142" s="48">
        <v>0</v>
      </c>
      <c r="BG142" s="49">
        <v>0</v>
      </c>
      <c r="BH142" s="48">
        <v>0</v>
      </c>
      <c r="BI142" s="49">
        <v>0</v>
      </c>
      <c r="BJ142" s="48">
        <v>6</v>
      </c>
      <c r="BK142" s="49">
        <v>100</v>
      </c>
      <c r="BL142" s="48">
        <v>6</v>
      </c>
    </row>
    <row r="143" spans="1:64" ht="15">
      <c r="A143" s="64" t="s">
        <v>280</v>
      </c>
      <c r="B143" s="64" t="s">
        <v>296</v>
      </c>
      <c r="C143" s="65" t="s">
        <v>2225</v>
      </c>
      <c r="D143" s="66">
        <v>3</v>
      </c>
      <c r="E143" s="67" t="s">
        <v>132</v>
      </c>
      <c r="F143" s="68">
        <v>35</v>
      </c>
      <c r="G143" s="65"/>
      <c r="H143" s="69"/>
      <c r="I143" s="70"/>
      <c r="J143" s="70"/>
      <c r="K143" s="34" t="s">
        <v>65</v>
      </c>
      <c r="L143" s="77">
        <v>143</v>
      </c>
      <c r="M143" s="77"/>
      <c r="N143" s="72"/>
      <c r="O143" s="79" t="s">
        <v>316</v>
      </c>
      <c r="P143" s="81">
        <v>43690.50771990741</v>
      </c>
      <c r="Q143" s="79" t="s">
        <v>366</v>
      </c>
      <c r="R143" s="79"/>
      <c r="S143" s="79"/>
      <c r="T143" s="79"/>
      <c r="U143" s="79"/>
      <c r="V143" s="82" t="s">
        <v>503</v>
      </c>
      <c r="W143" s="81">
        <v>43690.50771990741</v>
      </c>
      <c r="X143" s="82" t="s">
        <v>604</v>
      </c>
      <c r="Y143" s="79"/>
      <c r="Z143" s="79"/>
      <c r="AA143" s="85" t="s">
        <v>711</v>
      </c>
      <c r="AB143" s="79"/>
      <c r="AC143" s="79" t="b">
        <v>0</v>
      </c>
      <c r="AD143" s="79">
        <v>0</v>
      </c>
      <c r="AE143" s="85" t="s">
        <v>739</v>
      </c>
      <c r="AF143" s="79" t="b">
        <v>0</v>
      </c>
      <c r="AG143" s="79" t="s">
        <v>747</v>
      </c>
      <c r="AH143" s="79"/>
      <c r="AI143" s="85" t="s">
        <v>739</v>
      </c>
      <c r="AJ143" s="79" t="b">
        <v>0</v>
      </c>
      <c r="AK143" s="79">
        <v>26</v>
      </c>
      <c r="AL143" s="85" t="s">
        <v>731</v>
      </c>
      <c r="AM143" s="79" t="s">
        <v>754</v>
      </c>
      <c r="AN143" s="79" t="b">
        <v>0</v>
      </c>
      <c r="AO143" s="85" t="s">
        <v>731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1</v>
      </c>
      <c r="BG143" s="49">
        <v>4.545454545454546</v>
      </c>
      <c r="BH143" s="48">
        <v>0</v>
      </c>
      <c r="BI143" s="49">
        <v>0</v>
      </c>
      <c r="BJ143" s="48">
        <v>21</v>
      </c>
      <c r="BK143" s="49">
        <v>95.45454545454545</v>
      </c>
      <c r="BL143" s="48">
        <v>22</v>
      </c>
    </row>
    <row r="144" spans="1:64" ht="15">
      <c r="A144" s="64" t="s">
        <v>281</v>
      </c>
      <c r="B144" s="64" t="s">
        <v>287</v>
      </c>
      <c r="C144" s="65" t="s">
        <v>2225</v>
      </c>
      <c r="D144" s="66">
        <v>3</v>
      </c>
      <c r="E144" s="67" t="s">
        <v>132</v>
      </c>
      <c r="F144" s="68">
        <v>35</v>
      </c>
      <c r="G144" s="65"/>
      <c r="H144" s="69"/>
      <c r="I144" s="70"/>
      <c r="J144" s="70"/>
      <c r="K144" s="34" t="s">
        <v>65</v>
      </c>
      <c r="L144" s="77">
        <v>144</v>
      </c>
      <c r="M144" s="77"/>
      <c r="N144" s="72"/>
      <c r="O144" s="79" t="s">
        <v>316</v>
      </c>
      <c r="P144" s="81">
        <v>43690.53134259259</v>
      </c>
      <c r="Q144" s="79" t="s">
        <v>369</v>
      </c>
      <c r="R144" s="79" t="s">
        <v>399</v>
      </c>
      <c r="S144" s="79" t="s">
        <v>404</v>
      </c>
      <c r="T144" s="79" t="s">
        <v>425</v>
      </c>
      <c r="U144" s="79"/>
      <c r="V144" s="82" t="s">
        <v>504</v>
      </c>
      <c r="W144" s="81">
        <v>43690.53134259259</v>
      </c>
      <c r="X144" s="82" t="s">
        <v>605</v>
      </c>
      <c r="Y144" s="79"/>
      <c r="Z144" s="79"/>
      <c r="AA144" s="85" t="s">
        <v>712</v>
      </c>
      <c r="AB144" s="79"/>
      <c r="AC144" s="79" t="b">
        <v>0</v>
      </c>
      <c r="AD144" s="79">
        <v>0</v>
      </c>
      <c r="AE144" s="85" t="s">
        <v>739</v>
      </c>
      <c r="AF144" s="79" t="b">
        <v>0</v>
      </c>
      <c r="AG144" s="79" t="s">
        <v>748</v>
      </c>
      <c r="AH144" s="79"/>
      <c r="AI144" s="85" t="s">
        <v>739</v>
      </c>
      <c r="AJ144" s="79" t="b">
        <v>0</v>
      </c>
      <c r="AK144" s="79">
        <v>8</v>
      </c>
      <c r="AL144" s="85" t="s">
        <v>718</v>
      </c>
      <c r="AM144" s="79" t="s">
        <v>754</v>
      </c>
      <c r="AN144" s="79" t="b">
        <v>0</v>
      </c>
      <c r="AO144" s="85" t="s">
        <v>718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10</v>
      </c>
      <c r="BK144" s="49">
        <v>100</v>
      </c>
      <c r="BL144" s="48">
        <v>10</v>
      </c>
    </row>
    <row r="145" spans="1:64" ht="15">
      <c r="A145" s="64" t="s">
        <v>282</v>
      </c>
      <c r="B145" s="64" t="s">
        <v>282</v>
      </c>
      <c r="C145" s="65" t="s">
        <v>2225</v>
      </c>
      <c r="D145" s="66">
        <v>3</v>
      </c>
      <c r="E145" s="67" t="s">
        <v>132</v>
      </c>
      <c r="F145" s="68">
        <v>35</v>
      </c>
      <c r="G145" s="65"/>
      <c r="H145" s="69"/>
      <c r="I145" s="70"/>
      <c r="J145" s="70"/>
      <c r="K145" s="34" t="s">
        <v>65</v>
      </c>
      <c r="L145" s="77">
        <v>145</v>
      </c>
      <c r="M145" s="77"/>
      <c r="N145" s="72"/>
      <c r="O145" s="79" t="s">
        <v>176</v>
      </c>
      <c r="P145" s="81">
        <v>43677.52699074074</v>
      </c>
      <c r="Q145" s="79" t="s">
        <v>371</v>
      </c>
      <c r="R145" s="79" t="s">
        <v>401</v>
      </c>
      <c r="S145" s="79" t="s">
        <v>415</v>
      </c>
      <c r="T145" s="79"/>
      <c r="U145" s="82" t="s">
        <v>436</v>
      </c>
      <c r="V145" s="82" t="s">
        <v>436</v>
      </c>
      <c r="W145" s="81">
        <v>43677.52699074074</v>
      </c>
      <c r="X145" s="82" t="s">
        <v>606</v>
      </c>
      <c r="Y145" s="79"/>
      <c r="Z145" s="79"/>
      <c r="AA145" s="85" t="s">
        <v>713</v>
      </c>
      <c r="AB145" s="79"/>
      <c r="AC145" s="79" t="b">
        <v>0</v>
      </c>
      <c r="AD145" s="79">
        <v>26</v>
      </c>
      <c r="AE145" s="85" t="s">
        <v>739</v>
      </c>
      <c r="AF145" s="79" t="b">
        <v>0</v>
      </c>
      <c r="AG145" s="79" t="s">
        <v>748</v>
      </c>
      <c r="AH145" s="79"/>
      <c r="AI145" s="85" t="s">
        <v>739</v>
      </c>
      <c r="AJ145" s="79" t="b">
        <v>0</v>
      </c>
      <c r="AK145" s="79">
        <v>5</v>
      </c>
      <c r="AL145" s="85" t="s">
        <v>739</v>
      </c>
      <c r="AM145" s="79" t="s">
        <v>755</v>
      </c>
      <c r="AN145" s="79" t="b">
        <v>0</v>
      </c>
      <c r="AO145" s="85" t="s">
        <v>713</v>
      </c>
      <c r="AP145" s="79" t="s">
        <v>763</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18</v>
      </c>
      <c r="BK145" s="49">
        <v>100</v>
      </c>
      <c r="BL145" s="48">
        <v>18</v>
      </c>
    </row>
    <row r="146" spans="1:64" ht="15">
      <c r="A146" s="64" t="s">
        <v>283</v>
      </c>
      <c r="B146" s="64" t="s">
        <v>282</v>
      </c>
      <c r="C146" s="65" t="s">
        <v>2225</v>
      </c>
      <c r="D146" s="66">
        <v>3</v>
      </c>
      <c r="E146" s="67" t="s">
        <v>132</v>
      </c>
      <c r="F146" s="68">
        <v>35</v>
      </c>
      <c r="G146" s="65"/>
      <c r="H146" s="69"/>
      <c r="I146" s="70"/>
      <c r="J146" s="70"/>
      <c r="K146" s="34" t="s">
        <v>65</v>
      </c>
      <c r="L146" s="77">
        <v>146</v>
      </c>
      <c r="M146" s="77"/>
      <c r="N146" s="72"/>
      <c r="O146" s="79" t="s">
        <v>316</v>
      </c>
      <c r="P146" s="81">
        <v>43678.10586805556</v>
      </c>
      <c r="Q146" s="79" t="s">
        <v>323</v>
      </c>
      <c r="R146" s="82" t="s">
        <v>382</v>
      </c>
      <c r="S146" s="79" t="s">
        <v>406</v>
      </c>
      <c r="T146" s="79"/>
      <c r="U146" s="79"/>
      <c r="V146" s="82" t="s">
        <v>505</v>
      </c>
      <c r="W146" s="81">
        <v>43678.10586805556</v>
      </c>
      <c r="X146" s="82" t="s">
        <v>607</v>
      </c>
      <c r="Y146" s="79"/>
      <c r="Z146" s="79"/>
      <c r="AA146" s="85" t="s">
        <v>714</v>
      </c>
      <c r="AB146" s="79"/>
      <c r="AC146" s="79" t="b">
        <v>0</v>
      </c>
      <c r="AD146" s="79">
        <v>0</v>
      </c>
      <c r="AE146" s="85" t="s">
        <v>739</v>
      </c>
      <c r="AF146" s="79" t="b">
        <v>0</v>
      </c>
      <c r="AG146" s="79" t="s">
        <v>748</v>
      </c>
      <c r="AH146" s="79"/>
      <c r="AI146" s="85" t="s">
        <v>739</v>
      </c>
      <c r="AJ146" s="79" t="b">
        <v>0</v>
      </c>
      <c r="AK146" s="79">
        <v>5</v>
      </c>
      <c r="AL146" s="85" t="s">
        <v>713</v>
      </c>
      <c r="AM146" s="79" t="s">
        <v>754</v>
      </c>
      <c r="AN146" s="79" t="b">
        <v>0</v>
      </c>
      <c r="AO146" s="85" t="s">
        <v>713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13</v>
      </c>
      <c r="BK146" s="49">
        <v>100</v>
      </c>
      <c r="BL146" s="48">
        <v>13</v>
      </c>
    </row>
    <row r="147" spans="1:64" ht="15">
      <c r="A147" s="64" t="s">
        <v>284</v>
      </c>
      <c r="B147" s="64" t="s">
        <v>296</v>
      </c>
      <c r="C147" s="65" t="s">
        <v>2225</v>
      </c>
      <c r="D147" s="66">
        <v>3</v>
      </c>
      <c r="E147" s="67" t="s">
        <v>132</v>
      </c>
      <c r="F147" s="68">
        <v>35</v>
      </c>
      <c r="G147" s="65"/>
      <c r="H147" s="69"/>
      <c r="I147" s="70"/>
      <c r="J147" s="70"/>
      <c r="K147" s="34" t="s">
        <v>65</v>
      </c>
      <c r="L147" s="77">
        <v>147</v>
      </c>
      <c r="M147" s="77"/>
      <c r="N147" s="72"/>
      <c r="O147" s="79" t="s">
        <v>316</v>
      </c>
      <c r="P147" s="81">
        <v>43690.57597222222</v>
      </c>
      <c r="Q147" s="79" t="s">
        <v>366</v>
      </c>
      <c r="R147" s="79"/>
      <c r="S147" s="79"/>
      <c r="T147" s="79"/>
      <c r="U147" s="79"/>
      <c r="V147" s="82" t="s">
        <v>506</v>
      </c>
      <c r="W147" s="81">
        <v>43690.57597222222</v>
      </c>
      <c r="X147" s="82" t="s">
        <v>608</v>
      </c>
      <c r="Y147" s="79"/>
      <c r="Z147" s="79"/>
      <c r="AA147" s="85" t="s">
        <v>715</v>
      </c>
      <c r="AB147" s="79"/>
      <c r="AC147" s="79" t="b">
        <v>0</v>
      </c>
      <c r="AD147" s="79">
        <v>0</v>
      </c>
      <c r="AE147" s="85" t="s">
        <v>739</v>
      </c>
      <c r="AF147" s="79" t="b">
        <v>0</v>
      </c>
      <c r="AG147" s="79" t="s">
        <v>747</v>
      </c>
      <c r="AH147" s="79"/>
      <c r="AI147" s="85" t="s">
        <v>739</v>
      </c>
      <c r="AJ147" s="79" t="b">
        <v>0</v>
      </c>
      <c r="AK147" s="79">
        <v>26</v>
      </c>
      <c r="AL147" s="85" t="s">
        <v>731</v>
      </c>
      <c r="AM147" s="79" t="s">
        <v>754</v>
      </c>
      <c r="AN147" s="79" t="b">
        <v>0</v>
      </c>
      <c r="AO147" s="85" t="s">
        <v>731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1</v>
      </c>
      <c r="BG147" s="49">
        <v>4.545454545454546</v>
      </c>
      <c r="BH147" s="48">
        <v>0</v>
      </c>
      <c r="BI147" s="49">
        <v>0</v>
      </c>
      <c r="BJ147" s="48">
        <v>21</v>
      </c>
      <c r="BK147" s="49">
        <v>95.45454545454545</v>
      </c>
      <c r="BL147" s="48">
        <v>22</v>
      </c>
    </row>
    <row r="148" spans="1:64" ht="15">
      <c r="A148" s="64" t="s">
        <v>285</v>
      </c>
      <c r="B148" s="64" t="s">
        <v>287</v>
      </c>
      <c r="C148" s="65" t="s">
        <v>2225</v>
      </c>
      <c r="D148" s="66">
        <v>3</v>
      </c>
      <c r="E148" s="67" t="s">
        <v>132</v>
      </c>
      <c r="F148" s="68">
        <v>35</v>
      </c>
      <c r="G148" s="65"/>
      <c r="H148" s="69"/>
      <c r="I148" s="70"/>
      <c r="J148" s="70"/>
      <c r="K148" s="34" t="s">
        <v>65</v>
      </c>
      <c r="L148" s="77">
        <v>148</v>
      </c>
      <c r="M148" s="77"/>
      <c r="N148" s="72"/>
      <c r="O148" s="79" t="s">
        <v>316</v>
      </c>
      <c r="P148" s="81">
        <v>43690.60909722222</v>
      </c>
      <c r="Q148" s="79" t="s">
        <v>369</v>
      </c>
      <c r="R148" s="79" t="s">
        <v>399</v>
      </c>
      <c r="S148" s="79" t="s">
        <v>404</v>
      </c>
      <c r="T148" s="79" t="s">
        <v>425</v>
      </c>
      <c r="U148" s="79"/>
      <c r="V148" s="82" t="s">
        <v>507</v>
      </c>
      <c r="W148" s="81">
        <v>43690.60909722222</v>
      </c>
      <c r="X148" s="82" t="s">
        <v>609</v>
      </c>
      <c r="Y148" s="79"/>
      <c r="Z148" s="79"/>
      <c r="AA148" s="85" t="s">
        <v>716</v>
      </c>
      <c r="AB148" s="79"/>
      <c r="AC148" s="79" t="b">
        <v>0</v>
      </c>
      <c r="AD148" s="79">
        <v>0</v>
      </c>
      <c r="AE148" s="85" t="s">
        <v>739</v>
      </c>
      <c r="AF148" s="79" t="b">
        <v>0</v>
      </c>
      <c r="AG148" s="79" t="s">
        <v>748</v>
      </c>
      <c r="AH148" s="79"/>
      <c r="AI148" s="85" t="s">
        <v>739</v>
      </c>
      <c r="AJ148" s="79" t="b">
        <v>0</v>
      </c>
      <c r="AK148" s="79">
        <v>8</v>
      </c>
      <c r="AL148" s="85" t="s">
        <v>718</v>
      </c>
      <c r="AM148" s="79" t="s">
        <v>760</v>
      </c>
      <c r="AN148" s="79" t="b">
        <v>0</v>
      </c>
      <c r="AO148" s="85" t="s">
        <v>718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10</v>
      </c>
      <c r="BK148" s="49">
        <v>100</v>
      </c>
      <c r="BL148" s="48">
        <v>10</v>
      </c>
    </row>
    <row r="149" spans="1:64" ht="15">
      <c r="A149" s="64" t="s">
        <v>286</v>
      </c>
      <c r="B149" s="64" t="s">
        <v>296</v>
      </c>
      <c r="C149" s="65" t="s">
        <v>2225</v>
      </c>
      <c r="D149" s="66">
        <v>3</v>
      </c>
      <c r="E149" s="67" t="s">
        <v>132</v>
      </c>
      <c r="F149" s="68">
        <v>35</v>
      </c>
      <c r="G149" s="65"/>
      <c r="H149" s="69"/>
      <c r="I149" s="70"/>
      <c r="J149" s="70"/>
      <c r="K149" s="34" t="s">
        <v>65</v>
      </c>
      <c r="L149" s="77">
        <v>149</v>
      </c>
      <c r="M149" s="77"/>
      <c r="N149" s="72"/>
      <c r="O149" s="79" t="s">
        <v>316</v>
      </c>
      <c r="P149" s="81">
        <v>43690.623032407406</v>
      </c>
      <c r="Q149" s="79" t="s">
        <v>366</v>
      </c>
      <c r="R149" s="79"/>
      <c r="S149" s="79"/>
      <c r="T149" s="79"/>
      <c r="U149" s="79"/>
      <c r="V149" s="82" t="s">
        <v>508</v>
      </c>
      <c r="W149" s="81">
        <v>43690.623032407406</v>
      </c>
      <c r="X149" s="82" t="s">
        <v>610</v>
      </c>
      <c r="Y149" s="79"/>
      <c r="Z149" s="79"/>
      <c r="AA149" s="85" t="s">
        <v>717</v>
      </c>
      <c r="AB149" s="79"/>
      <c r="AC149" s="79" t="b">
        <v>0</v>
      </c>
      <c r="AD149" s="79">
        <v>0</v>
      </c>
      <c r="AE149" s="85" t="s">
        <v>739</v>
      </c>
      <c r="AF149" s="79" t="b">
        <v>0</v>
      </c>
      <c r="AG149" s="79" t="s">
        <v>747</v>
      </c>
      <c r="AH149" s="79"/>
      <c r="AI149" s="85" t="s">
        <v>739</v>
      </c>
      <c r="AJ149" s="79" t="b">
        <v>0</v>
      </c>
      <c r="AK149" s="79">
        <v>26</v>
      </c>
      <c r="AL149" s="85" t="s">
        <v>731</v>
      </c>
      <c r="AM149" s="79" t="s">
        <v>755</v>
      </c>
      <c r="AN149" s="79" t="b">
        <v>0</v>
      </c>
      <c r="AO149" s="85" t="s">
        <v>731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4.545454545454546</v>
      </c>
      <c r="BH149" s="48">
        <v>0</v>
      </c>
      <c r="BI149" s="49">
        <v>0</v>
      </c>
      <c r="BJ149" s="48">
        <v>21</v>
      </c>
      <c r="BK149" s="49">
        <v>95.45454545454545</v>
      </c>
      <c r="BL149" s="48">
        <v>22</v>
      </c>
    </row>
    <row r="150" spans="1:64" ht="15">
      <c r="A150" s="64" t="s">
        <v>287</v>
      </c>
      <c r="B150" s="64" t="s">
        <v>287</v>
      </c>
      <c r="C150" s="65" t="s">
        <v>2226</v>
      </c>
      <c r="D150" s="66">
        <v>10</v>
      </c>
      <c r="E150" s="67" t="s">
        <v>136</v>
      </c>
      <c r="F150" s="68">
        <v>12</v>
      </c>
      <c r="G150" s="65"/>
      <c r="H150" s="69"/>
      <c r="I150" s="70"/>
      <c r="J150" s="70"/>
      <c r="K150" s="34" t="s">
        <v>65</v>
      </c>
      <c r="L150" s="77">
        <v>150</v>
      </c>
      <c r="M150" s="77"/>
      <c r="N150" s="72"/>
      <c r="O150" s="79" t="s">
        <v>176</v>
      </c>
      <c r="P150" s="81">
        <v>43690.49024305555</v>
      </c>
      <c r="Q150" s="79" t="s">
        <v>372</v>
      </c>
      <c r="R150" s="79" t="s">
        <v>399</v>
      </c>
      <c r="S150" s="79" t="s">
        <v>404</v>
      </c>
      <c r="T150" s="79" t="s">
        <v>425</v>
      </c>
      <c r="U150" s="79"/>
      <c r="V150" s="82" t="s">
        <v>509</v>
      </c>
      <c r="W150" s="81">
        <v>43690.49024305555</v>
      </c>
      <c r="X150" s="82" t="s">
        <v>611</v>
      </c>
      <c r="Y150" s="79"/>
      <c r="Z150" s="79"/>
      <c r="AA150" s="85" t="s">
        <v>718</v>
      </c>
      <c r="AB150" s="79"/>
      <c r="AC150" s="79" t="b">
        <v>0</v>
      </c>
      <c r="AD150" s="79">
        <v>15</v>
      </c>
      <c r="AE150" s="85" t="s">
        <v>739</v>
      </c>
      <c r="AF150" s="79" t="b">
        <v>0</v>
      </c>
      <c r="AG150" s="79" t="s">
        <v>748</v>
      </c>
      <c r="AH150" s="79"/>
      <c r="AI150" s="85" t="s">
        <v>739</v>
      </c>
      <c r="AJ150" s="79" t="b">
        <v>0</v>
      </c>
      <c r="AK150" s="79">
        <v>8</v>
      </c>
      <c r="AL150" s="85" t="s">
        <v>739</v>
      </c>
      <c r="AM150" s="79" t="s">
        <v>755</v>
      </c>
      <c r="AN150" s="79" t="b">
        <v>0</v>
      </c>
      <c r="AO150" s="85" t="s">
        <v>718</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3</v>
      </c>
      <c r="BC150" s="78" t="str">
        <f>REPLACE(INDEX(GroupVertices[Group],MATCH(Edges[[#This Row],[Vertex 2]],GroupVertices[Vertex],0)),1,1,"")</f>
        <v>3</v>
      </c>
      <c r="BD150" s="48">
        <v>0</v>
      </c>
      <c r="BE150" s="49">
        <v>0</v>
      </c>
      <c r="BF150" s="48">
        <v>0</v>
      </c>
      <c r="BG150" s="49">
        <v>0</v>
      </c>
      <c r="BH150" s="48">
        <v>0</v>
      </c>
      <c r="BI150" s="49">
        <v>0</v>
      </c>
      <c r="BJ150" s="48">
        <v>8</v>
      </c>
      <c r="BK150" s="49">
        <v>100</v>
      </c>
      <c r="BL150" s="48">
        <v>8</v>
      </c>
    </row>
    <row r="151" spans="1:64" ht="15">
      <c r="A151" s="64" t="s">
        <v>287</v>
      </c>
      <c r="B151" s="64" t="s">
        <v>287</v>
      </c>
      <c r="C151" s="65" t="s">
        <v>2226</v>
      </c>
      <c r="D151" s="66">
        <v>10</v>
      </c>
      <c r="E151" s="67" t="s">
        <v>136</v>
      </c>
      <c r="F151" s="68">
        <v>12</v>
      </c>
      <c r="G151" s="65"/>
      <c r="H151" s="69"/>
      <c r="I151" s="70"/>
      <c r="J151" s="70"/>
      <c r="K151" s="34" t="s">
        <v>65</v>
      </c>
      <c r="L151" s="77">
        <v>151</v>
      </c>
      <c r="M151" s="77"/>
      <c r="N151" s="72"/>
      <c r="O151" s="79" t="s">
        <v>176</v>
      </c>
      <c r="P151" s="81">
        <v>43690.4971875</v>
      </c>
      <c r="Q151" s="79" t="s">
        <v>373</v>
      </c>
      <c r="R151" s="82" t="s">
        <v>400</v>
      </c>
      <c r="S151" s="79" t="s">
        <v>403</v>
      </c>
      <c r="T151" s="79" t="s">
        <v>425</v>
      </c>
      <c r="U151" s="79"/>
      <c r="V151" s="82" t="s">
        <v>509</v>
      </c>
      <c r="W151" s="81">
        <v>43690.4971875</v>
      </c>
      <c r="X151" s="82" t="s">
        <v>612</v>
      </c>
      <c r="Y151" s="79"/>
      <c r="Z151" s="79"/>
      <c r="AA151" s="85" t="s">
        <v>719</v>
      </c>
      <c r="AB151" s="79"/>
      <c r="AC151" s="79" t="b">
        <v>0</v>
      </c>
      <c r="AD151" s="79">
        <v>0</v>
      </c>
      <c r="AE151" s="85" t="s">
        <v>739</v>
      </c>
      <c r="AF151" s="79" t="b">
        <v>0</v>
      </c>
      <c r="AG151" s="79" t="s">
        <v>748</v>
      </c>
      <c r="AH151" s="79"/>
      <c r="AI151" s="85" t="s">
        <v>739</v>
      </c>
      <c r="AJ151" s="79" t="b">
        <v>0</v>
      </c>
      <c r="AK151" s="79">
        <v>1</v>
      </c>
      <c r="AL151" s="85" t="s">
        <v>739</v>
      </c>
      <c r="AM151" s="79" t="s">
        <v>755</v>
      </c>
      <c r="AN151" s="79" t="b">
        <v>0</v>
      </c>
      <c r="AO151" s="85" t="s">
        <v>719</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3</v>
      </c>
      <c r="BC151" s="78" t="str">
        <f>REPLACE(INDEX(GroupVertices[Group],MATCH(Edges[[#This Row],[Vertex 2]],GroupVertices[Vertex],0)),1,1,"")</f>
        <v>3</v>
      </c>
      <c r="BD151" s="48">
        <v>0</v>
      </c>
      <c r="BE151" s="49">
        <v>0</v>
      </c>
      <c r="BF151" s="48">
        <v>0</v>
      </c>
      <c r="BG151" s="49">
        <v>0</v>
      </c>
      <c r="BH151" s="48">
        <v>0</v>
      </c>
      <c r="BI151" s="49">
        <v>0</v>
      </c>
      <c r="BJ151" s="48">
        <v>4</v>
      </c>
      <c r="BK151" s="49">
        <v>100</v>
      </c>
      <c r="BL151" s="48">
        <v>4</v>
      </c>
    </row>
    <row r="152" spans="1:64" ht="15">
      <c r="A152" s="64" t="s">
        <v>283</v>
      </c>
      <c r="B152" s="64" t="s">
        <v>287</v>
      </c>
      <c r="C152" s="65" t="s">
        <v>2225</v>
      </c>
      <c r="D152" s="66">
        <v>3</v>
      </c>
      <c r="E152" s="67" t="s">
        <v>132</v>
      </c>
      <c r="F152" s="68">
        <v>35</v>
      </c>
      <c r="G152" s="65"/>
      <c r="H152" s="69"/>
      <c r="I152" s="70"/>
      <c r="J152" s="70"/>
      <c r="K152" s="34" t="s">
        <v>65</v>
      </c>
      <c r="L152" s="77">
        <v>152</v>
      </c>
      <c r="M152" s="77"/>
      <c r="N152" s="72"/>
      <c r="O152" s="79" t="s">
        <v>316</v>
      </c>
      <c r="P152" s="81">
        <v>43690.53224537037</v>
      </c>
      <c r="Q152" s="79" t="s">
        <v>369</v>
      </c>
      <c r="R152" s="79" t="s">
        <v>399</v>
      </c>
      <c r="S152" s="79" t="s">
        <v>404</v>
      </c>
      <c r="T152" s="79" t="s">
        <v>425</v>
      </c>
      <c r="U152" s="79"/>
      <c r="V152" s="82" t="s">
        <v>505</v>
      </c>
      <c r="W152" s="81">
        <v>43690.53224537037</v>
      </c>
      <c r="X152" s="82" t="s">
        <v>613</v>
      </c>
      <c r="Y152" s="79"/>
      <c r="Z152" s="79"/>
      <c r="AA152" s="85" t="s">
        <v>720</v>
      </c>
      <c r="AB152" s="79"/>
      <c r="AC152" s="79" t="b">
        <v>0</v>
      </c>
      <c r="AD152" s="79">
        <v>0</v>
      </c>
      <c r="AE152" s="85" t="s">
        <v>739</v>
      </c>
      <c r="AF152" s="79" t="b">
        <v>0</v>
      </c>
      <c r="AG152" s="79" t="s">
        <v>748</v>
      </c>
      <c r="AH152" s="79"/>
      <c r="AI152" s="85" t="s">
        <v>739</v>
      </c>
      <c r="AJ152" s="79" t="b">
        <v>0</v>
      </c>
      <c r="AK152" s="79">
        <v>8</v>
      </c>
      <c r="AL152" s="85" t="s">
        <v>718</v>
      </c>
      <c r="AM152" s="79" t="s">
        <v>755</v>
      </c>
      <c r="AN152" s="79" t="b">
        <v>0</v>
      </c>
      <c r="AO152" s="85" t="s">
        <v>718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0</v>
      </c>
      <c r="BE152" s="49">
        <v>0</v>
      </c>
      <c r="BF152" s="48">
        <v>0</v>
      </c>
      <c r="BG152" s="49">
        <v>0</v>
      </c>
      <c r="BH152" s="48">
        <v>0</v>
      </c>
      <c r="BI152" s="49">
        <v>0</v>
      </c>
      <c r="BJ152" s="48">
        <v>10</v>
      </c>
      <c r="BK152" s="49">
        <v>100</v>
      </c>
      <c r="BL152" s="48">
        <v>10</v>
      </c>
    </row>
    <row r="153" spans="1:64" ht="15">
      <c r="A153" s="64" t="s">
        <v>288</v>
      </c>
      <c r="B153" s="64" t="s">
        <v>287</v>
      </c>
      <c r="C153" s="65" t="s">
        <v>2225</v>
      </c>
      <c r="D153" s="66">
        <v>3</v>
      </c>
      <c r="E153" s="67" t="s">
        <v>132</v>
      </c>
      <c r="F153" s="68">
        <v>35</v>
      </c>
      <c r="G153" s="65"/>
      <c r="H153" s="69"/>
      <c r="I153" s="70"/>
      <c r="J153" s="70"/>
      <c r="K153" s="34" t="s">
        <v>65</v>
      </c>
      <c r="L153" s="77">
        <v>153</v>
      </c>
      <c r="M153" s="77"/>
      <c r="N153" s="72"/>
      <c r="O153" s="79" t="s">
        <v>316</v>
      </c>
      <c r="P153" s="81">
        <v>43690.659907407404</v>
      </c>
      <c r="Q153" s="79" t="s">
        <v>369</v>
      </c>
      <c r="R153" s="79" t="s">
        <v>399</v>
      </c>
      <c r="S153" s="79" t="s">
        <v>404</v>
      </c>
      <c r="T153" s="79" t="s">
        <v>425</v>
      </c>
      <c r="U153" s="79"/>
      <c r="V153" s="82" t="s">
        <v>510</v>
      </c>
      <c r="W153" s="81">
        <v>43690.659907407404</v>
      </c>
      <c r="X153" s="82" t="s">
        <v>614</v>
      </c>
      <c r="Y153" s="79"/>
      <c r="Z153" s="79"/>
      <c r="AA153" s="85" t="s">
        <v>721</v>
      </c>
      <c r="AB153" s="79"/>
      <c r="AC153" s="79" t="b">
        <v>0</v>
      </c>
      <c r="AD153" s="79">
        <v>0</v>
      </c>
      <c r="AE153" s="85" t="s">
        <v>739</v>
      </c>
      <c r="AF153" s="79" t="b">
        <v>0</v>
      </c>
      <c r="AG153" s="79" t="s">
        <v>748</v>
      </c>
      <c r="AH153" s="79"/>
      <c r="AI153" s="85" t="s">
        <v>739</v>
      </c>
      <c r="AJ153" s="79" t="b">
        <v>0</v>
      </c>
      <c r="AK153" s="79">
        <v>8</v>
      </c>
      <c r="AL153" s="85" t="s">
        <v>718</v>
      </c>
      <c r="AM153" s="79" t="s">
        <v>755</v>
      </c>
      <c r="AN153" s="79" t="b">
        <v>0</v>
      </c>
      <c r="AO153" s="85" t="s">
        <v>718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0</v>
      </c>
      <c r="BE153" s="49">
        <v>0</v>
      </c>
      <c r="BF153" s="48">
        <v>0</v>
      </c>
      <c r="BG153" s="49">
        <v>0</v>
      </c>
      <c r="BH153" s="48">
        <v>0</v>
      </c>
      <c r="BI153" s="49">
        <v>0</v>
      </c>
      <c r="BJ153" s="48">
        <v>10</v>
      </c>
      <c r="BK153" s="49">
        <v>100</v>
      </c>
      <c r="BL153" s="48">
        <v>10</v>
      </c>
    </row>
    <row r="154" spans="1:64" ht="15">
      <c r="A154" s="64" t="s">
        <v>289</v>
      </c>
      <c r="B154" s="64" t="s">
        <v>296</v>
      </c>
      <c r="C154" s="65" t="s">
        <v>2225</v>
      </c>
      <c r="D154" s="66">
        <v>3</v>
      </c>
      <c r="E154" s="67" t="s">
        <v>132</v>
      </c>
      <c r="F154" s="68">
        <v>35</v>
      </c>
      <c r="G154" s="65"/>
      <c r="H154" s="69"/>
      <c r="I154" s="70"/>
      <c r="J154" s="70"/>
      <c r="K154" s="34" t="s">
        <v>65</v>
      </c>
      <c r="L154" s="77">
        <v>154</v>
      </c>
      <c r="M154" s="77"/>
      <c r="N154" s="72"/>
      <c r="O154" s="79" t="s">
        <v>316</v>
      </c>
      <c r="P154" s="81">
        <v>43690.66738425926</v>
      </c>
      <c r="Q154" s="79" t="s">
        <v>366</v>
      </c>
      <c r="R154" s="79"/>
      <c r="S154" s="79"/>
      <c r="T154" s="79"/>
      <c r="U154" s="79"/>
      <c r="V154" s="82" t="s">
        <v>511</v>
      </c>
      <c r="W154" s="81">
        <v>43690.66738425926</v>
      </c>
      <c r="X154" s="82" t="s">
        <v>615</v>
      </c>
      <c r="Y154" s="79"/>
      <c r="Z154" s="79"/>
      <c r="AA154" s="85" t="s">
        <v>722</v>
      </c>
      <c r="AB154" s="79"/>
      <c r="AC154" s="79" t="b">
        <v>0</v>
      </c>
      <c r="AD154" s="79">
        <v>0</v>
      </c>
      <c r="AE154" s="85" t="s">
        <v>739</v>
      </c>
      <c r="AF154" s="79" t="b">
        <v>0</v>
      </c>
      <c r="AG154" s="79" t="s">
        <v>747</v>
      </c>
      <c r="AH154" s="79"/>
      <c r="AI154" s="85" t="s">
        <v>739</v>
      </c>
      <c r="AJ154" s="79" t="b">
        <v>0</v>
      </c>
      <c r="AK154" s="79">
        <v>26</v>
      </c>
      <c r="AL154" s="85" t="s">
        <v>731</v>
      </c>
      <c r="AM154" s="79" t="s">
        <v>754</v>
      </c>
      <c r="AN154" s="79" t="b">
        <v>0</v>
      </c>
      <c r="AO154" s="85" t="s">
        <v>731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1</v>
      </c>
      <c r="BG154" s="49">
        <v>4.545454545454546</v>
      </c>
      <c r="BH154" s="48">
        <v>0</v>
      </c>
      <c r="BI154" s="49">
        <v>0</v>
      </c>
      <c r="BJ154" s="48">
        <v>21</v>
      </c>
      <c r="BK154" s="49">
        <v>95.45454545454545</v>
      </c>
      <c r="BL154" s="48">
        <v>22</v>
      </c>
    </row>
    <row r="155" spans="1:64" ht="15">
      <c r="A155" s="64" t="s">
        <v>290</v>
      </c>
      <c r="B155" s="64" t="s">
        <v>296</v>
      </c>
      <c r="C155" s="65" t="s">
        <v>2225</v>
      </c>
      <c r="D155" s="66">
        <v>3</v>
      </c>
      <c r="E155" s="67" t="s">
        <v>132</v>
      </c>
      <c r="F155" s="68">
        <v>35</v>
      </c>
      <c r="G155" s="65"/>
      <c r="H155" s="69"/>
      <c r="I155" s="70"/>
      <c r="J155" s="70"/>
      <c r="K155" s="34" t="s">
        <v>65</v>
      </c>
      <c r="L155" s="77">
        <v>155</v>
      </c>
      <c r="M155" s="77"/>
      <c r="N155" s="72"/>
      <c r="O155" s="79" t="s">
        <v>316</v>
      </c>
      <c r="P155" s="81">
        <v>43690.68806712963</v>
      </c>
      <c r="Q155" s="79" t="s">
        <v>366</v>
      </c>
      <c r="R155" s="79"/>
      <c r="S155" s="79"/>
      <c r="T155" s="79"/>
      <c r="U155" s="79"/>
      <c r="V155" s="82" t="s">
        <v>512</v>
      </c>
      <c r="W155" s="81">
        <v>43690.68806712963</v>
      </c>
      <c r="X155" s="82" t="s">
        <v>616</v>
      </c>
      <c r="Y155" s="79"/>
      <c r="Z155" s="79"/>
      <c r="AA155" s="85" t="s">
        <v>723</v>
      </c>
      <c r="AB155" s="79"/>
      <c r="AC155" s="79" t="b">
        <v>0</v>
      </c>
      <c r="AD155" s="79">
        <v>0</v>
      </c>
      <c r="AE155" s="85" t="s">
        <v>739</v>
      </c>
      <c r="AF155" s="79" t="b">
        <v>0</v>
      </c>
      <c r="AG155" s="79" t="s">
        <v>747</v>
      </c>
      <c r="AH155" s="79"/>
      <c r="AI155" s="85" t="s">
        <v>739</v>
      </c>
      <c r="AJ155" s="79" t="b">
        <v>0</v>
      </c>
      <c r="AK155" s="79">
        <v>31</v>
      </c>
      <c r="AL155" s="85" t="s">
        <v>731</v>
      </c>
      <c r="AM155" s="79" t="s">
        <v>753</v>
      </c>
      <c r="AN155" s="79" t="b">
        <v>0</v>
      </c>
      <c r="AO155" s="85" t="s">
        <v>731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1</v>
      </c>
      <c r="BG155" s="49">
        <v>4.545454545454546</v>
      </c>
      <c r="BH155" s="48">
        <v>0</v>
      </c>
      <c r="BI155" s="49">
        <v>0</v>
      </c>
      <c r="BJ155" s="48">
        <v>21</v>
      </c>
      <c r="BK155" s="49">
        <v>95.45454545454545</v>
      </c>
      <c r="BL155" s="48">
        <v>22</v>
      </c>
    </row>
    <row r="156" spans="1:64" ht="15">
      <c r="A156" s="64" t="s">
        <v>291</v>
      </c>
      <c r="B156" s="64" t="s">
        <v>296</v>
      </c>
      <c r="C156" s="65" t="s">
        <v>2225</v>
      </c>
      <c r="D156" s="66">
        <v>3</v>
      </c>
      <c r="E156" s="67" t="s">
        <v>132</v>
      </c>
      <c r="F156" s="68">
        <v>35</v>
      </c>
      <c r="G156" s="65"/>
      <c r="H156" s="69"/>
      <c r="I156" s="70"/>
      <c r="J156" s="70"/>
      <c r="K156" s="34" t="s">
        <v>65</v>
      </c>
      <c r="L156" s="77">
        <v>156</v>
      </c>
      <c r="M156" s="77"/>
      <c r="N156" s="72"/>
      <c r="O156" s="79" t="s">
        <v>316</v>
      </c>
      <c r="P156" s="81">
        <v>43690.818449074075</v>
      </c>
      <c r="Q156" s="79" t="s">
        <v>366</v>
      </c>
      <c r="R156" s="79"/>
      <c r="S156" s="79"/>
      <c r="T156" s="79"/>
      <c r="U156" s="79"/>
      <c r="V156" s="82" t="s">
        <v>513</v>
      </c>
      <c r="W156" s="81">
        <v>43690.818449074075</v>
      </c>
      <c r="X156" s="82" t="s">
        <v>617</v>
      </c>
      <c r="Y156" s="79"/>
      <c r="Z156" s="79"/>
      <c r="AA156" s="85" t="s">
        <v>724</v>
      </c>
      <c r="AB156" s="79"/>
      <c r="AC156" s="79" t="b">
        <v>0</v>
      </c>
      <c r="AD156" s="79">
        <v>0</v>
      </c>
      <c r="AE156" s="85" t="s">
        <v>739</v>
      </c>
      <c r="AF156" s="79" t="b">
        <v>0</v>
      </c>
      <c r="AG156" s="79" t="s">
        <v>747</v>
      </c>
      <c r="AH156" s="79"/>
      <c r="AI156" s="85" t="s">
        <v>739</v>
      </c>
      <c r="AJ156" s="79" t="b">
        <v>0</v>
      </c>
      <c r="AK156" s="79">
        <v>31</v>
      </c>
      <c r="AL156" s="85" t="s">
        <v>731</v>
      </c>
      <c r="AM156" s="79" t="s">
        <v>762</v>
      </c>
      <c r="AN156" s="79" t="b">
        <v>0</v>
      </c>
      <c r="AO156" s="85" t="s">
        <v>731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1</v>
      </c>
      <c r="BG156" s="49">
        <v>4.545454545454546</v>
      </c>
      <c r="BH156" s="48">
        <v>0</v>
      </c>
      <c r="BI156" s="49">
        <v>0</v>
      </c>
      <c r="BJ156" s="48">
        <v>21</v>
      </c>
      <c r="BK156" s="49">
        <v>95.45454545454545</v>
      </c>
      <c r="BL156" s="48">
        <v>22</v>
      </c>
    </row>
    <row r="157" spans="1:64" ht="15">
      <c r="A157" s="64" t="s">
        <v>292</v>
      </c>
      <c r="B157" s="64" t="s">
        <v>283</v>
      </c>
      <c r="C157" s="65" t="s">
        <v>2225</v>
      </c>
      <c r="D157" s="66">
        <v>3</v>
      </c>
      <c r="E157" s="67" t="s">
        <v>132</v>
      </c>
      <c r="F157" s="68">
        <v>35</v>
      </c>
      <c r="G157" s="65"/>
      <c r="H157" s="69"/>
      <c r="I157" s="70"/>
      <c r="J157" s="70"/>
      <c r="K157" s="34" t="s">
        <v>65</v>
      </c>
      <c r="L157" s="77">
        <v>157</v>
      </c>
      <c r="M157" s="77"/>
      <c r="N157" s="72"/>
      <c r="O157" s="79" t="s">
        <v>316</v>
      </c>
      <c r="P157" s="81">
        <v>43690.90487268518</v>
      </c>
      <c r="Q157" s="79" t="s">
        <v>368</v>
      </c>
      <c r="R157" s="79"/>
      <c r="S157" s="79"/>
      <c r="T157" s="79"/>
      <c r="U157" s="79"/>
      <c r="V157" s="82" t="s">
        <v>514</v>
      </c>
      <c r="W157" s="81">
        <v>43690.90487268518</v>
      </c>
      <c r="X157" s="82" t="s">
        <v>618</v>
      </c>
      <c r="Y157" s="79"/>
      <c r="Z157" s="79"/>
      <c r="AA157" s="85" t="s">
        <v>725</v>
      </c>
      <c r="AB157" s="79"/>
      <c r="AC157" s="79" t="b">
        <v>0</v>
      </c>
      <c r="AD157" s="79">
        <v>0</v>
      </c>
      <c r="AE157" s="85" t="s">
        <v>739</v>
      </c>
      <c r="AF157" s="79" t="b">
        <v>0</v>
      </c>
      <c r="AG157" s="79" t="s">
        <v>748</v>
      </c>
      <c r="AH157" s="79"/>
      <c r="AI157" s="85" t="s">
        <v>739</v>
      </c>
      <c r="AJ157" s="79" t="b">
        <v>0</v>
      </c>
      <c r="AK157" s="79">
        <v>6</v>
      </c>
      <c r="AL157" s="85" t="s">
        <v>729</v>
      </c>
      <c r="AM157" s="79" t="s">
        <v>755</v>
      </c>
      <c r="AN157" s="79" t="b">
        <v>0</v>
      </c>
      <c r="AO157" s="85" t="s">
        <v>729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1</v>
      </c>
      <c r="BE157" s="49">
        <v>7.6923076923076925</v>
      </c>
      <c r="BF157" s="48">
        <v>0</v>
      </c>
      <c r="BG157" s="49">
        <v>0</v>
      </c>
      <c r="BH157" s="48">
        <v>0</v>
      </c>
      <c r="BI157" s="49">
        <v>0</v>
      </c>
      <c r="BJ157" s="48">
        <v>12</v>
      </c>
      <c r="BK157" s="49">
        <v>92.3076923076923</v>
      </c>
      <c r="BL157" s="48">
        <v>13</v>
      </c>
    </row>
    <row r="158" spans="1:64" ht="15">
      <c r="A158" s="64" t="s">
        <v>293</v>
      </c>
      <c r="B158" s="64" t="s">
        <v>296</v>
      </c>
      <c r="C158" s="65" t="s">
        <v>2225</v>
      </c>
      <c r="D158" s="66">
        <v>3</v>
      </c>
      <c r="E158" s="67" t="s">
        <v>132</v>
      </c>
      <c r="F158" s="68">
        <v>35</v>
      </c>
      <c r="G158" s="65"/>
      <c r="H158" s="69"/>
      <c r="I158" s="70"/>
      <c r="J158" s="70"/>
      <c r="K158" s="34" t="s">
        <v>65</v>
      </c>
      <c r="L158" s="77">
        <v>158</v>
      </c>
      <c r="M158" s="77"/>
      <c r="N158" s="72"/>
      <c r="O158" s="79" t="s">
        <v>316</v>
      </c>
      <c r="P158" s="81">
        <v>43690.029386574075</v>
      </c>
      <c r="Q158" s="79" t="s">
        <v>366</v>
      </c>
      <c r="R158" s="79"/>
      <c r="S158" s="79"/>
      <c r="T158" s="79"/>
      <c r="U158" s="79"/>
      <c r="V158" s="82" t="s">
        <v>515</v>
      </c>
      <c r="W158" s="81">
        <v>43690.029386574075</v>
      </c>
      <c r="X158" s="82" t="s">
        <v>619</v>
      </c>
      <c r="Y158" s="79"/>
      <c r="Z158" s="79"/>
      <c r="AA158" s="85" t="s">
        <v>726</v>
      </c>
      <c r="AB158" s="79"/>
      <c r="AC158" s="79" t="b">
        <v>0</v>
      </c>
      <c r="AD158" s="79">
        <v>0</v>
      </c>
      <c r="AE158" s="85" t="s">
        <v>739</v>
      </c>
      <c r="AF158" s="79" t="b">
        <v>0</v>
      </c>
      <c r="AG158" s="79" t="s">
        <v>747</v>
      </c>
      <c r="AH158" s="79"/>
      <c r="AI158" s="85" t="s">
        <v>739</v>
      </c>
      <c r="AJ158" s="79" t="b">
        <v>0</v>
      </c>
      <c r="AK158" s="79">
        <v>26</v>
      </c>
      <c r="AL158" s="85" t="s">
        <v>731</v>
      </c>
      <c r="AM158" s="79" t="s">
        <v>755</v>
      </c>
      <c r="AN158" s="79" t="b">
        <v>0</v>
      </c>
      <c r="AO158" s="85" t="s">
        <v>731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1</v>
      </c>
      <c r="BG158" s="49">
        <v>4.545454545454546</v>
      </c>
      <c r="BH158" s="48">
        <v>0</v>
      </c>
      <c r="BI158" s="49">
        <v>0</v>
      </c>
      <c r="BJ158" s="48">
        <v>21</v>
      </c>
      <c r="BK158" s="49">
        <v>95.45454545454545</v>
      </c>
      <c r="BL158" s="48">
        <v>22</v>
      </c>
    </row>
    <row r="159" spans="1:64" ht="15">
      <c r="A159" s="64" t="s">
        <v>293</v>
      </c>
      <c r="B159" s="64" t="s">
        <v>293</v>
      </c>
      <c r="C159" s="65" t="s">
        <v>2225</v>
      </c>
      <c r="D159" s="66">
        <v>3</v>
      </c>
      <c r="E159" s="67" t="s">
        <v>132</v>
      </c>
      <c r="F159" s="68">
        <v>35</v>
      </c>
      <c r="G159" s="65"/>
      <c r="H159" s="69"/>
      <c r="I159" s="70"/>
      <c r="J159" s="70"/>
      <c r="K159" s="34" t="s">
        <v>65</v>
      </c>
      <c r="L159" s="77">
        <v>159</v>
      </c>
      <c r="M159" s="77"/>
      <c r="N159" s="72"/>
      <c r="O159" s="79" t="s">
        <v>176</v>
      </c>
      <c r="P159" s="81">
        <v>43690.04011574074</v>
      </c>
      <c r="Q159" s="79" t="s">
        <v>374</v>
      </c>
      <c r="R159" s="82" t="s">
        <v>392</v>
      </c>
      <c r="S159" s="79" t="s">
        <v>403</v>
      </c>
      <c r="T159" s="79" t="s">
        <v>426</v>
      </c>
      <c r="U159" s="82" t="s">
        <v>437</v>
      </c>
      <c r="V159" s="82" t="s">
        <v>437</v>
      </c>
      <c r="W159" s="81">
        <v>43690.04011574074</v>
      </c>
      <c r="X159" s="82" t="s">
        <v>620</v>
      </c>
      <c r="Y159" s="79"/>
      <c r="Z159" s="79"/>
      <c r="AA159" s="85" t="s">
        <v>727</v>
      </c>
      <c r="AB159" s="79"/>
      <c r="AC159" s="79" t="b">
        <v>0</v>
      </c>
      <c r="AD159" s="79">
        <v>1</v>
      </c>
      <c r="AE159" s="85" t="s">
        <v>739</v>
      </c>
      <c r="AF159" s="79" t="b">
        <v>0</v>
      </c>
      <c r="AG159" s="79" t="s">
        <v>747</v>
      </c>
      <c r="AH159" s="79"/>
      <c r="AI159" s="85" t="s">
        <v>739</v>
      </c>
      <c r="AJ159" s="79" t="b">
        <v>0</v>
      </c>
      <c r="AK159" s="79">
        <v>0</v>
      </c>
      <c r="AL159" s="85" t="s">
        <v>739</v>
      </c>
      <c r="AM159" s="79" t="s">
        <v>755</v>
      </c>
      <c r="AN159" s="79" t="b">
        <v>0</v>
      </c>
      <c r="AO159" s="85" t="s">
        <v>727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2</v>
      </c>
      <c r="BG159" s="49">
        <v>7.142857142857143</v>
      </c>
      <c r="BH159" s="48">
        <v>0</v>
      </c>
      <c r="BI159" s="49">
        <v>0</v>
      </c>
      <c r="BJ159" s="48">
        <v>26</v>
      </c>
      <c r="BK159" s="49">
        <v>92.85714285714286</v>
      </c>
      <c r="BL159" s="48">
        <v>28</v>
      </c>
    </row>
    <row r="160" spans="1:64" ht="15">
      <c r="A160" s="64" t="s">
        <v>294</v>
      </c>
      <c r="B160" s="64" t="s">
        <v>293</v>
      </c>
      <c r="C160" s="65" t="s">
        <v>2225</v>
      </c>
      <c r="D160" s="66">
        <v>3</v>
      </c>
      <c r="E160" s="67" t="s">
        <v>132</v>
      </c>
      <c r="F160" s="68">
        <v>35</v>
      </c>
      <c r="G160" s="65"/>
      <c r="H160" s="69"/>
      <c r="I160" s="70"/>
      <c r="J160" s="70"/>
      <c r="K160" s="34" t="s">
        <v>65</v>
      </c>
      <c r="L160" s="77">
        <v>160</v>
      </c>
      <c r="M160" s="77"/>
      <c r="N160" s="72"/>
      <c r="O160" s="79" t="s">
        <v>316</v>
      </c>
      <c r="P160" s="81">
        <v>43690.95155092593</v>
      </c>
      <c r="Q160" s="79" t="s">
        <v>375</v>
      </c>
      <c r="R160" s="79"/>
      <c r="S160" s="79"/>
      <c r="T160" s="79"/>
      <c r="U160" s="79"/>
      <c r="V160" s="82" t="s">
        <v>516</v>
      </c>
      <c r="W160" s="81">
        <v>43690.95155092593</v>
      </c>
      <c r="X160" s="82" t="s">
        <v>621</v>
      </c>
      <c r="Y160" s="79"/>
      <c r="Z160" s="79"/>
      <c r="AA160" s="85" t="s">
        <v>728</v>
      </c>
      <c r="AB160" s="79"/>
      <c r="AC160" s="79" t="b">
        <v>0</v>
      </c>
      <c r="AD160" s="79">
        <v>0</v>
      </c>
      <c r="AE160" s="85" t="s">
        <v>739</v>
      </c>
      <c r="AF160" s="79" t="b">
        <v>0</v>
      </c>
      <c r="AG160" s="79" t="s">
        <v>747</v>
      </c>
      <c r="AH160" s="79"/>
      <c r="AI160" s="85" t="s">
        <v>739</v>
      </c>
      <c r="AJ160" s="79" t="b">
        <v>0</v>
      </c>
      <c r="AK160" s="79">
        <v>1</v>
      </c>
      <c r="AL160" s="85" t="s">
        <v>727</v>
      </c>
      <c r="AM160" s="79" t="s">
        <v>754</v>
      </c>
      <c r="AN160" s="79" t="b">
        <v>0</v>
      </c>
      <c r="AO160" s="85" t="s">
        <v>727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2</v>
      </c>
      <c r="BG160" s="49">
        <v>8</v>
      </c>
      <c r="BH160" s="48">
        <v>0</v>
      </c>
      <c r="BI160" s="49">
        <v>0</v>
      </c>
      <c r="BJ160" s="48">
        <v>23</v>
      </c>
      <c r="BK160" s="49">
        <v>92</v>
      </c>
      <c r="BL160" s="48">
        <v>25</v>
      </c>
    </row>
    <row r="161" spans="1:64" ht="15">
      <c r="A161" s="64" t="s">
        <v>283</v>
      </c>
      <c r="B161" s="64" t="s">
        <v>283</v>
      </c>
      <c r="C161" s="65" t="s">
        <v>2225</v>
      </c>
      <c r="D161" s="66">
        <v>3</v>
      </c>
      <c r="E161" s="67" t="s">
        <v>132</v>
      </c>
      <c r="F161" s="68">
        <v>35</v>
      </c>
      <c r="G161" s="65"/>
      <c r="H161" s="69"/>
      <c r="I161" s="70"/>
      <c r="J161" s="70"/>
      <c r="K161" s="34" t="s">
        <v>65</v>
      </c>
      <c r="L161" s="77">
        <v>161</v>
      </c>
      <c r="M161" s="77"/>
      <c r="N161" s="72"/>
      <c r="O161" s="79" t="s">
        <v>176</v>
      </c>
      <c r="P161" s="81">
        <v>43690.36730324074</v>
      </c>
      <c r="Q161" s="79" t="s">
        <v>376</v>
      </c>
      <c r="R161" s="82" t="s">
        <v>402</v>
      </c>
      <c r="S161" s="79" t="s">
        <v>403</v>
      </c>
      <c r="T161" s="79"/>
      <c r="U161" s="82" t="s">
        <v>438</v>
      </c>
      <c r="V161" s="82" t="s">
        <v>438</v>
      </c>
      <c r="W161" s="81">
        <v>43690.36730324074</v>
      </c>
      <c r="X161" s="82" t="s">
        <v>622</v>
      </c>
      <c r="Y161" s="79"/>
      <c r="Z161" s="79"/>
      <c r="AA161" s="85" t="s">
        <v>729</v>
      </c>
      <c r="AB161" s="79"/>
      <c r="AC161" s="79" t="b">
        <v>0</v>
      </c>
      <c r="AD161" s="79">
        <v>7</v>
      </c>
      <c r="AE161" s="85" t="s">
        <v>739</v>
      </c>
      <c r="AF161" s="79" t="b">
        <v>0</v>
      </c>
      <c r="AG161" s="79" t="s">
        <v>748</v>
      </c>
      <c r="AH161" s="79"/>
      <c r="AI161" s="85" t="s">
        <v>739</v>
      </c>
      <c r="AJ161" s="79" t="b">
        <v>0</v>
      </c>
      <c r="AK161" s="79">
        <v>2</v>
      </c>
      <c r="AL161" s="85" t="s">
        <v>739</v>
      </c>
      <c r="AM161" s="79" t="s">
        <v>755</v>
      </c>
      <c r="AN161" s="79" t="b">
        <v>0</v>
      </c>
      <c r="AO161" s="85" t="s">
        <v>729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1</v>
      </c>
      <c r="BE161" s="49">
        <v>7.6923076923076925</v>
      </c>
      <c r="BF161" s="48">
        <v>0</v>
      </c>
      <c r="BG161" s="49">
        <v>0</v>
      </c>
      <c r="BH161" s="48">
        <v>0</v>
      </c>
      <c r="BI161" s="49">
        <v>0</v>
      </c>
      <c r="BJ161" s="48">
        <v>12</v>
      </c>
      <c r="BK161" s="49">
        <v>92.3076923076923</v>
      </c>
      <c r="BL161" s="48">
        <v>13</v>
      </c>
    </row>
    <row r="162" spans="1:64" ht="15">
      <c r="A162" s="64" t="s">
        <v>295</v>
      </c>
      <c r="B162" s="64" t="s">
        <v>283</v>
      </c>
      <c r="C162" s="65" t="s">
        <v>2225</v>
      </c>
      <c r="D162" s="66">
        <v>3</v>
      </c>
      <c r="E162" s="67" t="s">
        <v>132</v>
      </c>
      <c r="F162" s="68">
        <v>35</v>
      </c>
      <c r="G162" s="65"/>
      <c r="H162" s="69"/>
      <c r="I162" s="70"/>
      <c r="J162" s="70"/>
      <c r="K162" s="34" t="s">
        <v>65</v>
      </c>
      <c r="L162" s="77">
        <v>162</v>
      </c>
      <c r="M162" s="77"/>
      <c r="N162" s="72"/>
      <c r="O162" s="79" t="s">
        <v>316</v>
      </c>
      <c r="P162" s="81">
        <v>43690.99145833333</v>
      </c>
      <c r="Q162" s="79" t="s">
        <v>368</v>
      </c>
      <c r="R162" s="79"/>
      <c r="S162" s="79"/>
      <c r="T162" s="79"/>
      <c r="U162" s="79"/>
      <c r="V162" s="82" t="s">
        <v>517</v>
      </c>
      <c r="W162" s="81">
        <v>43690.99145833333</v>
      </c>
      <c r="X162" s="82" t="s">
        <v>623</v>
      </c>
      <c r="Y162" s="79"/>
      <c r="Z162" s="79"/>
      <c r="AA162" s="85" t="s">
        <v>730</v>
      </c>
      <c r="AB162" s="79"/>
      <c r="AC162" s="79" t="b">
        <v>0</v>
      </c>
      <c r="AD162" s="79">
        <v>0</v>
      </c>
      <c r="AE162" s="85" t="s">
        <v>739</v>
      </c>
      <c r="AF162" s="79" t="b">
        <v>0</v>
      </c>
      <c r="AG162" s="79" t="s">
        <v>748</v>
      </c>
      <c r="AH162" s="79"/>
      <c r="AI162" s="85" t="s">
        <v>739</v>
      </c>
      <c r="AJ162" s="79" t="b">
        <v>0</v>
      </c>
      <c r="AK162" s="79">
        <v>6</v>
      </c>
      <c r="AL162" s="85" t="s">
        <v>729</v>
      </c>
      <c r="AM162" s="79" t="s">
        <v>753</v>
      </c>
      <c r="AN162" s="79" t="b">
        <v>0</v>
      </c>
      <c r="AO162" s="85" t="s">
        <v>729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v>1</v>
      </c>
      <c r="BE162" s="49">
        <v>7.6923076923076925</v>
      </c>
      <c r="BF162" s="48">
        <v>0</v>
      </c>
      <c r="BG162" s="49">
        <v>0</v>
      </c>
      <c r="BH162" s="48">
        <v>0</v>
      </c>
      <c r="BI162" s="49">
        <v>0</v>
      </c>
      <c r="BJ162" s="48">
        <v>12</v>
      </c>
      <c r="BK162" s="49">
        <v>92.3076923076923</v>
      </c>
      <c r="BL162" s="48">
        <v>13</v>
      </c>
    </row>
    <row r="163" spans="1:64" ht="15">
      <c r="A163" s="64" t="s">
        <v>296</v>
      </c>
      <c r="B163" s="64" t="s">
        <v>296</v>
      </c>
      <c r="C163" s="65" t="s">
        <v>2225</v>
      </c>
      <c r="D163" s="66">
        <v>3</v>
      </c>
      <c r="E163" s="67" t="s">
        <v>132</v>
      </c>
      <c r="F163" s="68">
        <v>35</v>
      </c>
      <c r="G163" s="65"/>
      <c r="H163" s="69"/>
      <c r="I163" s="70"/>
      <c r="J163" s="70"/>
      <c r="K163" s="34" t="s">
        <v>65</v>
      </c>
      <c r="L163" s="77">
        <v>163</v>
      </c>
      <c r="M163" s="77"/>
      <c r="N163" s="72"/>
      <c r="O163" s="79" t="s">
        <v>176</v>
      </c>
      <c r="P163" s="81">
        <v>43690.01710648148</v>
      </c>
      <c r="Q163" s="79" t="s">
        <v>377</v>
      </c>
      <c r="R163" s="82" t="s">
        <v>392</v>
      </c>
      <c r="S163" s="79" t="s">
        <v>403</v>
      </c>
      <c r="T163" s="79"/>
      <c r="U163" s="82" t="s">
        <v>439</v>
      </c>
      <c r="V163" s="82" t="s">
        <v>439</v>
      </c>
      <c r="W163" s="81">
        <v>43690.01710648148</v>
      </c>
      <c r="X163" s="82" t="s">
        <v>624</v>
      </c>
      <c r="Y163" s="79"/>
      <c r="Z163" s="79"/>
      <c r="AA163" s="85" t="s">
        <v>731</v>
      </c>
      <c r="AB163" s="79"/>
      <c r="AC163" s="79" t="b">
        <v>0</v>
      </c>
      <c r="AD163" s="79">
        <v>88</v>
      </c>
      <c r="AE163" s="85" t="s">
        <v>739</v>
      </c>
      <c r="AF163" s="79" t="b">
        <v>0</v>
      </c>
      <c r="AG163" s="79" t="s">
        <v>747</v>
      </c>
      <c r="AH163" s="79"/>
      <c r="AI163" s="85" t="s">
        <v>739</v>
      </c>
      <c r="AJ163" s="79" t="b">
        <v>0</v>
      </c>
      <c r="AK163" s="79">
        <v>26</v>
      </c>
      <c r="AL163" s="85" t="s">
        <v>739</v>
      </c>
      <c r="AM163" s="79" t="s">
        <v>755</v>
      </c>
      <c r="AN163" s="79" t="b">
        <v>0</v>
      </c>
      <c r="AO163" s="85" t="s">
        <v>731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1</v>
      </c>
      <c r="BG163" s="49">
        <v>5</v>
      </c>
      <c r="BH163" s="48">
        <v>0</v>
      </c>
      <c r="BI163" s="49">
        <v>0</v>
      </c>
      <c r="BJ163" s="48">
        <v>19</v>
      </c>
      <c r="BK163" s="49">
        <v>95</v>
      </c>
      <c r="BL163" s="48">
        <v>20</v>
      </c>
    </row>
    <row r="164" spans="1:64" ht="15">
      <c r="A164" s="64" t="s">
        <v>297</v>
      </c>
      <c r="B164" s="64" t="s">
        <v>296</v>
      </c>
      <c r="C164" s="65" t="s">
        <v>2225</v>
      </c>
      <c r="D164" s="66">
        <v>3</v>
      </c>
      <c r="E164" s="67" t="s">
        <v>132</v>
      </c>
      <c r="F164" s="68">
        <v>35</v>
      </c>
      <c r="G164" s="65"/>
      <c r="H164" s="69"/>
      <c r="I164" s="70"/>
      <c r="J164" s="70"/>
      <c r="K164" s="34" t="s">
        <v>65</v>
      </c>
      <c r="L164" s="77">
        <v>164</v>
      </c>
      <c r="M164" s="77"/>
      <c r="N164" s="72"/>
      <c r="O164" s="79" t="s">
        <v>316</v>
      </c>
      <c r="P164" s="81">
        <v>43690.99810185185</v>
      </c>
      <c r="Q164" s="79" t="s">
        <v>366</v>
      </c>
      <c r="R164" s="79"/>
      <c r="S164" s="79"/>
      <c r="T164" s="79"/>
      <c r="U164" s="79"/>
      <c r="V164" s="82" t="s">
        <v>518</v>
      </c>
      <c r="W164" s="81">
        <v>43690.99810185185</v>
      </c>
      <c r="X164" s="82" t="s">
        <v>625</v>
      </c>
      <c r="Y164" s="79"/>
      <c r="Z164" s="79"/>
      <c r="AA164" s="85" t="s">
        <v>732</v>
      </c>
      <c r="AB164" s="79"/>
      <c r="AC164" s="79" t="b">
        <v>0</v>
      </c>
      <c r="AD164" s="79">
        <v>0</v>
      </c>
      <c r="AE164" s="85" t="s">
        <v>739</v>
      </c>
      <c r="AF164" s="79" t="b">
        <v>0</v>
      </c>
      <c r="AG164" s="79" t="s">
        <v>747</v>
      </c>
      <c r="AH164" s="79"/>
      <c r="AI164" s="85" t="s">
        <v>739</v>
      </c>
      <c r="AJ164" s="79" t="b">
        <v>0</v>
      </c>
      <c r="AK164" s="79">
        <v>31</v>
      </c>
      <c r="AL164" s="85" t="s">
        <v>731</v>
      </c>
      <c r="AM164" s="79" t="s">
        <v>762</v>
      </c>
      <c r="AN164" s="79" t="b">
        <v>0</v>
      </c>
      <c r="AO164" s="85" t="s">
        <v>731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4.545454545454546</v>
      </c>
      <c r="BH164" s="48">
        <v>0</v>
      </c>
      <c r="BI164" s="49">
        <v>0</v>
      </c>
      <c r="BJ164" s="48">
        <v>21</v>
      </c>
      <c r="BK164" s="49">
        <v>95.45454545454545</v>
      </c>
      <c r="BL164"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ErrorMessage="1" sqref="N2:N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Color" prompt="To select an optional edge color, right-click and select Select Color on the right-click menu." sqref="C3:C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Opacity" prompt="Enter an optional edge opacity between 0 (transparent) and 100 (opaque)." errorTitle="Invalid Edge Opacity" error="The optional edge opacity must be a whole number between 0 and 10." sqref="F3:F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showErrorMessage="1" promptTitle="Vertex 1 Name" prompt="Enter the name of the edge's first vertex." sqref="A3:A164"/>
    <dataValidation allowBlank="1" showInputMessage="1" showErrorMessage="1" promptTitle="Vertex 2 Name" prompt="Enter the name of the edge's second vertex." sqref="B3:B164"/>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4"/>
  </dataValidations>
  <hyperlinks>
    <hyperlink ref="Q110" r:id="rId1" display="https://t.co/WUQRVNOtra"/>
    <hyperlink ref="R3" r:id="rId2" display="https://s2-sanity.apps.allenai.org/"/>
    <hyperlink ref="R4" r:id="rId3" display="https://leaderboard.allenai.org/drop/submissions/public"/>
    <hyperlink ref="R8" r:id="rId4" display="https://www.ft.com/content/4367e34e-db72-11e7-9504-59efdb70e12f"/>
    <hyperlink ref="R10" r:id="rId5" display="https://www.aclweb.org/anthology/papers/P/P19/P19-1470/"/>
    <hyperlink ref="R12" r:id="rId6" display="https://allenai.org/data/data-all-2018.html"/>
    <hyperlink ref="R13" r:id="rId7" display="https://mosaickg.apps.allenai.org/"/>
    <hyperlink ref="R17" r:id="rId8" display="https://www.aclweb.org/anthology/papers/P/P19/P19-1470/"/>
    <hyperlink ref="R54" r:id="rId9" display="https://s2-sanity.apps.allenai.org/"/>
    <hyperlink ref="R59" r:id="rId10" display="https://s2-sanity.apps.allenai.org/"/>
    <hyperlink ref="R81" r:id="rId11" display="http://allenai.org/"/>
    <hyperlink ref="R84" r:id="rId12" display="https://grover.allenai.org/"/>
    <hyperlink ref="R90" r:id="rId13" display="https://mosaickg.apps.allenai.org/conceptnet/?l=people&amp;r=IsA"/>
    <hyperlink ref="R93" r:id="rId14" display="https://grover.allenai.org/"/>
    <hyperlink ref="R94" r:id="rId15" display="https://grover.allenai.org/"/>
    <hyperlink ref="R95" r:id="rId16" display="https://www.ft.com/content/4367e34e-db72-11e7-9504-59efdb70e12f"/>
    <hyperlink ref="R110" r:id="rId17" display="https://allenai.org/ai2-israel/"/>
    <hyperlink ref="R111" r:id="rId18" display="https://leaderboard.allenai.org/"/>
    <hyperlink ref="R112" r:id="rId19" display="https://leaderboard.allenai.org/"/>
    <hyperlink ref="R113" r:id="rId20" display="https://leaderboard.allenai.org/"/>
    <hyperlink ref="R114" r:id="rId21" display="https://www.ft.com/content/4367e34e-db72-11e7-9504-59efdb70e12f"/>
    <hyperlink ref="R127" r:id="rId22" display="https://grover.allenai.org/"/>
    <hyperlink ref="R131" r:id="rId23" display="https://www.ft.com/content/4367e34e-db72-11e7-9504-59efdb70e12f"/>
    <hyperlink ref="R142" r:id="rId24" display="https://allenai.org/"/>
    <hyperlink ref="R146" r:id="rId25" display="https://www.aclweb.org/anthology/papers/P/P19/P19-1470/"/>
    <hyperlink ref="R151" r:id="rId26" display="https://allenai.org/"/>
    <hyperlink ref="R159" r:id="rId27" display="https://grover.allenai.org/"/>
    <hyperlink ref="R161" r:id="rId28" display="https://leaderboard.allenai.org/winogrande/submissions/public"/>
    <hyperlink ref="R163" r:id="rId29" display="https://grover.allenai.org/"/>
    <hyperlink ref="U3" r:id="rId30" display="https://pbs.twimg.com/media/D9CJAbhW4AA-YAJ.jpg"/>
    <hyperlink ref="U4" r:id="rId31" display="https://pbs.twimg.com/media/D_yinjrXoAUmSkG.jpg"/>
    <hyperlink ref="U13" r:id="rId32" display="https://pbs.twimg.com/media/EAz1m4gXoAAhMdo.jpg"/>
    <hyperlink ref="U32" r:id="rId33" display="https://pbs.twimg.com/tweet_video_thumb/EBB9IA6WwAEKJP7.jpg"/>
    <hyperlink ref="U34" r:id="rId34" display="https://pbs.twimg.com/tweet_video_thumb/EBB9IA6WwAEKJP7.jpg"/>
    <hyperlink ref="U38" r:id="rId35" display="https://pbs.twimg.com/tweet_video_thumb/EBB9IA6WwAEKJP7.jpg"/>
    <hyperlink ref="U40" r:id="rId36" display="https://pbs.twimg.com/tweet_video_thumb/EBB9IA6WwAEKJP7.jpg"/>
    <hyperlink ref="U44" r:id="rId37" display="https://pbs.twimg.com/tweet_video_thumb/EBB9IA6WwAEKJP7.jpg"/>
    <hyperlink ref="U45" r:id="rId38" display="https://pbs.twimg.com/tweet_video_thumb/EBB9IA6WwAEKJP7.jpg"/>
    <hyperlink ref="U46" r:id="rId39" display="https://pbs.twimg.com/tweet_video_thumb/EBB9IA6WwAEKJP7.jpg"/>
    <hyperlink ref="U47" r:id="rId40" display="https://pbs.twimg.com/tweet_video_thumb/EBB9IA6WwAEKJP7.jpg"/>
    <hyperlink ref="U48" r:id="rId41" display="https://pbs.twimg.com/tweet_video_thumb/EBB9IA6WwAEKJP7.jpg"/>
    <hyperlink ref="U54" r:id="rId42" display="https://pbs.twimg.com/media/D9CJAbhW4AA-YAJ.jpg"/>
    <hyperlink ref="U59" r:id="rId43" display="https://pbs.twimg.com/media/D9CJAbhW4AA-YAJ.jpg"/>
    <hyperlink ref="U60" r:id="rId44" display="https://pbs.twimg.com/media/EAwBfLpWsAEKnWM.png"/>
    <hyperlink ref="U62" r:id="rId45" display="https://pbs.twimg.com/media/EAwBfLpWsAEKnWM.png"/>
    <hyperlink ref="U71" r:id="rId46" display="https://pbs.twimg.com/tweet_video_thumb/EBB9IA6WwAEKJP7.jpg"/>
    <hyperlink ref="U74" r:id="rId47" display="https://pbs.twimg.com/tweet_video_thumb/EBB9IA6WwAEKJP7.jpg"/>
    <hyperlink ref="U77" r:id="rId48" display="https://pbs.twimg.com/tweet_video_thumb/EBB9IA6WwAEKJP7.jpg"/>
    <hyperlink ref="U80" r:id="rId49" display="https://pbs.twimg.com/media/EBYf5zxXYAEetEX.jpg"/>
    <hyperlink ref="U85" r:id="rId50" display="https://pbs.twimg.com/media/EBYf5zxXYAEetEX.jpg"/>
    <hyperlink ref="U89" r:id="rId51" display="https://pbs.twimg.com/media/EBYhIZjW4AAheYR.jpg"/>
    <hyperlink ref="U90" r:id="rId52" display="https://pbs.twimg.com/media/EBYwePuXoAEu35K.jpg"/>
    <hyperlink ref="U127" r:id="rId53" display="https://pbs.twimg.com/media/EB0IiwtX4AAudIQ.jpg"/>
    <hyperlink ref="U145" r:id="rId54" display="https://pbs.twimg.com/media/EAzfUtuXkAACgPq.jpg"/>
    <hyperlink ref="U159" r:id="rId55" display="https://pbs.twimg.com/media/EBz7hfdXsAAobjg.png"/>
    <hyperlink ref="U161" r:id="rId56" display="https://pbs.twimg.com/media/EB1nXIAVAAAwfuV.jpg"/>
    <hyperlink ref="U163" r:id="rId57" display="https://pbs.twimg.com/media/EBzz7cXVUAAL8wJ.jpg"/>
    <hyperlink ref="V3" r:id="rId58" display="https://pbs.twimg.com/media/D9CJAbhW4AA-YAJ.jpg"/>
    <hyperlink ref="V4" r:id="rId59" display="https://pbs.twimg.com/media/D_yinjrXoAUmSkG.jpg"/>
    <hyperlink ref="V5" r:id="rId60" display="http://pbs.twimg.com/profile_images/1044492576328470528/W0Gm9hVc_normal.jpg"/>
    <hyperlink ref="V6" r:id="rId61" display="http://pbs.twimg.com/profile_images/1044492576328470528/W0Gm9hVc_normal.jpg"/>
    <hyperlink ref="V7" r:id="rId62" display="http://pbs.twimg.com/profile_images/1044492576328470528/W0Gm9hVc_normal.jpg"/>
    <hyperlink ref="V8" r:id="rId63" display="http://pbs.twimg.com/profile_images/1136609885095751681/qQbjAw7b_normal.jpg"/>
    <hyperlink ref="V9" r:id="rId64" display="http://pbs.twimg.com/profile_images/852711235/Giulio_normal.JPG"/>
    <hyperlink ref="V10" r:id="rId65" display="http://pbs.twimg.com/profile_images/1090197530887901185/NXkIJeRY_normal.jpg"/>
    <hyperlink ref="V11" r:id="rId66" display="http://pbs.twimg.com/profile_images/1136411656886472705/nAHERCja_normal.jpg"/>
    <hyperlink ref="V12" r:id="rId67" display="http://pbs.twimg.com/profile_images/970500633072750592/k9EfpiOz_normal.jpg"/>
    <hyperlink ref="V13" r:id="rId68" display="https://pbs.twimg.com/media/EAz1m4gXoAAhMdo.jpg"/>
    <hyperlink ref="V14" r:id="rId69" display="http://pbs.twimg.com/profile_images/2384033461/vzgbcjmac3dqh5qhvu5b_normal.jpeg"/>
    <hyperlink ref="V15" r:id="rId70" display="http://pbs.twimg.com/profile_images/1126337752256208897/0w0c7Epm_normal.png"/>
    <hyperlink ref="V16" r:id="rId71" display="http://pbs.twimg.com/profile_images/1126337752256208897/0w0c7Epm_normal.png"/>
    <hyperlink ref="V17" r:id="rId72" display="http://pbs.twimg.com/profile_images/1755763315/CA390144_normal.JPG"/>
    <hyperlink ref="V18" r:id="rId73" display="http://pbs.twimg.com/profile_images/1007352789767421952/gLvkA-5h_normal.jpg"/>
    <hyperlink ref="V19" r:id="rId74" display="http://pbs.twimg.com/profile_images/1158150922498924544/DfEkkijq_normal.jpg"/>
    <hyperlink ref="V20" r:id="rId75" display="http://pbs.twimg.com/profile_images/327105626/n114761_33831356_3053_normal.jpg"/>
    <hyperlink ref="V21" r:id="rId76" display="http://pbs.twimg.com/profile_images/1135643730948415488/HiTYfRxg_normal.png"/>
    <hyperlink ref="V22" r:id="rId77" display="http://pbs.twimg.com/profile_images/1675414585/ICLR8_normal.jpg"/>
    <hyperlink ref="V23" r:id="rId78" display="http://pbs.twimg.com/profile_images/1675414585/ICLR8_normal.jpg"/>
    <hyperlink ref="V24" r:id="rId79" display="http://pbs.twimg.com/profile_images/1675414585/ICLR8_normal.jpg"/>
    <hyperlink ref="V25" r:id="rId80" display="http://pbs.twimg.com/profile_images/1675414585/ICLR8_normal.jpg"/>
    <hyperlink ref="V26" r:id="rId81" display="http://pbs.twimg.com/profile_images/1156822356251291648/bir0vTc-_normal.jpg"/>
    <hyperlink ref="V27" r:id="rId82" display="http://pbs.twimg.com/profile_images/1156822356251291648/bir0vTc-_normal.jpg"/>
    <hyperlink ref="V28" r:id="rId83" display="http://pbs.twimg.com/profile_images/1156822356251291648/bir0vTc-_normal.jpg"/>
    <hyperlink ref="V29" r:id="rId84" display="http://pbs.twimg.com/profile_images/465962524928532480/PlIbYucf_normal.jpeg"/>
    <hyperlink ref="V30" r:id="rId85" display="http://pbs.twimg.com/profile_images/465962524928532480/PlIbYucf_normal.jpeg"/>
    <hyperlink ref="V31" r:id="rId86" display="http://pbs.twimg.com/profile_images/465962524928532480/PlIbYucf_normal.jpeg"/>
    <hyperlink ref="V32" r:id="rId87" display="https://pbs.twimg.com/tweet_video_thumb/EBB9IA6WwAEKJP7.jpg"/>
    <hyperlink ref="V33" r:id="rId88" display="http://pbs.twimg.com/profile_images/725807221242757121/9ZJbCGCW_normal.jpg"/>
    <hyperlink ref="V34" r:id="rId89" display="https://pbs.twimg.com/tweet_video_thumb/EBB9IA6WwAEKJP7.jpg"/>
    <hyperlink ref="V35" r:id="rId90" display="http://pbs.twimg.com/profile_images/1109902841869729793/7hpfcC2m_normal.png"/>
    <hyperlink ref="V36" r:id="rId91" display="http://pbs.twimg.com/profile_images/1109902841869729793/7hpfcC2m_normal.png"/>
    <hyperlink ref="V37" r:id="rId92" display="http://pbs.twimg.com/profile_images/1109902841869729793/7hpfcC2m_normal.png"/>
    <hyperlink ref="V38" r:id="rId93" display="https://pbs.twimg.com/tweet_video_thumb/EBB9IA6WwAEKJP7.jpg"/>
    <hyperlink ref="V39" r:id="rId94" display="http://pbs.twimg.com/profile_images/725807221242757121/9ZJbCGCW_normal.jpg"/>
    <hyperlink ref="V40" r:id="rId95" display="https://pbs.twimg.com/tweet_video_thumb/EBB9IA6WwAEKJP7.jpg"/>
    <hyperlink ref="V41" r:id="rId96" display="http://pbs.twimg.com/profile_images/1018871940864512000/CFnDwp1V_normal.jpg"/>
    <hyperlink ref="V42" r:id="rId97" display="http://pbs.twimg.com/profile_images/1018871940864512000/CFnDwp1V_normal.jpg"/>
    <hyperlink ref="V43" r:id="rId98" display="http://pbs.twimg.com/profile_images/1018871940864512000/CFnDwp1V_normal.jpg"/>
    <hyperlink ref="V44" r:id="rId99" display="https://pbs.twimg.com/tweet_video_thumb/EBB9IA6WwAEKJP7.jpg"/>
    <hyperlink ref="V45" r:id="rId100" display="https://pbs.twimg.com/tweet_video_thumb/EBB9IA6WwAEKJP7.jpg"/>
    <hyperlink ref="V46" r:id="rId101" display="https://pbs.twimg.com/tweet_video_thumb/EBB9IA6WwAEKJP7.jpg"/>
    <hyperlink ref="V47" r:id="rId102" display="https://pbs.twimg.com/tweet_video_thumb/EBB9IA6WwAEKJP7.jpg"/>
    <hyperlink ref="V48" r:id="rId103" display="https://pbs.twimg.com/tweet_video_thumb/EBB9IA6WwAEKJP7.jpg"/>
    <hyperlink ref="V49" r:id="rId104" display="http://pbs.twimg.com/profile_images/707714205777076224/B5f3hDvZ_normal.jpg"/>
    <hyperlink ref="V50" r:id="rId105" display="http://pbs.twimg.com/profile_images/707714205777076224/B5f3hDvZ_normal.jpg"/>
    <hyperlink ref="V51" r:id="rId106" display="http://pbs.twimg.com/profile_images/707714205777076224/B5f3hDvZ_normal.jpg"/>
    <hyperlink ref="V52" r:id="rId107" display="http://pbs.twimg.com/profile_images/777189628315066368/vxI2r4ST_normal.jpg"/>
    <hyperlink ref="V53" r:id="rId108" display="http://pbs.twimg.com/profile_images/777189628315066368/vxI2r4ST_normal.jpg"/>
    <hyperlink ref="V54" r:id="rId109" display="https://pbs.twimg.com/media/D9CJAbhW4AA-YAJ.jpg"/>
    <hyperlink ref="V55" r:id="rId110" display="http://pbs.twimg.com/profile_images/938092733939572736/RqxbQc2e_normal.jpg"/>
    <hyperlink ref="V56" r:id="rId111" display="http://pbs.twimg.com/profile_images/938092733939572736/RqxbQc2e_normal.jpg"/>
    <hyperlink ref="V57" r:id="rId112" display="http://pbs.twimg.com/profile_images/938092733939572736/RqxbQc2e_normal.jpg"/>
    <hyperlink ref="V58" r:id="rId113" display="http://pbs.twimg.com/profile_images/938092733939572736/RqxbQc2e_normal.jpg"/>
    <hyperlink ref="V59" r:id="rId114" display="https://pbs.twimg.com/media/D9CJAbhW4AA-YAJ.jpg"/>
    <hyperlink ref="V60" r:id="rId115" display="https://pbs.twimg.com/media/EAwBfLpWsAEKnWM.png"/>
    <hyperlink ref="V61" r:id="rId116" display="http://pbs.twimg.com/profile_images/1157814132512632832/H-rvnOeW_normal.png"/>
    <hyperlink ref="V62" r:id="rId117" display="https://pbs.twimg.com/media/EAwBfLpWsAEKnWM.png"/>
    <hyperlink ref="V63" r:id="rId118" display="http://pbs.twimg.com/profile_images/1157814132512632832/H-rvnOeW_normal.png"/>
    <hyperlink ref="V64" r:id="rId119" display="http://pbs.twimg.com/profile_images/1157814132512632832/H-rvnOeW_normal.png"/>
    <hyperlink ref="V65" r:id="rId120" display="http://pbs.twimg.com/profile_images/1157814132512632832/H-rvnOeW_normal.png"/>
    <hyperlink ref="V66" r:id="rId121" display="http://pbs.twimg.com/profile_images/1723818967/profile-pic_normal.jpg"/>
    <hyperlink ref="V67" r:id="rId122" display="http://pbs.twimg.com/profile_images/3515263408/4dcca0278120c97c765cd0a80806d091_normal.jpeg"/>
    <hyperlink ref="V68" r:id="rId123" display="http://pbs.twimg.com/profile_images/3515263408/4dcca0278120c97c765cd0a80806d091_normal.jpeg"/>
    <hyperlink ref="V69" r:id="rId124" display="http://pbs.twimg.com/profile_images/3515263408/4dcca0278120c97c765cd0a80806d091_normal.jpeg"/>
    <hyperlink ref="V70" r:id="rId125" display="http://pbs.twimg.com/profile_images/725807221242757121/9ZJbCGCW_normal.jpg"/>
    <hyperlink ref="V71" r:id="rId126" display="https://pbs.twimg.com/tweet_video_thumb/EBB9IA6WwAEKJP7.jpg"/>
    <hyperlink ref="V72" r:id="rId127" display="http://pbs.twimg.com/profile_images/722541924784193537/5cPNdI03_normal.jpg"/>
    <hyperlink ref="V73" r:id="rId128" display="http://pbs.twimg.com/profile_images/725807221242757121/9ZJbCGCW_normal.jpg"/>
    <hyperlink ref="V74" r:id="rId129" display="https://pbs.twimg.com/tweet_video_thumb/EBB9IA6WwAEKJP7.jpg"/>
    <hyperlink ref="V75" r:id="rId130" display="http://pbs.twimg.com/profile_images/722541924784193537/5cPNdI03_normal.jpg"/>
    <hyperlink ref="V76" r:id="rId131" display="http://pbs.twimg.com/profile_images/725807221242757121/9ZJbCGCW_normal.jpg"/>
    <hyperlink ref="V77" r:id="rId132" display="https://pbs.twimg.com/tweet_video_thumb/EBB9IA6WwAEKJP7.jpg"/>
    <hyperlink ref="V78" r:id="rId133" display="http://pbs.twimg.com/profile_images/722541924784193537/5cPNdI03_normal.jpg"/>
    <hyperlink ref="V79" r:id="rId134" display="http://pbs.twimg.com/profile_images/378800000760900612/b6d653ecd55e230db1f148717c5ae33f_normal.jpeg"/>
    <hyperlink ref="V80" r:id="rId135" display="https://pbs.twimg.com/media/EBYf5zxXYAEetEX.jpg"/>
    <hyperlink ref="V81" r:id="rId136" display="http://pbs.twimg.com/profile_images/1012375244575633408/TGW7aybC_normal.jpg"/>
    <hyperlink ref="V82" r:id="rId137" display="http://pbs.twimg.com/profile_images/726192640241340416/WiN78WSP_normal.jpg"/>
    <hyperlink ref="V83" r:id="rId138" display="http://pbs.twimg.com/profile_images/726192640241340416/WiN78WSP_normal.jpg"/>
    <hyperlink ref="V84" r:id="rId139" display="http://pbs.twimg.com/profile_images/940846681251352576/bQQfSg8i_normal.jpg"/>
    <hyperlink ref="V85" r:id="rId140" display="https://pbs.twimg.com/media/EBYf5zxXYAEetEX.jpg"/>
    <hyperlink ref="V86" r:id="rId141" display="http://pbs.twimg.com/profile_images/895472606094151680/IOMh1kQk_normal.jpg"/>
    <hyperlink ref="V87" r:id="rId142" display="http://pbs.twimg.com/profile_images/895472606094151680/IOMh1kQk_normal.jpg"/>
    <hyperlink ref="V88" r:id="rId143" display="http://pbs.twimg.com/profile_images/1019560852070907904/i0c-Wx2p_normal.jpg"/>
    <hyperlink ref="V89" r:id="rId144" display="https://pbs.twimg.com/media/EBYhIZjW4AAheYR.jpg"/>
    <hyperlink ref="V90" r:id="rId145" display="https://pbs.twimg.com/media/EBYwePuXoAEu35K.jpg"/>
    <hyperlink ref="V91" r:id="rId146" display="http://pbs.twimg.com/profile_images/1019560852070907904/i0c-Wx2p_normal.jpg"/>
    <hyperlink ref="V92" r:id="rId147" display="http://pbs.twimg.com/profile_images/1019560852070907904/i0c-Wx2p_normal.jpg"/>
    <hyperlink ref="V93" r:id="rId148" display="http://pbs.twimg.com/profile_images/1082308370818752513/aXwWiEoY_normal.jpg"/>
    <hyperlink ref="V94" r:id="rId149" display="http://pbs.twimg.com/profile_images/844601527318843392/IzBNIN-z_normal.jpg"/>
    <hyperlink ref="V95" r:id="rId150" display="http://pbs.twimg.com/profile_images/1136609885095751681/qQbjAw7b_normal.jpg"/>
    <hyperlink ref="V96" r:id="rId151" display="http://pbs.twimg.com/profile_images/1075212005949112321/l68ETcR9_normal.jpg"/>
    <hyperlink ref="V97" r:id="rId152" display="http://pbs.twimg.com/profile_images/1075212005949112321/l68ETcR9_normal.jpg"/>
    <hyperlink ref="V98" r:id="rId153" display="http://pbs.twimg.com/profile_images/1075212005949112321/l68ETcR9_normal.jpg"/>
    <hyperlink ref="V99" r:id="rId154" display="http://pbs.twimg.com/profile_images/1075212005949112321/l68ETcR9_normal.jpg"/>
    <hyperlink ref="V100" r:id="rId155" display="http://abs.twimg.com/sticky/default_profile_images/default_profile_normal.png"/>
    <hyperlink ref="V101" r:id="rId156" display="http://abs.twimg.com/sticky/default_profile_images/default_profile_normal.png"/>
    <hyperlink ref="V102" r:id="rId157" display="http://abs.twimg.com/sticky/default_profile_images/default_profile_normal.png"/>
    <hyperlink ref="V103" r:id="rId158" display="http://abs.twimg.com/sticky/default_profile_images/default_profile_normal.png"/>
    <hyperlink ref="V104" r:id="rId159" display="http://abs.twimg.com/sticky/default_profile_images/default_profile_normal.png"/>
    <hyperlink ref="V105" r:id="rId160" display="http://abs.twimg.com/sticky/default_profile_images/default_profile_normal.png"/>
    <hyperlink ref="V106" r:id="rId161" display="http://abs.twimg.com/sticky/default_profile_images/default_profile_normal.png"/>
    <hyperlink ref="V107" r:id="rId162" display="http://abs.twimg.com/sticky/default_profile_images/default_profile_normal.png"/>
    <hyperlink ref="V108" r:id="rId163" display="http://pbs.twimg.com/profile_images/1113072306681798657/LDNLxb81_normal.jpg"/>
    <hyperlink ref="V109" r:id="rId164" display="http://pbs.twimg.com/profile_images/1113072306681798657/LDNLxb81_normal.jpg"/>
    <hyperlink ref="V110" r:id="rId165" display="http://pbs.twimg.com/profile_images/1431395997/profile_normal.jpg"/>
    <hyperlink ref="V111" r:id="rId166" display="http://pbs.twimg.com/profile_images/704767204437336065/wAAXEdOd_normal.jpg"/>
    <hyperlink ref="V112" r:id="rId167" display="http://pbs.twimg.com/profile_images/704767204437336065/wAAXEdOd_normal.jpg"/>
    <hyperlink ref="V113" r:id="rId168" display="http://pbs.twimg.com/profile_images/704767204437336065/wAAXEdOd_normal.jpg"/>
    <hyperlink ref="V114" r:id="rId169" display="http://pbs.twimg.com/profile_images/1136609885095751681/qQbjAw7b_normal.jpg"/>
    <hyperlink ref="V115" r:id="rId170" display="http://pbs.twimg.com/profile_images/452128134632988672/X684NU3L_normal.jpeg"/>
    <hyperlink ref="V116" r:id="rId171" display="http://pbs.twimg.com/profile_images/752018692712468480/bEEEfvvp_normal.jpg"/>
    <hyperlink ref="V117" r:id="rId172" display="http://pbs.twimg.com/profile_images/1153339971807449089/sOPfwPE-_normal.jpg"/>
    <hyperlink ref="V118" r:id="rId173" display="http://pbs.twimg.com/profile_images/1152756104381771777/wIjwT3jF_normal.jpg"/>
    <hyperlink ref="V119" r:id="rId174" display="http://pbs.twimg.com/profile_images/1600363796/audrey_totter-crop_normal.jpg"/>
    <hyperlink ref="V120" r:id="rId175" display="http://pbs.twimg.com/profile_images/1077319986648150016/I8AE9tUO_normal.jpg"/>
    <hyperlink ref="V121" r:id="rId176" display="http://pbs.twimg.com/profile_images/1147286515250335744/EBLS2A7b_normal.jpg"/>
    <hyperlink ref="V122" r:id="rId177" display="http://pbs.twimg.com/profile_images/724025042418294785/a2DtfSWs_normal.jpg"/>
    <hyperlink ref="V123" r:id="rId178" display="http://pbs.twimg.com/profile_images/270674574/f606w_psf_normal.png"/>
    <hyperlink ref="V124" r:id="rId179" display="http://pbs.twimg.com/profile_images/590752486815838208/j87LIlVT_normal.jpg"/>
    <hyperlink ref="V125" r:id="rId180" display="http://pbs.twimg.com/profile_images/1142194242296733703/NCLxo19j_normal.jpg"/>
    <hyperlink ref="V126" r:id="rId181" display="http://pbs.twimg.com/profile_images/1146246694226616320/xrw_YnSp_normal.png"/>
    <hyperlink ref="V127" r:id="rId182" display="https://pbs.twimg.com/media/EB0IiwtX4AAudIQ.jpg"/>
    <hyperlink ref="V128" r:id="rId183" display="http://pbs.twimg.com/profile_images/3415023004/2575aa98f0f29c9d6ae6f8364502cc0c_normal.jpeg"/>
    <hyperlink ref="V129" r:id="rId184" display="http://pbs.twimg.com/profile_images/1122366883141967873/U0bb7sT9_normal.jpg"/>
    <hyperlink ref="V130" r:id="rId185" display="http://pbs.twimg.com/profile_images/1097983886569684993/0h63sFmR_normal.png"/>
    <hyperlink ref="V131" r:id="rId186" display="http://pbs.twimg.com/profile_images/1136609885095751681/qQbjAw7b_normal.jpg"/>
    <hyperlink ref="V132" r:id="rId187" display="http://pbs.twimg.com/profile_images/1099684609703510017/zcsjRYt2_normal.png"/>
    <hyperlink ref="V133" r:id="rId188" display="http://pbs.twimg.com/profile_images/1099684609703510017/zcsjRYt2_normal.png"/>
    <hyperlink ref="V134" r:id="rId189" display="http://pbs.twimg.com/profile_images/680391376756944896/bM1-7lwW_normal.jpg"/>
    <hyperlink ref="V135" r:id="rId190" display="http://pbs.twimg.com/profile_images/589314790092185600/56Xdu2TI_normal.jpg"/>
    <hyperlink ref="V136" r:id="rId191" display="http://pbs.twimg.com/profile_images/41652702/myfacet_normal.jpg"/>
    <hyperlink ref="V137" r:id="rId192" display="http://pbs.twimg.com/profile_images/1147880116091064320/4X5CXbta_normal.png"/>
    <hyperlink ref="V138" r:id="rId193" display="http://pbs.twimg.com/profile_images/654178868023160832/8TRCQvLI_normal.jpg"/>
    <hyperlink ref="V139" r:id="rId194" display="http://pbs.twimg.com/profile_images/700864575491567616/u_A0ErJj_normal.jpg"/>
    <hyperlink ref="V140" r:id="rId195" display="http://pbs.twimg.com/profile_images/1639387611/Kyudo_normal.jpg"/>
    <hyperlink ref="V141" r:id="rId196" display="http://pbs.twimg.com/profile_images/1103677308131393536/RZdso1Ic_normal.png"/>
    <hyperlink ref="V142" r:id="rId197" display="http://pbs.twimg.com/profile_images/1103677308131393536/RZdso1Ic_normal.png"/>
    <hyperlink ref="V143" r:id="rId198" display="http://pbs.twimg.com/profile_images/2796589144/6cbbde6f53a4680037054a93a71999a3_normal.jpeg"/>
    <hyperlink ref="V144" r:id="rId199" display="http://pbs.twimg.com/profile_images/1155329950863351809/B4q7Hlu2_normal.jpg"/>
    <hyperlink ref="V145" r:id="rId200" display="https://pbs.twimg.com/media/EAzfUtuXkAACgPq.jpg"/>
    <hyperlink ref="V146" r:id="rId201" display="http://pbs.twimg.com/profile_images/1098886848980561920/5ek6MezY_normal.png"/>
    <hyperlink ref="V147" r:id="rId202" display="http://pbs.twimg.com/profile_images/1162159541255057409/ukczAowS_normal.png"/>
    <hyperlink ref="V148" r:id="rId203" display="http://pbs.twimg.com/profile_images/1117002823806242816/P9A7dR9P_normal.jpg"/>
    <hyperlink ref="V149" r:id="rId204" display="http://pbs.twimg.com/profile_images/534887491791097856/9ku67s8v_normal.png"/>
    <hyperlink ref="V150" r:id="rId205" display="http://pbs.twimg.com/profile_images/1036543719803998208/v-_Uypf1_normal.jpg"/>
    <hyperlink ref="V151" r:id="rId206" display="http://pbs.twimg.com/profile_images/1036543719803998208/v-_Uypf1_normal.jpg"/>
    <hyperlink ref="V152" r:id="rId207" display="http://pbs.twimg.com/profile_images/1098886848980561920/5ek6MezY_normal.png"/>
    <hyperlink ref="V153" r:id="rId208" display="http://pbs.twimg.com/profile_images/855067694831357952/SvbyoLrN_normal.jpg"/>
    <hyperlink ref="V154" r:id="rId209" display="http://pbs.twimg.com/profile_images/1091228374465372161/0l7-MHsp_normal.jpg"/>
    <hyperlink ref="V155" r:id="rId210" display="http://pbs.twimg.com/profile_images/59656131/p9080051e2_normal.jpg"/>
    <hyperlink ref="V156" r:id="rId211" display="http://pbs.twimg.com/profile_images/966007598624493569/6ADqCLyr_normal.jpg"/>
    <hyperlink ref="V157" r:id="rId212" display="http://pbs.twimg.com/profile_images/1156833595090067456/kyWMCnzF_normal.jpg"/>
    <hyperlink ref="V158" r:id="rId213" display="http://pbs.twimg.com/profile_images/1052563712924667904/iO2eyBxE_normal.jpg"/>
    <hyperlink ref="V159" r:id="rId214" display="https://pbs.twimg.com/media/EBz7hfdXsAAobjg.png"/>
    <hyperlink ref="V160" r:id="rId215" display="http://pbs.twimg.com/profile_images/1121917466534346752/65jok0p8_normal.jpg"/>
    <hyperlink ref="V161" r:id="rId216" display="https://pbs.twimg.com/media/EB1nXIAVAAAwfuV.jpg"/>
    <hyperlink ref="V162" r:id="rId217" display="http://pbs.twimg.com/profile_images/938588029794447360/RK5dv86B_normal.jpg"/>
    <hyperlink ref="V163" r:id="rId218" display="https://pbs.twimg.com/media/EBzz7cXVUAAL8wJ.jpg"/>
    <hyperlink ref="V164" r:id="rId219" display="http://pbs.twimg.com/profile_images/772007307651665924/TRpx2hom_normal.jpg"/>
    <hyperlink ref="X3" r:id="rId220" display="https://twitter.com/#!/allen_ai/status/1139561348008992769"/>
    <hyperlink ref="X4" r:id="rId221" display="https://twitter.com/#!/allen_ai/status/1151974407218315270"/>
    <hyperlink ref="X5" r:id="rId222" display="https://twitter.com/#!/ssgrn/status/1138234411718045698"/>
    <hyperlink ref="X6" r:id="rId223" display="https://twitter.com/#!/ssgrn/status/1138234411718045698"/>
    <hyperlink ref="X7" r:id="rId224" display="https://twitter.com/#!/ssgrn/status/1138234411718045698"/>
    <hyperlink ref="X8" r:id="rId225" display="https://twitter.com/#!/garymarcus/status/960568511650258944"/>
    <hyperlink ref="X9" r:id="rId226" display="https://twitter.com/#!/giulionapo/status/1156569602819862529"/>
    <hyperlink ref="X10" r:id="rId227" display="https://twitter.com/#!/squirrelyellow/status/1156571233896603648"/>
    <hyperlink ref="X11" r:id="rId228" display="https://twitter.com/#!/acraigpfeifer/status/1156589897110700032"/>
    <hyperlink ref="X12" r:id="rId229" display="https://twitter.com/#!/quantum_stat/status/1156590624965046273"/>
    <hyperlink ref="X13" r:id="rId230" display="https://twitter.com/#!/michael_galkin/status/1156569267246129152"/>
    <hyperlink ref="X14" r:id="rId231" display="https://twitter.com/#!/m_a_r_t_i_n/status/1156595731777622021"/>
    <hyperlink ref="X15" r:id="rId232" display="https://twitter.com/#!/yangkevink/status/1156697692241825792"/>
    <hyperlink ref="X16" r:id="rId233" display="https://twitter.com/#!/yangkevink/status/1156697692241825792"/>
    <hyperlink ref="X17" r:id="rId234" display="https://twitter.com/#!/ksksksks2/status/1156797323466272768"/>
    <hyperlink ref="X18" r:id="rId235" display="https://twitter.com/#!/nik0spapp/status/1156874070916571137"/>
    <hyperlink ref="X19" r:id="rId236" display="https://twitter.com/#!/humansofml/status/1156692678072909824"/>
    <hyperlink ref="X20" r:id="rId237" display="https://twitter.com/#!/tristannaumann/status/1156943735315300353"/>
    <hyperlink ref="X21" r:id="rId238" display="https://twitter.com/#!/nailsocial/status/1157031695457116161"/>
    <hyperlink ref="X22" r:id="rId239" display="https://twitter.com/#!/theiclr/status/1157362486418518017"/>
    <hyperlink ref="X23" r:id="rId240" display="https://twitter.com/#!/theiclr/status/1157362486418518017"/>
    <hyperlink ref="X24" r:id="rId241" display="https://twitter.com/#!/theiclr/status/1157362486418518017"/>
    <hyperlink ref="X25" r:id="rId242" display="https://twitter.com/#!/theiclr/status/1157362486418518017"/>
    <hyperlink ref="X26" r:id="rId243" display="https://twitter.com/#!/danielking36/status/1157468161848967168"/>
    <hyperlink ref="X27" r:id="rId244" display="https://twitter.com/#!/danielking36/status/1157468161848967168"/>
    <hyperlink ref="X28" r:id="rId245" display="https://twitter.com/#!/danielking36/status/1157468161848967168"/>
    <hyperlink ref="X29" r:id="rId246" display="https://twitter.com/#!/markneumannnn/status/1157450595390935045"/>
    <hyperlink ref="X30" r:id="rId247" display="https://twitter.com/#!/markneumannnn/status/1157450595390935045"/>
    <hyperlink ref="X31" r:id="rId248" display="https://twitter.com/#!/markneumannnn/status/1157450595390935045"/>
    <hyperlink ref="X32" r:id="rId249" display="https://twitter.com/#!/m_a_upson/status/1157562690019217408"/>
    <hyperlink ref="X33" r:id="rId250" display="https://twitter.com/#!/danhlawreporter/status/1157359427168743424"/>
    <hyperlink ref="X34" r:id="rId251" display="https://twitter.com/#!/danhlawreporter/status/1157565205905362944"/>
    <hyperlink ref="X35" r:id="rId252" display="https://twitter.com/#!/iclrand/status/1157362426536484864"/>
    <hyperlink ref="X36" r:id="rId253" display="https://twitter.com/#!/iclrand/status/1157362426536484864"/>
    <hyperlink ref="X37" r:id="rId254" display="https://twitter.com/#!/iclrand/status/1157362426536484864"/>
    <hyperlink ref="X38" r:id="rId255" display="https://twitter.com/#!/m_a_upson/status/1157562690019217408"/>
    <hyperlink ref="X39" r:id="rId256" display="https://twitter.com/#!/danhlawreporter/status/1157359427168743424"/>
    <hyperlink ref="X40" r:id="rId257" display="https://twitter.com/#!/danhlawreporter/status/1157565205905362944"/>
    <hyperlink ref="X41" r:id="rId258" display="https://twitter.com/#!/m_a_upson/status/1157561810058432512"/>
    <hyperlink ref="X42" r:id="rId259" display="https://twitter.com/#!/m_a_upson/status/1157561810058432512"/>
    <hyperlink ref="X43" r:id="rId260" display="https://twitter.com/#!/m_a_upson/status/1157561810058432512"/>
    <hyperlink ref="X44" r:id="rId261" display="https://twitter.com/#!/m_a_upson/status/1157562690019217408"/>
    <hyperlink ref="X45" r:id="rId262" display="https://twitter.com/#!/m_a_upson/status/1157562690019217408"/>
    <hyperlink ref="X46" r:id="rId263" display="https://twitter.com/#!/m_a_upson/status/1157562690019217408"/>
    <hyperlink ref="X47" r:id="rId264" display="https://twitter.com/#!/m_a_upson/status/1157562690019217408"/>
    <hyperlink ref="X48" r:id="rId265" display="https://twitter.com/#!/danhlawreporter/status/1157565205905362944"/>
    <hyperlink ref="X49" r:id="rId266" display="https://twitter.com/#!/codekee/status/1157638282567651329"/>
    <hyperlink ref="X50" r:id="rId267" display="https://twitter.com/#!/codekee/status/1157638282567651329"/>
    <hyperlink ref="X51" r:id="rId268" display="https://twitter.com/#!/codekee/status/1157638282567651329"/>
    <hyperlink ref="X52" r:id="rId269" display="https://twitter.com/#!/joyenergynews/status/1157785232839532545"/>
    <hyperlink ref="X53" r:id="rId270" display="https://twitter.com/#!/joyenergynews/status/1157785232839532545"/>
    <hyperlink ref="X54" r:id="rId271" display="https://twitter.com/#!/antomon/status/1157786607862374401"/>
    <hyperlink ref="X55" r:id="rId272" display="https://twitter.com/#!/rosenchild/status/1157798832475967490"/>
    <hyperlink ref="X56" r:id="rId273" display="https://twitter.com/#!/rosenchild/status/1157798832475967490"/>
    <hyperlink ref="X57" r:id="rId274" display="https://twitter.com/#!/rosenchild/status/1157798832475967490"/>
    <hyperlink ref="X58" r:id="rId275" display="https://twitter.com/#!/rosenchild/status/1157799388506468352"/>
    <hyperlink ref="X59" r:id="rId276" display="https://twitter.com/#!/allen_ai/status/1139561348008992769"/>
    <hyperlink ref="X60" r:id="rId277" display="https://twitter.com/#!/allen_ai/status/1156300840975634434"/>
    <hyperlink ref="X61" r:id="rId278" display="https://twitter.com/#!/hubvoicenlp/status/1157822608345313282"/>
    <hyperlink ref="X62" r:id="rId279" display="https://twitter.com/#!/allen_ai/status/1156300840975634434"/>
    <hyperlink ref="X63" r:id="rId280" display="https://twitter.com/#!/hubvoicenlp/status/1157822608345313282"/>
    <hyperlink ref="X64" r:id="rId281" display="https://twitter.com/#!/hubvoicenlp/status/1157822608345313282"/>
    <hyperlink ref="X65" r:id="rId282" display="https://twitter.com/#!/hubvoicenlp/status/1157823182109315078"/>
    <hyperlink ref="X66" r:id="rId283" display="https://twitter.com/#!/minhpham/status/1157838599577931781"/>
    <hyperlink ref="X67" r:id="rId284" display="https://twitter.com/#!/desertnaut/status/1157978569706016770"/>
    <hyperlink ref="X68" r:id="rId285" display="https://twitter.com/#!/desertnaut/status/1157978569706016770"/>
    <hyperlink ref="X69" r:id="rId286" display="https://twitter.com/#!/desertnaut/status/1157978569706016770"/>
    <hyperlink ref="X70" r:id="rId287" display="https://twitter.com/#!/danhlawreporter/status/1157359427168743424"/>
    <hyperlink ref="X71" r:id="rId288" display="https://twitter.com/#!/danhlawreporter/status/1157565205905362944"/>
    <hyperlink ref="X72" r:id="rId289" display="https://twitter.com/#!/_uwaisiqbal/status/1158314293894557697"/>
    <hyperlink ref="X73" r:id="rId290" display="https://twitter.com/#!/danhlawreporter/status/1157359427168743424"/>
    <hyperlink ref="X74" r:id="rId291" display="https://twitter.com/#!/danhlawreporter/status/1157565205905362944"/>
    <hyperlink ref="X75" r:id="rId292" display="https://twitter.com/#!/_uwaisiqbal/status/1158314293894557697"/>
    <hyperlink ref="X76" r:id="rId293" display="https://twitter.com/#!/danhlawreporter/status/1157359427168743424"/>
    <hyperlink ref="X77" r:id="rId294" display="https://twitter.com/#!/danhlawreporter/status/1157565205905362944"/>
    <hyperlink ref="X78" r:id="rId295" display="https://twitter.com/#!/_uwaisiqbal/status/1158314293894557697"/>
    <hyperlink ref="X79" r:id="rId296" display="https://twitter.com/#!/nirantk/status/1158624254826438658"/>
    <hyperlink ref="X80" r:id="rId297" display="https://twitter.com/#!/julianharris/status/1159149046784806918"/>
    <hyperlink ref="X81" r:id="rId298" display="https://twitter.com/#!/allenai_org/status/1012375807723884544"/>
    <hyperlink ref="X82" r:id="rId299" display="https://twitter.com/#!/carlosrof/status/1159184481925963776"/>
    <hyperlink ref="X83" r:id="rId300" display="https://twitter.com/#!/carlosrof/status/1159184481925963776"/>
    <hyperlink ref="X84" r:id="rId301" display="https://twitter.com/#!/maba_xr/status/1159212534316118017"/>
    <hyperlink ref="X85" r:id="rId302" display="https://twitter.com/#!/julianharris/status/1159149046784806918"/>
    <hyperlink ref="X86" r:id="rId303" display="https://twitter.com/#!/yejinchoinka/status/1159177027619979264"/>
    <hyperlink ref="X87" r:id="rId304" display="https://twitter.com/#!/yejinchoinka/status/1159220521570951168"/>
    <hyperlink ref="X88" r:id="rId305" display="https://twitter.com/#!/abosselut/status/1159186546878107648"/>
    <hyperlink ref="X89" r:id="rId306" display="https://twitter.com/#!/julianharris/status/1159150388517494785"/>
    <hyperlink ref="X90" r:id="rId307" display="https://twitter.com/#!/julianharris/status/1159167258335293440"/>
    <hyperlink ref="X91" r:id="rId308" display="https://twitter.com/#!/abosselut/status/1159186546878107648"/>
    <hyperlink ref="X92" r:id="rId309" display="https://twitter.com/#!/abosselut/status/1159221328752177152"/>
    <hyperlink ref="X93" r:id="rId310" display="https://twitter.com/#!/mathemakitten/status/1159285601641861121"/>
    <hyperlink ref="X94" r:id="rId311" display="https://twitter.com/#!/miles_brundage/status/1159297370393214979"/>
    <hyperlink ref="X95" r:id="rId312" display="https://twitter.com/#!/garymarcus/status/960568511650258944"/>
    <hyperlink ref="X96" r:id="rId313" display="https://twitter.com/#!/idemres/status/1159249708809740288"/>
    <hyperlink ref="X97" r:id="rId314" display="https://twitter.com/#!/idemres/status/1159250431169556481"/>
    <hyperlink ref="X98" r:id="rId315" display="https://twitter.com/#!/idemres/status/1159251989772922882"/>
    <hyperlink ref="X99" r:id="rId316" display="https://twitter.com/#!/idemres/status/1159252953359798277"/>
    <hyperlink ref="X100" r:id="rId317" display="https://twitter.com/#!/ti_welfare/status/1159452403055222784"/>
    <hyperlink ref="X101" r:id="rId318" display="https://twitter.com/#!/ti_welfare/status/1159452420096679936"/>
    <hyperlink ref="X102" r:id="rId319" display="https://twitter.com/#!/ti_welfare/status/1159452429999468544"/>
    <hyperlink ref="X103" r:id="rId320" display="https://twitter.com/#!/ti_welfare/status/1159452435674304512"/>
    <hyperlink ref="X104" r:id="rId321" display="https://twitter.com/#!/ti_welfare/status/1159452403055222784"/>
    <hyperlink ref="X105" r:id="rId322" display="https://twitter.com/#!/ti_welfare/status/1159452420096679936"/>
    <hyperlink ref="X106" r:id="rId323" display="https://twitter.com/#!/ti_welfare/status/1159452429999468544"/>
    <hyperlink ref="X107" r:id="rId324" display="https://twitter.com/#!/ti_welfare/status/1159452435674304512"/>
    <hyperlink ref="X108" r:id="rId325" display="https://twitter.com/#!/revensaspudic/status/1159517010000171008"/>
    <hyperlink ref="X109" r:id="rId326" display="https://twitter.com/#!/revensaspudic/status/1159517010000171008"/>
    <hyperlink ref="X110" r:id="rId327" display="https://twitter.com/#!/yoavgo/status/1160588660074586118"/>
    <hyperlink ref="X111" r:id="rId328" display="https://twitter.com/#!/tdietterich/status/1160632516539084800"/>
    <hyperlink ref="X112" r:id="rId329" display="https://twitter.com/#!/tdietterich/status/1160632516539084800"/>
    <hyperlink ref="X113" r:id="rId330" display="https://twitter.com/#!/tdietterich/status/1160632516539084800"/>
    <hyperlink ref="X114" r:id="rId331" display="https://twitter.com/#!/garymarcus/status/960568511650258944"/>
    <hyperlink ref="X115" r:id="rId332" display="https://twitter.com/#!/etzioni/status/1160918128219447298"/>
    <hyperlink ref="X116" r:id="rId333" display="https://twitter.com/#!/maelorin/status/1160919604769595392"/>
    <hyperlink ref="X117" r:id="rId334" display="https://twitter.com/#!/klokwurk/status/1161071288749895680"/>
    <hyperlink ref="X118" r:id="rId335" display="https://twitter.com/#!/anorangerobin/status/1161071412347625479"/>
    <hyperlink ref="X119" r:id="rId336" display="https://twitter.com/#!/j__swift/status/1161071742451765248"/>
    <hyperlink ref="X120" r:id="rId337" display="https://twitter.com/#!/totz_the_plaid/status/1161074577923072005"/>
    <hyperlink ref="X121" r:id="rId338" display="https://twitter.com/#!/ruleatlas/status/1161075800021590016"/>
    <hyperlink ref="X122" r:id="rId339" display="https://twitter.com/#!/listelian/status/1161075881625960448"/>
    <hyperlink ref="X123" r:id="rId340" display="https://twitter.com/#!/astrochris/status/1161078919098802176"/>
    <hyperlink ref="X124" r:id="rId341" display="https://twitter.com/#!/meowdip/status/1161081865693851648"/>
    <hyperlink ref="X125" r:id="rId342" display="https://twitter.com/#!/bobcatmoran/status/1161083313236402176"/>
    <hyperlink ref="X126" r:id="rId343" display="https://twitter.com/#!/zig314/status/1161092120842821633"/>
    <hyperlink ref="X127" r:id="rId344" display="https://twitter.com/#!/electricarchaeo/status/1161093679475564550"/>
    <hyperlink ref="X128" r:id="rId345" display="https://twitter.com/#!/c_dubbs/status/1161099665384886277"/>
    <hyperlink ref="X129" r:id="rId346" display="https://twitter.com/#!/mighty_mariposa/status/1161106860017143814"/>
    <hyperlink ref="X130" r:id="rId347" display="https://twitter.com/#!/christinewenc/status/1161138595824054272"/>
    <hyperlink ref="X131" r:id="rId348" display="https://twitter.com/#!/garymarcus/status/960568511650258944"/>
    <hyperlink ref="X132" r:id="rId349" display="https://twitter.com/#!/iambriangraham/status/1161154433834573825"/>
    <hyperlink ref="X133" r:id="rId350" display="https://twitter.com/#!/iambriangraham/status/1161154433834573825"/>
    <hyperlink ref="X134" r:id="rId351" display="https://twitter.com/#!/stripeycaptain/status/1161172567123775489"/>
    <hyperlink ref="X135" r:id="rId352" display="https://twitter.com/#!/tribble314/status/1161178794478067712"/>
    <hyperlink ref="X136" r:id="rId353" display="https://twitter.com/#!/minemaz/status/1161198557224792065"/>
    <hyperlink ref="X137" r:id="rId354" display="https://twitter.com/#!/curseyoukhan/status/1161211733727502336"/>
    <hyperlink ref="X138" r:id="rId355" display="https://twitter.com/#!/howling_richard/status/1161224577600692224"/>
    <hyperlink ref="X139" r:id="rId356" display="https://twitter.com/#!/s_aiueo32/status/1161242536142204928"/>
    <hyperlink ref="X140" r:id="rId357" display="https://twitter.com/#!/jbeasom/status/1161244342809313280"/>
    <hyperlink ref="X141" r:id="rId358" display="https://twitter.com/#!/nlpaperchalleng/status/1161242713204805633"/>
    <hyperlink ref="X142" r:id="rId359" display="https://twitter.com/#!/nlpaperchalleng/status/1161245153442463744"/>
    <hyperlink ref="X143" r:id="rId360" display="https://twitter.com/#!/simonsmine/status/1161248817301377026"/>
    <hyperlink ref="X144" r:id="rId361" display="https://twitter.com/#!/m_tomo_/status/1161257375375847424"/>
    <hyperlink ref="X145" r:id="rId362" display="https://twitter.com/#!/kyoun/status/1156544757478371328"/>
    <hyperlink ref="X146" r:id="rId363" display="https://twitter.com/#!/jaguring1/status/1156754535013969921"/>
    <hyperlink ref="X147" r:id="rId364" display="https://twitter.com/#!/botwikidotorg/status/1161273551565053953"/>
    <hyperlink ref="X148" r:id="rId365" display="https://twitter.com/#!/kur0cky_y/status/1161285553838600194"/>
    <hyperlink ref="X149" r:id="rId366" display="https://twitter.com/#!/tabatkins/status/1161290605135372288"/>
    <hyperlink ref="X150" r:id="rId367" display="https://twitter.com/#!/cvpaperchalleng/status/1161242483566604288"/>
    <hyperlink ref="X151" r:id="rId368" display="https://twitter.com/#!/cvpaperchalleng/status/1161244997871534081"/>
    <hyperlink ref="X152" r:id="rId369" display="https://twitter.com/#!/jaguring1/status/1161257704393867264"/>
    <hyperlink ref="X153" r:id="rId370" display="https://twitter.com/#!/n_kats_/status/1161303966006726658"/>
    <hyperlink ref="X154" r:id="rId371" display="https://twitter.com/#!/0x00c651e0/status/1161306678018498560"/>
    <hyperlink ref="X155" r:id="rId372" display="https://twitter.com/#!/listmakerlisa/status/1161314172249882624"/>
    <hyperlink ref="X156" r:id="rId373" display="https://twitter.com/#!/that_guy_ego/status/1161361419658518532"/>
    <hyperlink ref="X157" r:id="rId374" display="https://twitter.com/#!/zafsel/status/1161392738371162113"/>
    <hyperlink ref="X158" r:id="rId375" display="https://twitter.com/#!/okie_elliott/status/1161075472907800576"/>
    <hyperlink ref="X159" r:id="rId376" display="https://twitter.com/#!/okie_elliott/status/1161079362306871300"/>
    <hyperlink ref="X160" r:id="rId377" display="https://twitter.com/#!/lecagle/status/1161409654733320192"/>
    <hyperlink ref="X161" r:id="rId378" display="https://twitter.com/#!/jaguring1/status/1161197932328050688"/>
    <hyperlink ref="X162" r:id="rId379" display="https://twitter.com/#!/samurairodeo/status/1161424117871964161"/>
    <hyperlink ref="X163" r:id="rId380" display="https://twitter.com/#!/janellecshane/status/1161071025536131072"/>
    <hyperlink ref="X164" r:id="rId381" display="https://twitter.com/#!/assistedevolve/status/1161426527143129088"/>
  </hyperlinks>
  <printOptions/>
  <pageMargins left="0.7" right="0.7" top="0.75" bottom="0.75" header="0.3" footer="0.3"/>
  <pageSetup horizontalDpi="600" verticalDpi="600" orientation="portrait" r:id="rId385"/>
  <legacyDrawing r:id="rId383"/>
  <tableParts>
    <tablePart r:id="rId3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2134</v>
      </c>
      <c r="B1" s="13" t="s">
        <v>2135</v>
      </c>
      <c r="C1" s="13" t="s">
        <v>2128</v>
      </c>
      <c r="D1" s="13" t="s">
        <v>2129</v>
      </c>
      <c r="E1" s="13" t="s">
        <v>2136</v>
      </c>
      <c r="F1" s="13" t="s">
        <v>144</v>
      </c>
      <c r="G1" s="13" t="s">
        <v>2137</v>
      </c>
      <c r="H1" s="13" t="s">
        <v>2138</v>
      </c>
      <c r="I1" s="13" t="s">
        <v>2139</v>
      </c>
      <c r="J1" s="13" t="s">
        <v>2140</v>
      </c>
      <c r="K1" s="13" t="s">
        <v>2141</v>
      </c>
      <c r="L1" s="13" t="s">
        <v>2142</v>
      </c>
    </row>
    <row r="2" spans="1:12" ht="15">
      <c r="A2" s="84" t="s">
        <v>1608</v>
      </c>
      <c r="B2" s="84" t="s">
        <v>1607</v>
      </c>
      <c r="C2" s="84">
        <v>32</v>
      </c>
      <c r="D2" s="118">
        <v>0.012975330936048099</v>
      </c>
      <c r="E2" s="118">
        <v>1.5541467608009407</v>
      </c>
      <c r="F2" s="84" t="s">
        <v>2130</v>
      </c>
      <c r="G2" s="84" t="b">
        <v>0</v>
      </c>
      <c r="H2" s="84" t="b">
        <v>1</v>
      </c>
      <c r="I2" s="84" t="b">
        <v>0</v>
      </c>
      <c r="J2" s="84" t="b">
        <v>0</v>
      </c>
      <c r="K2" s="84" t="b">
        <v>0</v>
      </c>
      <c r="L2" s="84" t="b">
        <v>0</v>
      </c>
    </row>
    <row r="3" spans="1:12" ht="15">
      <c r="A3" s="84" t="s">
        <v>1611</v>
      </c>
      <c r="B3" s="84" t="s">
        <v>1613</v>
      </c>
      <c r="C3" s="84">
        <v>27</v>
      </c>
      <c r="D3" s="118">
        <v>0.01185502229457269</v>
      </c>
      <c r="E3" s="118">
        <v>1.66762587524219</v>
      </c>
      <c r="F3" s="84" t="s">
        <v>2130</v>
      </c>
      <c r="G3" s="84" t="b">
        <v>0</v>
      </c>
      <c r="H3" s="84" t="b">
        <v>0</v>
      </c>
      <c r="I3" s="84" t="b">
        <v>0</v>
      </c>
      <c r="J3" s="84" t="b">
        <v>0</v>
      </c>
      <c r="K3" s="84" t="b">
        <v>0</v>
      </c>
      <c r="L3" s="84" t="b">
        <v>0</v>
      </c>
    </row>
    <row r="4" spans="1:12" ht="15">
      <c r="A4" s="84" t="s">
        <v>1613</v>
      </c>
      <c r="B4" s="84" t="s">
        <v>1614</v>
      </c>
      <c r="C4" s="84">
        <v>27</v>
      </c>
      <c r="D4" s="118">
        <v>0.01185502229457269</v>
      </c>
      <c r="E4" s="118">
        <v>1.66762587524219</v>
      </c>
      <c r="F4" s="84" t="s">
        <v>2130</v>
      </c>
      <c r="G4" s="84" t="b">
        <v>0</v>
      </c>
      <c r="H4" s="84" t="b">
        <v>0</v>
      </c>
      <c r="I4" s="84" t="b">
        <v>0</v>
      </c>
      <c r="J4" s="84" t="b">
        <v>0</v>
      </c>
      <c r="K4" s="84" t="b">
        <v>0</v>
      </c>
      <c r="L4" s="84" t="b">
        <v>0</v>
      </c>
    </row>
    <row r="5" spans="1:12" ht="15">
      <c r="A5" s="84" t="s">
        <v>1614</v>
      </c>
      <c r="B5" s="84" t="s">
        <v>1615</v>
      </c>
      <c r="C5" s="84">
        <v>27</v>
      </c>
      <c r="D5" s="118">
        <v>0.01185502229457269</v>
      </c>
      <c r="E5" s="118">
        <v>1.66762587524219</v>
      </c>
      <c r="F5" s="84" t="s">
        <v>2130</v>
      </c>
      <c r="G5" s="84" t="b">
        <v>0</v>
      </c>
      <c r="H5" s="84" t="b">
        <v>0</v>
      </c>
      <c r="I5" s="84" t="b">
        <v>0</v>
      </c>
      <c r="J5" s="84" t="b">
        <v>0</v>
      </c>
      <c r="K5" s="84" t="b">
        <v>0</v>
      </c>
      <c r="L5" s="84" t="b">
        <v>0</v>
      </c>
    </row>
    <row r="6" spans="1:12" ht="15">
      <c r="A6" s="84" t="s">
        <v>1615</v>
      </c>
      <c r="B6" s="84" t="s">
        <v>1610</v>
      </c>
      <c r="C6" s="84">
        <v>27</v>
      </c>
      <c r="D6" s="118">
        <v>0.01185502229457269</v>
      </c>
      <c r="E6" s="118">
        <v>1.6365916415022213</v>
      </c>
      <c r="F6" s="84" t="s">
        <v>2130</v>
      </c>
      <c r="G6" s="84" t="b">
        <v>0</v>
      </c>
      <c r="H6" s="84" t="b">
        <v>0</v>
      </c>
      <c r="I6" s="84" t="b">
        <v>0</v>
      </c>
      <c r="J6" s="84" t="b">
        <v>0</v>
      </c>
      <c r="K6" s="84" t="b">
        <v>0</v>
      </c>
      <c r="L6" s="84" t="b">
        <v>0</v>
      </c>
    </row>
    <row r="7" spans="1:12" ht="15">
      <c r="A7" s="84" t="s">
        <v>1610</v>
      </c>
      <c r="B7" s="84" t="s">
        <v>1608</v>
      </c>
      <c r="C7" s="84">
        <v>27</v>
      </c>
      <c r="D7" s="118">
        <v>0.01185502229457269</v>
      </c>
      <c r="E7" s="118">
        <v>1.549441465783321</v>
      </c>
      <c r="F7" s="84" t="s">
        <v>2130</v>
      </c>
      <c r="G7" s="84" t="b">
        <v>0</v>
      </c>
      <c r="H7" s="84" t="b">
        <v>0</v>
      </c>
      <c r="I7" s="84" t="b">
        <v>0</v>
      </c>
      <c r="J7" s="84" t="b">
        <v>0</v>
      </c>
      <c r="K7" s="84" t="b">
        <v>1</v>
      </c>
      <c r="L7" s="84" t="b">
        <v>0</v>
      </c>
    </row>
    <row r="8" spans="1:12" ht="15">
      <c r="A8" s="84" t="s">
        <v>1607</v>
      </c>
      <c r="B8" s="84" t="s">
        <v>1616</v>
      </c>
      <c r="C8" s="84">
        <v>27</v>
      </c>
      <c r="D8" s="118">
        <v>0.01185502229457269</v>
      </c>
      <c r="E8" s="118">
        <v>1.5938396610812713</v>
      </c>
      <c r="F8" s="84" t="s">
        <v>2130</v>
      </c>
      <c r="G8" s="84" t="b">
        <v>0</v>
      </c>
      <c r="H8" s="84" t="b">
        <v>0</v>
      </c>
      <c r="I8" s="84" t="b">
        <v>0</v>
      </c>
      <c r="J8" s="84" t="b">
        <v>0</v>
      </c>
      <c r="K8" s="84" t="b">
        <v>0</v>
      </c>
      <c r="L8" s="84" t="b">
        <v>0</v>
      </c>
    </row>
    <row r="9" spans="1:12" ht="15">
      <c r="A9" s="84" t="s">
        <v>1616</v>
      </c>
      <c r="B9" s="84" t="s">
        <v>1609</v>
      </c>
      <c r="C9" s="84">
        <v>27</v>
      </c>
      <c r="D9" s="118">
        <v>0.01185502229457269</v>
      </c>
      <c r="E9" s="118">
        <v>1.5938396610812713</v>
      </c>
      <c r="F9" s="84" t="s">
        <v>2130</v>
      </c>
      <c r="G9" s="84" t="b">
        <v>0</v>
      </c>
      <c r="H9" s="84" t="b">
        <v>0</v>
      </c>
      <c r="I9" s="84" t="b">
        <v>0</v>
      </c>
      <c r="J9" s="84" t="b">
        <v>0</v>
      </c>
      <c r="K9" s="84" t="b">
        <v>0</v>
      </c>
      <c r="L9" s="84" t="b">
        <v>0</v>
      </c>
    </row>
    <row r="10" spans="1:12" ht="15">
      <c r="A10" s="84" t="s">
        <v>1609</v>
      </c>
      <c r="B10" s="84" t="s">
        <v>1617</v>
      </c>
      <c r="C10" s="84">
        <v>27</v>
      </c>
      <c r="D10" s="118">
        <v>0.01185502229457269</v>
      </c>
      <c r="E10" s="118">
        <v>1.5938396610812713</v>
      </c>
      <c r="F10" s="84" t="s">
        <v>2130</v>
      </c>
      <c r="G10" s="84" t="b">
        <v>0</v>
      </c>
      <c r="H10" s="84" t="b">
        <v>0</v>
      </c>
      <c r="I10" s="84" t="b">
        <v>0</v>
      </c>
      <c r="J10" s="84" t="b">
        <v>0</v>
      </c>
      <c r="K10" s="84" t="b">
        <v>0</v>
      </c>
      <c r="L10" s="84" t="b">
        <v>0</v>
      </c>
    </row>
    <row r="11" spans="1:12" ht="15">
      <c r="A11" s="84" t="s">
        <v>296</v>
      </c>
      <c r="B11" s="84" t="s">
        <v>1611</v>
      </c>
      <c r="C11" s="84">
        <v>26</v>
      </c>
      <c r="D11" s="118">
        <v>0.011728833460039782</v>
      </c>
      <c r="E11" s="118">
        <v>1.6840162914303594</v>
      </c>
      <c r="F11" s="84" t="s">
        <v>2130</v>
      </c>
      <c r="G11" s="84" t="b">
        <v>0</v>
      </c>
      <c r="H11" s="84" t="b">
        <v>0</v>
      </c>
      <c r="I11" s="84" t="b">
        <v>0</v>
      </c>
      <c r="J11" s="84" t="b">
        <v>0</v>
      </c>
      <c r="K11" s="84" t="b">
        <v>0</v>
      </c>
      <c r="L11" s="84" t="b">
        <v>0</v>
      </c>
    </row>
    <row r="12" spans="1:12" ht="15">
      <c r="A12" s="84" t="s">
        <v>1635</v>
      </c>
      <c r="B12" s="84" t="s">
        <v>1636</v>
      </c>
      <c r="C12" s="84">
        <v>10</v>
      </c>
      <c r="D12" s="118">
        <v>0.007893841910762736</v>
      </c>
      <c r="E12" s="118">
        <v>2.0989896394011773</v>
      </c>
      <c r="F12" s="84" t="s">
        <v>2130</v>
      </c>
      <c r="G12" s="84" t="b">
        <v>0</v>
      </c>
      <c r="H12" s="84" t="b">
        <v>0</v>
      </c>
      <c r="I12" s="84" t="b">
        <v>0</v>
      </c>
      <c r="J12" s="84" t="b">
        <v>0</v>
      </c>
      <c r="K12" s="84" t="b">
        <v>0</v>
      </c>
      <c r="L12" s="84" t="b">
        <v>0</v>
      </c>
    </row>
    <row r="13" spans="1:12" ht="15">
      <c r="A13" s="84" t="s">
        <v>1637</v>
      </c>
      <c r="B13" s="84" t="s">
        <v>1638</v>
      </c>
      <c r="C13" s="84">
        <v>9</v>
      </c>
      <c r="D13" s="118">
        <v>0.007104457719686463</v>
      </c>
      <c r="E13" s="118">
        <v>2.0989896394011773</v>
      </c>
      <c r="F13" s="84" t="s">
        <v>2130</v>
      </c>
      <c r="G13" s="84" t="b">
        <v>0</v>
      </c>
      <c r="H13" s="84" t="b">
        <v>0</v>
      </c>
      <c r="I13" s="84" t="b">
        <v>0</v>
      </c>
      <c r="J13" s="84" t="b">
        <v>0</v>
      </c>
      <c r="K13" s="84" t="b">
        <v>0</v>
      </c>
      <c r="L13" s="84" t="b">
        <v>0</v>
      </c>
    </row>
    <row r="14" spans="1:12" ht="15">
      <c r="A14" s="84" t="s">
        <v>1638</v>
      </c>
      <c r="B14" s="84" t="s">
        <v>306</v>
      </c>
      <c r="C14" s="84">
        <v>9</v>
      </c>
      <c r="D14" s="118">
        <v>0.007104457719686463</v>
      </c>
      <c r="E14" s="118">
        <v>2.0575969542429524</v>
      </c>
      <c r="F14" s="84" t="s">
        <v>2130</v>
      </c>
      <c r="G14" s="84" t="b">
        <v>0</v>
      </c>
      <c r="H14" s="84" t="b">
        <v>0</v>
      </c>
      <c r="I14" s="84" t="b">
        <v>0</v>
      </c>
      <c r="J14" s="84" t="b">
        <v>0</v>
      </c>
      <c r="K14" s="84" t="b">
        <v>0</v>
      </c>
      <c r="L14" s="84" t="b">
        <v>0</v>
      </c>
    </row>
    <row r="15" spans="1:12" ht="15">
      <c r="A15" s="84" t="s">
        <v>306</v>
      </c>
      <c r="B15" s="84" t="s">
        <v>1639</v>
      </c>
      <c r="C15" s="84">
        <v>9</v>
      </c>
      <c r="D15" s="118">
        <v>0.007104457719686463</v>
      </c>
      <c r="E15" s="118">
        <v>2.0575969542429524</v>
      </c>
      <c r="F15" s="84" t="s">
        <v>2130</v>
      </c>
      <c r="G15" s="84" t="b">
        <v>0</v>
      </c>
      <c r="H15" s="84" t="b">
        <v>0</v>
      </c>
      <c r="I15" s="84" t="b">
        <v>0</v>
      </c>
      <c r="J15" s="84" t="b">
        <v>0</v>
      </c>
      <c r="K15" s="84" t="b">
        <v>0</v>
      </c>
      <c r="L15" s="84" t="b">
        <v>0</v>
      </c>
    </row>
    <row r="16" spans="1:12" ht="15">
      <c r="A16" s="84" t="s">
        <v>1639</v>
      </c>
      <c r="B16" s="84" t="s">
        <v>1635</v>
      </c>
      <c r="C16" s="84">
        <v>9</v>
      </c>
      <c r="D16" s="118">
        <v>0.007104457719686463</v>
      </c>
      <c r="E16" s="118">
        <v>2.0989896394011773</v>
      </c>
      <c r="F16" s="84" t="s">
        <v>2130</v>
      </c>
      <c r="G16" s="84" t="b">
        <v>0</v>
      </c>
      <c r="H16" s="84" t="b">
        <v>0</v>
      </c>
      <c r="I16" s="84" t="b">
        <v>0</v>
      </c>
      <c r="J16" s="84" t="b">
        <v>0</v>
      </c>
      <c r="K16" s="84" t="b">
        <v>0</v>
      </c>
      <c r="L16" s="84" t="b">
        <v>0</v>
      </c>
    </row>
    <row r="17" spans="1:12" ht="15">
      <c r="A17" s="84" t="s">
        <v>310</v>
      </c>
      <c r="B17" s="84" t="s">
        <v>305</v>
      </c>
      <c r="C17" s="84">
        <v>9</v>
      </c>
      <c r="D17" s="118">
        <v>0.007104457719686463</v>
      </c>
      <c r="E17" s="118">
        <v>2.011839463682277</v>
      </c>
      <c r="F17" s="84" t="s">
        <v>2130</v>
      </c>
      <c r="G17" s="84" t="b">
        <v>0</v>
      </c>
      <c r="H17" s="84" t="b">
        <v>0</v>
      </c>
      <c r="I17" s="84" t="b">
        <v>0</v>
      </c>
      <c r="J17" s="84" t="b">
        <v>0</v>
      </c>
      <c r="K17" s="84" t="b">
        <v>0</v>
      </c>
      <c r="L17" s="84" t="b">
        <v>0</v>
      </c>
    </row>
    <row r="18" spans="1:12" ht="15">
      <c r="A18" s="84" t="s">
        <v>305</v>
      </c>
      <c r="B18" s="84" t="s">
        <v>1640</v>
      </c>
      <c r="C18" s="84">
        <v>9</v>
      </c>
      <c r="D18" s="118">
        <v>0.007104457719686463</v>
      </c>
      <c r="E18" s="118">
        <v>2.0575969542429524</v>
      </c>
      <c r="F18" s="84" t="s">
        <v>2130</v>
      </c>
      <c r="G18" s="84" t="b">
        <v>0</v>
      </c>
      <c r="H18" s="84" t="b">
        <v>0</v>
      </c>
      <c r="I18" s="84" t="b">
        <v>0</v>
      </c>
      <c r="J18" s="84" t="b">
        <v>0</v>
      </c>
      <c r="K18" s="84" t="b">
        <v>0</v>
      </c>
      <c r="L18" s="84" t="b">
        <v>0</v>
      </c>
    </row>
    <row r="19" spans="1:12" ht="15">
      <c r="A19" s="84" t="s">
        <v>1640</v>
      </c>
      <c r="B19" s="84" t="s">
        <v>1977</v>
      </c>
      <c r="C19" s="84">
        <v>9</v>
      </c>
      <c r="D19" s="118">
        <v>0.007104457719686463</v>
      </c>
      <c r="E19" s="118">
        <v>2.0575969542429524</v>
      </c>
      <c r="F19" s="84" t="s">
        <v>2130</v>
      </c>
      <c r="G19" s="84" t="b">
        <v>0</v>
      </c>
      <c r="H19" s="84" t="b">
        <v>0</v>
      </c>
      <c r="I19" s="84" t="b">
        <v>0</v>
      </c>
      <c r="J19" s="84" t="b">
        <v>0</v>
      </c>
      <c r="K19" s="84" t="b">
        <v>0</v>
      </c>
      <c r="L19" s="84" t="b">
        <v>0</v>
      </c>
    </row>
    <row r="20" spans="1:12" ht="15">
      <c r="A20" s="84" t="s">
        <v>1977</v>
      </c>
      <c r="B20" s="84" t="s">
        <v>1978</v>
      </c>
      <c r="C20" s="84">
        <v>9</v>
      </c>
      <c r="D20" s="118">
        <v>0.007104457719686463</v>
      </c>
      <c r="E20" s="118">
        <v>2.0989896394011773</v>
      </c>
      <c r="F20" s="84" t="s">
        <v>2130</v>
      </c>
      <c r="G20" s="84" t="b">
        <v>0</v>
      </c>
      <c r="H20" s="84" t="b">
        <v>0</v>
      </c>
      <c r="I20" s="84" t="b">
        <v>0</v>
      </c>
      <c r="J20" s="84" t="b">
        <v>0</v>
      </c>
      <c r="K20" s="84" t="b">
        <v>0</v>
      </c>
      <c r="L20" s="84" t="b">
        <v>0</v>
      </c>
    </row>
    <row r="21" spans="1:12" ht="15">
      <c r="A21" s="84" t="s">
        <v>1978</v>
      </c>
      <c r="B21" s="84" t="s">
        <v>1979</v>
      </c>
      <c r="C21" s="84">
        <v>9</v>
      </c>
      <c r="D21" s="118">
        <v>0.007104457719686463</v>
      </c>
      <c r="E21" s="118">
        <v>2.1447471299618526</v>
      </c>
      <c r="F21" s="84" t="s">
        <v>2130</v>
      </c>
      <c r="G21" s="84" t="b">
        <v>0</v>
      </c>
      <c r="H21" s="84" t="b">
        <v>0</v>
      </c>
      <c r="I21" s="84" t="b">
        <v>0</v>
      </c>
      <c r="J21" s="84" t="b">
        <v>0</v>
      </c>
      <c r="K21" s="84" t="b">
        <v>0</v>
      </c>
      <c r="L21" s="84" t="b">
        <v>0</v>
      </c>
    </row>
    <row r="22" spans="1:12" ht="15">
      <c r="A22" s="84" t="s">
        <v>231</v>
      </c>
      <c r="B22" s="84" t="s">
        <v>1637</v>
      </c>
      <c r="C22" s="84">
        <v>8</v>
      </c>
      <c r="D22" s="118">
        <v>0.006615528873381885</v>
      </c>
      <c r="E22" s="118">
        <v>2.047837116953796</v>
      </c>
      <c r="F22" s="84" t="s">
        <v>2130</v>
      </c>
      <c r="G22" s="84" t="b">
        <v>0</v>
      </c>
      <c r="H22" s="84" t="b">
        <v>0</v>
      </c>
      <c r="I22" s="84" t="b">
        <v>0</v>
      </c>
      <c r="J22" s="84" t="b">
        <v>0</v>
      </c>
      <c r="K22" s="84" t="b">
        <v>0</v>
      </c>
      <c r="L22" s="84" t="b">
        <v>0</v>
      </c>
    </row>
    <row r="23" spans="1:12" ht="15">
      <c r="A23" s="84" t="s">
        <v>1625</v>
      </c>
      <c r="B23" s="84" t="s">
        <v>1627</v>
      </c>
      <c r="C23" s="84">
        <v>7</v>
      </c>
      <c r="D23" s="118">
        <v>0.006086637418279493</v>
      </c>
      <c r="E23" s="118">
        <v>1.9850462870943406</v>
      </c>
      <c r="F23" s="84" t="s">
        <v>2130</v>
      </c>
      <c r="G23" s="84" t="b">
        <v>0</v>
      </c>
      <c r="H23" s="84" t="b">
        <v>0</v>
      </c>
      <c r="I23" s="84" t="b">
        <v>0</v>
      </c>
      <c r="J23" s="84" t="b">
        <v>0</v>
      </c>
      <c r="K23" s="84" t="b">
        <v>0</v>
      </c>
      <c r="L23" s="84" t="b">
        <v>0</v>
      </c>
    </row>
    <row r="24" spans="1:12" ht="15">
      <c r="A24" s="84" t="s">
        <v>1627</v>
      </c>
      <c r="B24" s="84" t="s">
        <v>1628</v>
      </c>
      <c r="C24" s="84">
        <v>7</v>
      </c>
      <c r="D24" s="118">
        <v>0.006086637418279493</v>
      </c>
      <c r="E24" s="118">
        <v>2.0989896394011773</v>
      </c>
      <c r="F24" s="84" t="s">
        <v>2130</v>
      </c>
      <c r="G24" s="84" t="b">
        <v>0</v>
      </c>
      <c r="H24" s="84" t="b">
        <v>0</v>
      </c>
      <c r="I24" s="84" t="b">
        <v>0</v>
      </c>
      <c r="J24" s="84" t="b">
        <v>0</v>
      </c>
      <c r="K24" s="84" t="b">
        <v>0</v>
      </c>
      <c r="L24" s="84" t="b">
        <v>0</v>
      </c>
    </row>
    <row r="25" spans="1:12" ht="15">
      <c r="A25" s="84" t="s">
        <v>1628</v>
      </c>
      <c r="B25" s="84" t="s">
        <v>1629</v>
      </c>
      <c r="C25" s="84">
        <v>7</v>
      </c>
      <c r="D25" s="118">
        <v>0.006086637418279493</v>
      </c>
      <c r="E25" s="118">
        <v>1.7136387580371601</v>
      </c>
      <c r="F25" s="84" t="s">
        <v>2130</v>
      </c>
      <c r="G25" s="84" t="b">
        <v>0</v>
      </c>
      <c r="H25" s="84" t="b">
        <v>0</v>
      </c>
      <c r="I25" s="84" t="b">
        <v>0</v>
      </c>
      <c r="J25" s="84" t="b">
        <v>0</v>
      </c>
      <c r="K25" s="84" t="b">
        <v>0</v>
      </c>
      <c r="L25" s="84" t="b">
        <v>0</v>
      </c>
    </row>
    <row r="26" spans="1:12" ht="15">
      <c r="A26" s="84" t="s">
        <v>1629</v>
      </c>
      <c r="B26" s="84" t="s">
        <v>1630</v>
      </c>
      <c r="C26" s="84">
        <v>7</v>
      </c>
      <c r="D26" s="118">
        <v>0.006086637418279493</v>
      </c>
      <c r="E26" s="118">
        <v>1.8685407180229034</v>
      </c>
      <c r="F26" s="84" t="s">
        <v>2130</v>
      </c>
      <c r="G26" s="84" t="b">
        <v>0</v>
      </c>
      <c r="H26" s="84" t="b">
        <v>0</v>
      </c>
      <c r="I26" s="84" t="b">
        <v>0</v>
      </c>
      <c r="J26" s="84" t="b">
        <v>0</v>
      </c>
      <c r="K26" s="84" t="b">
        <v>0</v>
      </c>
      <c r="L26" s="84" t="b">
        <v>0</v>
      </c>
    </row>
    <row r="27" spans="1:12" ht="15">
      <c r="A27" s="84" t="s">
        <v>1630</v>
      </c>
      <c r="B27" s="84" t="s">
        <v>1626</v>
      </c>
      <c r="C27" s="84">
        <v>7</v>
      </c>
      <c r="D27" s="118">
        <v>0.006086637418279493</v>
      </c>
      <c r="E27" s="118">
        <v>2.1447471299618526</v>
      </c>
      <c r="F27" s="84" t="s">
        <v>2130</v>
      </c>
      <c r="G27" s="84" t="b">
        <v>0</v>
      </c>
      <c r="H27" s="84" t="b">
        <v>0</v>
      </c>
      <c r="I27" s="84" t="b">
        <v>0</v>
      </c>
      <c r="J27" s="84" t="b">
        <v>0</v>
      </c>
      <c r="K27" s="84" t="b">
        <v>0</v>
      </c>
      <c r="L27" s="84" t="b">
        <v>0</v>
      </c>
    </row>
    <row r="28" spans="1:12" ht="15">
      <c r="A28" s="84" t="s">
        <v>1676</v>
      </c>
      <c r="B28" s="84" t="s">
        <v>1677</v>
      </c>
      <c r="C28" s="84">
        <v>7</v>
      </c>
      <c r="D28" s="118">
        <v>0.006086637418279493</v>
      </c>
      <c r="E28" s="118">
        <v>2.1958996524092336</v>
      </c>
      <c r="F28" s="84" t="s">
        <v>2130</v>
      </c>
      <c r="G28" s="84" t="b">
        <v>0</v>
      </c>
      <c r="H28" s="84" t="b">
        <v>0</v>
      </c>
      <c r="I28" s="84" t="b">
        <v>0</v>
      </c>
      <c r="J28" s="84" t="b">
        <v>0</v>
      </c>
      <c r="K28" s="84" t="b">
        <v>0</v>
      </c>
      <c r="L28" s="84" t="b">
        <v>0</v>
      </c>
    </row>
    <row r="29" spans="1:12" ht="15">
      <c r="A29" s="84" t="s">
        <v>1677</v>
      </c>
      <c r="B29" s="84" t="s">
        <v>1678</v>
      </c>
      <c r="C29" s="84">
        <v>7</v>
      </c>
      <c r="D29" s="118">
        <v>0.006086637418279493</v>
      </c>
      <c r="E29" s="118">
        <v>2.2538915993869204</v>
      </c>
      <c r="F29" s="84" t="s">
        <v>2130</v>
      </c>
      <c r="G29" s="84" t="b">
        <v>0</v>
      </c>
      <c r="H29" s="84" t="b">
        <v>0</v>
      </c>
      <c r="I29" s="84" t="b">
        <v>0</v>
      </c>
      <c r="J29" s="84" t="b">
        <v>0</v>
      </c>
      <c r="K29" s="84" t="b">
        <v>0</v>
      </c>
      <c r="L29" s="84" t="b">
        <v>0</v>
      </c>
    </row>
    <row r="30" spans="1:12" ht="15">
      <c r="A30" s="84" t="s">
        <v>287</v>
      </c>
      <c r="B30" s="84" t="s">
        <v>1625</v>
      </c>
      <c r="C30" s="84">
        <v>6</v>
      </c>
      <c r="D30" s="118">
        <v>0.005512037565205137</v>
      </c>
      <c r="E30" s="118">
        <v>1.9528616037229394</v>
      </c>
      <c r="F30" s="84" t="s">
        <v>2130</v>
      </c>
      <c r="G30" s="84" t="b">
        <v>0</v>
      </c>
      <c r="H30" s="84" t="b">
        <v>0</v>
      </c>
      <c r="I30" s="84" t="b">
        <v>0</v>
      </c>
      <c r="J30" s="84" t="b">
        <v>0</v>
      </c>
      <c r="K30" s="84" t="b">
        <v>0</v>
      </c>
      <c r="L30" s="84" t="b">
        <v>0</v>
      </c>
    </row>
    <row r="31" spans="1:12" ht="15">
      <c r="A31" s="84" t="s">
        <v>1636</v>
      </c>
      <c r="B31" s="84" t="s">
        <v>1800</v>
      </c>
      <c r="C31" s="84">
        <v>6</v>
      </c>
      <c r="D31" s="118">
        <v>0.005512037565205137</v>
      </c>
      <c r="E31" s="118">
        <v>2.0989896394011773</v>
      </c>
      <c r="F31" s="84" t="s">
        <v>2130</v>
      </c>
      <c r="G31" s="84" t="b">
        <v>0</v>
      </c>
      <c r="H31" s="84" t="b">
        <v>0</v>
      </c>
      <c r="I31" s="84" t="b">
        <v>0</v>
      </c>
      <c r="J31" s="84" t="b">
        <v>0</v>
      </c>
      <c r="K31" s="84" t="b">
        <v>0</v>
      </c>
      <c r="L31" s="84" t="b">
        <v>0</v>
      </c>
    </row>
    <row r="32" spans="1:12" ht="15">
      <c r="A32" s="84" t="s">
        <v>1800</v>
      </c>
      <c r="B32" s="84" t="s">
        <v>310</v>
      </c>
      <c r="C32" s="84">
        <v>6</v>
      </c>
      <c r="D32" s="118">
        <v>0.005512037565205137</v>
      </c>
      <c r="E32" s="118">
        <v>2.0198083933535527</v>
      </c>
      <c r="F32" s="84" t="s">
        <v>2130</v>
      </c>
      <c r="G32" s="84" t="b">
        <v>0</v>
      </c>
      <c r="H32" s="84" t="b">
        <v>0</v>
      </c>
      <c r="I32" s="84" t="b">
        <v>0</v>
      </c>
      <c r="J32" s="84" t="b">
        <v>0</v>
      </c>
      <c r="K32" s="84" t="b">
        <v>0</v>
      </c>
      <c r="L32" s="84" t="b">
        <v>0</v>
      </c>
    </row>
    <row r="33" spans="1:12" ht="15">
      <c r="A33" s="84" t="s">
        <v>1979</v>
      </c>
      <c r="B33" s="84" t="s">
        <v>1980</v>
      </c>
      <c r="C33" s="84">
        <v>6</v>
      </c>
      <c r="D33" s="118">
        <v>0.005512037565205137</v>
      </c>
      <c r="E33" s="118">
        <v>2.1869448097563073</v>
      </c>
      <c r="F33" s="84" t="s">
        <v>2130</v>
      </c>
      <c r="G33" s="84" t="b">
        <v>0</v>
      </c>
      <c r="H33" s="84" t="b">
        <v>0</v>
      </c>
      <c r="I33" s="84" t="b">
        <v>0</v>
      </c>
      <c r="J33" s="84" t="b">
        <v>0</v>
      </c>
      <c r="K33" s="84" t="b">
        <v>0</v>
      </c>
      <c r="L33" s="84" t="b">
        <v>0</v>
      </c>
    </row>
    <row r="34" spans="1:12" ht="15">
      <c r="A34" s="84" t="s">
        <v>307</v>
      </c>
      <c r="B34" s="84" t="s">
        <v>1619</v>
      </c>
      <c r="C34" s="84">
        <v>6</v>
      </c>
      <c r="D34" s="118">
        <v>0.005512037565205137</v>
      </c>
      <c r="E34" s="118">
        <v>2.0989896394011773</v>
      </c>
      <c r="F34" s="84" t="s">
        <v>2130</v>
      </c>
      <c r="G34" s="84" t="b">
        <v>0</v>
      </c>
      <c r="H34" s="84" t="b">
        <v>0</v>
      </c>
      <c r="I34" s="84" t="b">
        <v>0</v>
      </c>
      <c r="J34" s="84" t="b">
        <v>0</v>
      </c>
      <c r="K34" s="84" t="b">
        <v>0</v>
      </c>
      <c r="L34" s="84" t="b">
        <v>0</v>
      </c>
    </row>
    <row r="35" spans="1:12" ht="15">
      <c r="A35" s="84" t="s">
        <v>1673</v>
      </c>
      <c r="B35" s="84" t="s">
        <v>1674</v>
      </c>
      <c r="C35" s="84">
        <v>6</v>
      </c>
      <c r="D35" s="118">
        <v>0.006838160894121354</v>
      </c>
      <c r="E35" s="118">
        <v>2.320838389017534</v>
      </c>
      <c r="F35" s="84" t="s">
        <v>2130</v>
      </c>
      <c r="G35" s="84" t="b">
        <v>0</v>
      </c>
      <c r="H35" s="84" t="b">
        <v>0</v>
      </c>
      <c r="I35" s="84" t="b">
        <v>0</v>
      </c>
      <c r="J35" s="84" t="b">
        <v>0</v>
      </c>
      <c r="K35" s="84" t="b">
        <v>0</v>
      </c>
      <c r="L35" s="84" t="b">
        <v>0</v>
      </c>
    </row>
    <row r="36" spans="1:12" ht="15">
      <c r="A36" s="84" t="s">
        <v>1631</v>
      </c>
      <c r="B36" s="84" t="s">
        <v>1632</v>
      </c>
      <c r="C36" s="84">
        <v>4</v>
      </c>
      <c r="D36" s="118">
        <v>0.00419184665596842</v>
      </c>
      <c r="E36" s="118">
        <v>2.496929648073215</v>
      </c>
      <c r="F36" s="84" t="s">
        <v>2130</v>
      </c>
      <c r="G36" s="84" t="b">
        <v>0</v>
      </c>
      <c r="H36" s="84" t="b">
        <v>0</v>
      </c>
      <c r="I36" s="84" t="b">
        <v>0</v>
      </c>
      <c r="J36" s="84" t="b">
        <v>0</v>
      </c>
      <c r="K36" s="84" t="b">
        <v>0</v>
      </c>
      <c r="L36" s="84" t="b">
        <v>0</v>
      </c>
    </row>
    <row r="37" spans="1:12" ht="15">
      <c r="A37" s="84" t="s">
        <v>1632</v>
      </c>
      <c r="B37" s="84" t="s">
        <v>1633</v>
      </c>
      <c r="C37" s="84">
        <v>4</v>
      </c>
      <c r="D37" s="118">
        <v>0.00419184665596842</v>
      </c>
      <c r="E37" s="118">
        <v>2.496929648073215</v>
      </c>
      <c r="F37" s="84" t="s">
        <v>2130</v>
      </c>
      <c r="G37" s="84" t="b">
        <v>0</v>
      </c>
      <c r="H37" s="84" t="b">
        <v>0</v>
      </c>
      <c r="I37" s="84" t="b">
        <v>0</v>
      </c>
      <c r="J37" s="84" t="b">
        <v>0</v>
      </c>
      <c r="K37" s="84" t="b">
        <v>0</v>
      </c>
      <c r="L37" s="84" t="b">
        <v>0</v>
      </c>
    </row>
    <row r="38" spans="1:12" ht="15">
      <c r="A38" s="84" t="s">
        <v>1633</v>
      </c>
      <c r="B38" s="84" t="s">
        <v>1981</v>
      </c>
      <c r="C38" s="84">
        <v>4</v>
      </c>
      <c r="D38" s="118">
        <v>0.00419184665596842</v>
      </c>
      <c r="E38" s="118">
        <v>2.496929648073215</v>
      </c>
      <c r="F38" s="84" t="s">
        <v>2130</v>
      </c>
      <c r="G38" s="84" t="b">
        <v>0</v>
      </c>
      <c r="H38" s="84" t="b">
        <v>0</v>
      </c>
      <c r="I38" s="84" t="b">
        <v>0</v>
      </c>
      <c r="J38" s="84" t="b">
        <v>0</v>
      </c>
      <c r="K38" s="84" t="b">
        <v>0</v>
      </c>
      <c r="L38" s="84" t="b">
        <v>0</v>
      </c>
    </row>
    <row r="39" spans="1:12" ht="15">
      <c r="A39" s="84" t="s">
        <v>1981</v>
      </c>
      <c r="B39" s="84" t="s">
        <v>1982</v>
      </c>
      <c r="C39" s="84">
        <v>4</v>
      </c>
      <c r="D39" s="118">
        <v>0.00419184665596842</v>
      </c>
      <c r="E39" s="118">
        <v>2.496929648073215</v>
      </c>
      <c r="F39" s="84" t="s">
        <v>2130</v>
      </c>
      <c r="G39" s="84" t="b">
        <v>0</v>
      </c>
      <c r="H39" s="84" t="b">
        <v>0</v>
      </c>
      <c r="I39" s="84" t="b">
        <v>0</v>
      </c>
      <c r="J39" s="84" t="b">
        <v>0</v>
      </c>
      <c r="K39" s="84" t="b">
        <v>0</v>
      </c>
      <c r="L39" s="84" t="b">
        <v>0</v>
      </c>
    </row>
    <row r="40" spans="1:12" ht="15">
      <c r="A40" s="84" t="s">
        <v>1982</v>
      </c>
      <c r="B40" s="84" t="s">
        <v>1983</v>
      </c>
      <c r="C40" s="84">
        <v>4</v>
      </c>
      <c r="D40" s="118">
        <v>0.00419184665596842</v>
      </c>
      <c r="E40" s="118">
        <v>2.496929648073215</v>
      </c>
      <c r="F40" s="84" t="s">
        <v>2130</v>
      </c>
      <c r="G40" s="84" t="b">
        <v>0</v>
      </c>
      <c r="H40" s="84" t="b">
        <v>0</v>
      </c>
      <c r="I40" s="84" t="b">
        <v>0</v>
      </c>
      <c r="J40" s="84" t="b">
        <v>0</v>
      </c>
      <c r="K40" s="84" t="b">
        <v>0</v>
      </c>
      <c r="L40" s="84" t="b">
        <v>0</v>
      </c>
    </row>
    <row r="41" spans="1:12" ht="15">
      <c r="A41" s="84" t="s">
        <v>1983</v>
      </c>
      <c r="B41" s="84" t="s">
        <v>1984</v>
      </c>
      <c r="C41" s="84">
        <v>4</v>
      </c>
      <c r="D41" s="118">
        <v>0.00419184665596842</v>
      </c>
      <c r="E41" s="118">
        <v>2.496929648073215</v>
      </c>
      <c r="F41" s="84" t="s">
        <v>2130</v>
      </c>
      <c r="G41" s="84" t="b">
        <v>0</v>
      </c>
      <c r="H41" s="84" t="b">
        <v>0</v>
      </c>
      <c r="I41" s="84" t="b">
        <v>0</v>
      </c>
      <c r="J41" s="84" t="b">
        <v>0</v>
      </c>
      <c r="K41" s="84" t="b">
        <v>0</v>
      </c>
      <c r="L41" s="84" t="b">
        <v>0</v>
      </c>
    </row>
    <row r="42" spans="1:12" ht="15">
      <c r="A42" s="84" t="s">
        <v>1984</v>
      </c>
      <c r="B42" s="84" t="s">
        <v>1985</v>
      </c>
      <c r="C42" s="84">
        <v>4</v>
      </c>
      <c r="D42" s="118">
        <v>0.00419184665596842</v>
      </c>
      <c r="E42" s="118">
        <v>2.496929648073215</v>
      </c>
      <c r="F42" s="84" t="s">
        <v>2130</v>
      </c>
      <c r="G42" s="84" t="b">
        <v>0</v>
      </c>
      <c r="H42" s="84" t="b">
        <v>0</v>
      </c>
      <c r="I42" s="84" t="b">
        <v>0</v>
      </c>
      <c r="J42" s="84" t="b">
        <v>1</v>
      </c>
      <c r="K42" s="84" t="b">
        <v>0</v>
      </c>
      <c r="L42" s="84" t="b">
        <v>0</v>
      </c>
    </row>
    <row r="43" spans="1:12" ht="15">
      <c r="A43" s="84" t="s">
        <v>1985</v>
      </c>
      <c r="B43" s="84" t="s">
        <v>1986</v>
      </c>
      <c r="C43" s="84">
        <v>4</v>
      </c>
      <c r="D43" s="118">
        <v>0.00419184665596842</v>
      </c>
      <c r="E43" s="118">
        <v>2.496929648073215</v>
      </c>
      <c r="F43" s="84" t="s">
        <v>2130</v>
      </c>
      <c r="G43" s="84" t="b">
        <v>1</v>
      </c>
      <c r="H43" s="84" t="b">
        <v>0</v>
      </c>
      <c r="I43" s="84" t="b">
        <v>0</v>
      </c>
      <c r="J43" s="84" t="b">
        <v>0</v>
      </c>
      <c r="K43" s="84" t="b">
        <v>0</v>
      </c>
      <c r="L43" s="84" t="b">
        <v>0</v>
      </c>
    </row>
    <row r="44" spans="1:12" ht="15">
      <c r="A44" s="84" t="s">
        <v>1986</v>
      </c>
      <c r="B44" s="84" t="s">
        <v>1625</v>
      </c>
      <c r="C44" s="84">
        <v>4</v>
      </c>
      <c r="D44" s="118">
        <v>0.00419184665596842</v>
      </c>
      <c r="E44" s="118">
        <v>2.0198083933535527</v>
      </c>
      <c r="F44" s="84" t="s">
        <v>2130</v>
      </c>
      <c r="G44" s="84" t="b">
        <v>0</v>
      </c>
      <c r="H44" s="84" t="b">
        <v>0</v>
      </c>
      <c r="I44" s="84" t="b">
        <v>0</v>
      </c>
      <c r="J44" s="84" t="b">
        <v>0</v>
      </c>
      <c r="K44" s="84" t="b">
        <v>0</v>
      </c>
      <c r="L44" s="84" t="b">
        <v>0</v>
      </c>
    </row>
    <row r="45" spans="1:12" ht="15">
      <c r="A45" s="84" t="s">
        <v>1662</v>
      </c>
      <c r="B45" s="84" t="s">
        <v>1988</v>
      </c>
      <c r="C45" s="84">
        <v>4</v>
      </c>
      <c r="D45" s="118">
        <v>0.00419184665596842</v>
      </c>
      <c r="E45" s="118">
        <v>2.0989896394011773</v>
      </c>
      <c r="F45" s="84" t="s">
        <v>2130</v>
      </c>
      <c r="G45" s="84" t="b">
        <v>0</v>
      </c>
      <c r="H45" s="84" t="b">
        <v>0</v>
      </c>
      <c r="I45" s="84" t="b">
        <v>0</v>
      </c>
      <c r="J45" s="84" t="b">
        <v>0</v>
      </c>
      <c r="K45" s="84" t="b">
        <v>0</v>
      </c>
      <c r="L45" s="84" t="b">
        <v>0</v>
      </c>
    </row>
    <row r="46" spans="1:12" ht="15">
      <c r="A46" s="84" t="s">
        <v>1988</v>
      </c>
      <c r="B46" s="84" t="s">
        <v>1989</v>
      </c>
      <c r="C46" s="84">
        <v>4</v>
      </c>
      <c r="D46" s="118">
        <v>0.00419184665596842</v>
      </c>
      <c r="E46" s="118">
        <v>2.496929648073215</v>
      </c>
      <c r="F46" s="84" t="s">
        <v>2130</v>
      </c>
      <c r="G46" s="84" t="b">
        <v>0</v>
      </c>
      <c r="H46" s="84" t="b">
        <v>0</v>
      </c>
      <c r="I46" s="84" t="b">
        <v>0</v>
      </c>
      <c r="J46" s="84" t="b">
        <v>0</v>
      </c>
      <c r="K46" s="84" t="b">
        <v>0</v>
      </c>
      <c r="L46" s="84" t="b">
        <v>0</v>
      </c>
    </row>
    <row r="47" spans="1:12" ht="15">
      <c r="A47" s="84" t="s">
        <v>1989</v>
      </c>
      <c r="B47" s="84" t="s">
        <v>1990</v>
      </c>
      <c r="C47" s="84">
        <v>4</v>
      </c>
      <c r="D47" s="118">
        <v>0.00419184665596842</v>
      </c>
      <c r="E47" s="118">
        <v>2.496929648073215</v>
      </c>
      <c r="F47" s="84" t="s">
        <v>2130</v>
      </c>
      <c r="G47" s="84" t="b">
        <v>0</v>
      </c>
      <c r="H47" s="84" t="b">
        <v>0</v>
      </c>
      <c r="I47" s="84" t="b">
        <v>0</v>
      </c>
      <c r="J47" s="84" t="b">
        <v>0</v>
      </c>
      <c r="K47" s="84" t="b">
        <v>0</v>
      </c>
      <c r="L47" s="84" t="b">
        <v>0</v>
      </c>
    </row>
    <row r="48" spans="1:12" ht="15">
      <c r="A48" s="84" t="s">
        <v>1990</v>
      </c>
      <c r="B48" s="84" t="s">
        <v>1676</v>
      </c>
      <c r="C48" s="84">
        <v>4</v>
      </c>
      <c r="D48" s="118">
        <v>0.00419184665596842</v>
      </c>
      <c r="E48" s="118">
        <v>2.0989896394011773</v>
      </c>
      <c r="F48" s="84" t="s">
        <v>2130</v>
      </c>
      <c r="G48" s="84" t="b">
        <v>0</v>
      </c>
      <c r="H48" s="84" t="b">
        <v>0</v>
      </c>
      <c r="I48" s="84" t="b">
        <v>0</v>
      </c>
      <c r="J48" s="84" t="b">
        <v>0</v>
      </c>
      <c r="K48" s="84" t="b">
        <v>0</v>
      </c>
      <c r="L48" s="84" t="b">
        <v>0</v>
      </c>
    </row>
    <row r="49" spans="1:12" ht="15">
      <c r="A49" s="84" t="s">
        <v>1678</v>
      </c>
      <c r="B49" s="84" t="s">
        <v>1991</v>
      </c>
      <c r="C49" s="84">
        <v>4</v>
      </c>
      <c r="D49" s="118">
        <v>0.00419184665596842</v>
      </c>
      <c r="E49" s="118">
        <v>2.2538915993869204</v>
      </c>
      <c r="F49" s="84" t="s">
        <v>2130</v>
      </c>
      <c r="G49" s="84" t="b">
        <v>0</v>
      </c>
      <c r="H49" s="84" t="b">
        <v>0</v>
      </c>
      <c r="I49" s="84" t="b">
        <v>0</v>
      </c>
      <c r="J49" s="84" t="b">
        <v>0</v>
      </c>
      <c r="K49" s="84" t="b">
        <v>0</v>
      </c>
      <c r="L49" s="84" t="b">
        <v>0</v>
      </c>
    </row>
    <row r="50" spans="1:12" ht="15">
      <c r="A50" s="84" t="s">
        <v>1991</v>
      </c>
      <c r="B50" s="84" t="s">
        <v>1992</v>
      </c>
      <c r="C50" s="84">
        <v>4</v>
      </c>
      <c r="D50" s="118">
        <v>0.00419184665596842</v>
      </c>
      <c r="E50" s="118">
        <v>2.496929648073215</v>
      </c>
      <c r="F50" s="84" t="s">
        <v>2130</v>
      </c>
      <c r="G50" s="84" t="b">
        <v>0</v>
      </c>
      <c r="H50" s="84" t="b">
        <v>0</v>
      </c>
      <c r="I50" s="84" t="b">
        <v>0</v>
      </c>
      <c r="J50" s="84" t="b">
        <v>0</v>
      </c>
      <c r="K50" s="84" t="b">
        <v>0</v>
      </c>
      <c r="L50" s="84" t="b">
        <v>0</v>
      </c>
    </row>
    <row r="51" spans="1:12" ht="15">
      <c r="A51" s="84" t="s">
        <v>1992</v>
      </c>
      <c r="B51" s="84" t="s">
        <v>1993</v>
      </c>
      <c r="C51" s="84">
        <v>4</v>
      </c>
      <c r="D51" s="118">
        <v>0.00419184665596842</v>
      </c>
      <c r="E51" s="118">
        <v>2.496929648073215</v>
      </c>
      <c r="F51" s="84" t="s">
        <v>2130</v>
      </c>
      <c r="G51" s="84" t="b">
        <v>0</v>
      </c>
      <c r="H51" s="84" t="b">
        <v>0</v>
      </c>
      <c r="I51" s="84" t="b">
        <v>0</v>
      </c>
      <c r="J51" s="84" t="b">
        <v>0</v>
      </c>
      <c r="K51" s="84" t="b">
        <v>0</v>
      </c>
      <c r="L51" s="84" t="b">
        <v>0</v>
      </c>
    </row>
    <row r="52" spans="1:12" ht="15">
      <c r="A52" s="84" t="s">
        <v>250</v>
      </c>
      <c r="B52" s="84" t="s">
        <v>243</v>
      </c>
      <c r="C52" s="84">
        <v>4</v>
      </c>
      <c r="D52" s="118">
        <v>0.00419184665596842</v>
      </c>
      <c r="E52" s="118">
        <v>2.1958996524092336</v>
      </c>
      <c r="F52" s="84" t="s">
        <v>2130</v>
      </c>
      <c r="G52" s="84" t="b">
        <v>0</v>
      </c>
      <c r="H52" s="84" t="b">
        <v>0</v>
      </c>
      <c r="I52" s="84" t="b">
        <v>0</v>
      </c>
      <c r="J52" s="84" t="b">
        <v>0</v>
      </c>
      <c r="K52" s="84" t="b">
        <v>0</v>
      </c>
      <c r="L52" s="84" t="b">
        <v>0</v>
      </c>
    </row>
    <row r="53" spans="1:12" ht="15">
      <c r="A53" s="84" t="s">
        <v>1995</v>
      </c>
      <c r="B53" s="84" t="s">
        <v>1996</v>
      </c>
      <c r="C53" s="84">
        <v>4</v>
      </c>
      <c r="D53" s="118">
        <v>0.004558773929414235</v>
      </c>
      <c r="E53" s="118">
        <v>2.496929648073215</v>
      </c>
      <c r="F53" s="84" t="s">
        <v>2130</v>
      </c>
      <c r="G53" s="84" t="b">
        <v>0</v>
      </c>
      <c r="H53" s="84" t="b">
        <v>0</v>
      </c>
      <c r="I53" s="84" t="b">
        <v>0</v>
      </c>
      <c r="J53" s="84" t="b">
        <v>0</v>
      </c>
      <c r="K53" s="84" t="b">
        <v>0</v>
      </c>
      <c r="L53" s="84" t="b">
        <v>0</v>
      </c>
    </row>
    <row r="54" spans="1:12" ht="15">
      <c r="A54" s="84" t="s">
        <v>1996</v>
      </c>
      <c r="B54" s="84" t="s">
        <v>1997</v>
      </c>
      <c r="C54" s="84">
        <v>4</v>
      </c>
      <c r="D54" s="118">
        <v>0.004558773929414235</v>
      </c>
      <c r="E54" s="118">
        <v>2.496929648073215</v>
      </c>
      <c r="F54" s="84" t="s">
        <v>2130</v>
      </c>
      <c r="G54" s="84" t="b">
        <v>0</v>
      </c>
      <c r="H54" s="84" t="b">
        <v>0</v>
      </c>
      <c r="I54" s="84" t="b">
        <v>0</v>
      </c>
      <c r="J54" s="84" t="b">
        <v>0</v>
      </c>
      <c r="K54" s="84" t="b">
        <v>0</v>
      </c>
      <c r="L54" s="84" t="b">
        <v>0</v>
      </c>
    </row>
    <row r="55" spans="1:12" ht="15">
      <c r="A55" s="84" t="s">
        <v>1650</v>
      </c>
      <c r="B55" s="84" t="s">
        <v>1652</v>
      </c>
      <c r="C55" s="84">
        <v>4</v>
      </c>
      <c r="D55" s="118">
        <v>0.00419184665596842</v>
      </c>
      <c r="E55" s="118">
        <v>2.4000196350651586</v>
      </c>
      <c r="F55" s="84" t="s">
        <v>2130</v>
      </c>
      <c r="G55" s="84" t="b">
        <v>0</v>
      </c>
      <c r="H55" s="84" t="b">
        <v>0</v>
      </c>
      <c r="I55" s="84" t="b">
        <v>0</v>
      </c>
      <c r="J55" s="84" t="b">
        <v>0</v>
      </c>
      <c r="K55" s="84" t="b">
        <v>0</v>
      </c>
      <c r="L55" s="84" t="b">
        <v>0</v>
      </c>
    </row>
    <row r="56" spans="1:12" ht="15">
      <c r="A56" s="84" t="s">
        <v>1652</v>
      </c>
      <c r="B56" s="84" t="s">
        <v>1653</v>
      </c>
      <c r="C56" s="84">
        <v>4</v>
      </c>
      <c r="D56" s="118">
        <v>0.00419184665596842</v>
      </c>
      <c r="E56" s="118">
        <v>2.496929648073215</v>
      </c>
      <c r="F56" s="84" t="s">
        <v>2130</v>
      </c>
      <c r="G56" s="84" t="b">
        <v>0</v>
      </c>
      <c r="H56" s="84" t="b">
        <v>0</v>
      </c>
      <c r="I56" s="84" t="b">
        <v>0</v>
      </c>
      <c r="J56" s="84" t="b">
        <v>0</v>
      </c>
      <c r="K56" s="84" t="b">
        <v>0</v>
      </c>
      <c r="L56" s="84" t="b">
        <v>0</v>
      </c>
    </row>
    <row r="57" spans="1:12" ht="15">
      <c r="A57" s="84" t="s">
        <v>1653</v>
      </c>
      <c r="B57" s="84" t="s">
        <v>1654</v>
      </c>
      <c r="C57" s="84">
        <v>4</v>
      </c>
      <c r="D57" s="118">
        <v>0.00419184665596842</v>
      </c>
      <c r="E57" s="118">
        <v>2.496929648073215</v>
      </c>
      <c r="F57" s="84" t="s">
        <v>2130</v>
      </c>
      <c r="G57" s="84" t="b">
        <v>0</v>
      </c>
      <c r="H57" s="84" t="b">
        <v>0</v>
      </c>
      <c r="I57" s="84" t="b">
        <v>0</v>
      </c>
      <c r="J57" s="84" t="b">
        <v>0</v>
      </c>
      <c r="K57" s="84" t="b">
        <v>0</v>
      </c>
      <c r="L57" s="84" t="b">
        <v>0</v>
      </c>
    </row>
    <row r="58" spans="1:12" ht="15">
      <c r="A58" s="84" t="s">
        <v>1654</v>
      </c>
      <c r="B58" s="84" t="s">
        <v>1651</v>
      </c>
      <c r="C58" s="84">
        <v>4</v>
      </c>
      <c r="D58" s="118">
        <v>0.00419184665596842</v>
      </c>
      <c r="E58" s="118">
        <v>2.1958996524092336</v>
      </c>
      <c r="F58" s="84" t="s">
        <v>2130</v>
      </c>
      <c r="G58" s="84" t="b">
        <v>0</v>
      </c>
      <c r="H58" s="84" t="b">
        <v>0</v>
      </c>
      <c r="I58" s="84" t="b">
        <v>0</v>
      </c>
      <c r="J58" s="84" t="b">
        <v>0</v>
      </c>
      <c r="K58" s="84" t="b">
        <v>0</v>
      </c>
      <c r="L58" s="84" t="b">
        <v>0</v>
      </c>
    </row>
    <row r="59" spans="1:12" ht="15">
      <c r="A59" s="84" t="s">
        <v>1651</v>
      </c>
      <c r="B59" s="84" t="s">
        <v>1655</v>
      </c>
      <c r="C59" s="84">
        <v>4</v>
      </c>
      <c r="D59" s="118">
        <v>0.00419184665596842</v>
      </c>
      <c r="E59" s="118">
        <v>2.1958996524092336</v>
      </c>
      <c r="F59" s="84" t="s">
        <v>2130</v>
      </c>
      <c r="G59" s="84" t="b">
        <v>0</v>
      </c>
      <c r="H59" s="84" t="b">
        <v>0</v>
      </c>
      <c r="I59" s="84" t="b">
        <v>0</v>
      </c>
      <c r="J59" s="84" t="b">
        <v>0</v>
      </c>
      <c r="K59" s="84" t="b">
        <v>0</v>
      </c>
      <c r="L59" s="84" t="b">
        <v>0</v>
      </c>
    </row>
    <row r="60" spans="1:12" ht="15">
      <c r="A60" s="84" t="s">
        <v>1655</v>
      </c>
      <c r="B60" s="84" t="s">
        <v>1656</v>
      </c>
      <c r="C60" s="84">
        <v>4</v>
      </c>
      <c r="D60" s="118">
        <v>0.00419184665596842</v>
      </c>
      <c r="E60" s="118">
        <v>2.496929648073215</v>
      </c>
      <c r="F60" s="84" t="s">
        <v>2130</v>
      </c>
      <c r="G60" s="84" t="b">
        <v>0</v>
      </c>
      <c r="H60" s="84" t="b">
        <v>0</v>
      </c>
      <c r="I60" s="84" t="b">
        <v>0</v>
      </c>
      <c r="J60" s="84" t="b">
        <v>0</v>
      </c>
      <c r="K60" s="84" t="b">
        <v>0</v>
      </c>
      <c r="L60" s="84" t="b">
        <v>0</v>
      </c>
    </row>
    <row r="61" spans="1:12" ht="15">
      <c r="A61" s="84" t="s">
        <v>1656</v>
      </c>
      <c r="B61" s="84" t="s">
        <v>1657</v>
      </c>
      <c r="C61" s="84">
        <v>4</v>
      </c>
      <c r="D61" s="118">
        <v>0.00419184665596842</v>
      </c>
      <c r="E61" s="118">
        <v>2.496929648073215</v>
      </c>
      <c r="F61" s="84" t="s">
        <v>2130</v>
      </c>
      <c r="G61" s="84" t="b">
        <v>0</v>
      </c>
      <c r="H61" s="84" t="b">
        <v>0</v>
      </c>
      <c r="I61" s="84" t="b">
        <v>0</v>
      </c>
      <c r="J61" s="84" t="b">
        <v>0</v>
      </c>
      <c r="K61" s="84" t="b">
        <v>0</v>
      </c>
      <c r="L61" s="84" t="b">
        <v>0</v>
      </c>
    </row>
    <row r="62" spans="1:12" ht="15">
      <c r="A62" s="84" t="s">
        <v>1657</v>
      </c>
      <c r="B62" s="84" t="s">
        <v>1658</v>
      </c>
      <c r="C62" s="84">
        <v>4</v>
      </c>
      <c r="D62" s="118">
        <v>0.00419184665596842</v>
      </c>
      <c r="E62" s="118">
        <v>2.496929648073215</v>
      </c>
      <c r="F62" s="84" t="s">
        <v>2130</v>
      </c>
      <c r="G62" s="84" t="b">
        <v>0</v>
      </c>
      <c r="H62" s="84" t="b">
        <v>0</v>
      </c>
      <c r="I62" s="84" t="b">
        <v>0</v>
      </c>
      <c r="J62" s="84" t="b">
        <v>0</v>
      </c>
      <c r="K62" s="84" t="b">
        <v>0</v>
      </c>
      <c r="L62" s="84" t="b">
        <v>0</v>
      </c>
    </row>
    <row r="63" spans="1:12" ht="15">
      <c r="A63" s="84" t="s">
        <v>1658</v>
      </c>
      <c r="B63" s="84" t="s">
        <v>1629</v>
      </c>
      <c r="C63" s="84">
        <v>4</v>
      </c>
      <c r="D63" s="118">
        <v>0.00419184665596842</v>
      </c>
      <c r="E63" s="118">
        <v>1.8685407180229034</v>
      </c>
      <c r="F63" s="84" t="s">
        <v>2130</v>
      </c>
      <c r="G63" s="84" t="b">
        <v>0</v>
      </c>
      <c r="H63" s="84" t="b">
        <v>0</v>
      </c>
      <c r="I63" s="84" t="b">
        <v>0</v>
      </c>
      <c r="J63" s="84" t="b">
        <v>0</v>
      </c>
      <c r="K63" s="84" t="b">
        <v>0</v>
      </c>
      <c r="L63" s="84" t="b">
        <v>0</v>
      </c>
    </row>
    <row r="64" spans="1:12" ht="15">
      <c r="A64" s="84" t="s">
        <v>1629</v>
      </c>
      <c r="B64" s="84" t="s">
        <v>1998</v>
      </c>
      <c r="C64" s="84">
        <v>4</v>
      </c>
      <c r="D64" s="118">
        <v>0.00419184665596842</v>
      </c>
      <c r="E64" s="118">
        <v>1.8685407180229034</v>
      </c>
      <c r="F64" s="84" t="s">
        <v>2130</v>
      </c>
      <c r="G64" s="84" t="b">
        <v>0</v>
      </c>
      <c r="H64" s="84" t="b">
        <v>0</v>
      </c>
      <c r="I64" s="84" t="b">
        <v>0</v>
      </c>
      <c r="J64" s="84" t="b">
        <v>0</v>
      </c>
      <c r="K64" s="84" t="b">
        <v>0</v>
      </c>
      <c r="L64" s="84" t="b">
        <v>0</v>
      </c>
    </row>
    <row r="65" spans="1:12" ht="15">
      <c r="A65" s="84" t="s">
        <v>1998</v>
      </c>
      <c r="B65" s="84" t="s">
        <v>1976</v>
      </c>
      <c r="C65" s="84">
        <v>4</v>
      </c>
      <c r="D65" s="118">
        <v>0.00419184665596842</v>
      </c>
      <c r="E65" s="118">
        <v>2.0575969542429524</v>
      </c>
      <c r="F65" s="84" t="s">
        <v>2130</v>
      </c>
      <c r="G65" s="84" t="b">
        <v>0</v>
      </c>
      <c r="H65" s="84" t="b">
        <v>0</v>
      </c>
      <c r="I65" s="84" t="b">
        <v>0</v>
      </c>
      <c r="J65" s="84" t="b">
        <v>0</v>
      </c>
      <c r="K65" s="84" t="b">
        <v>0</v>
      </c>
      <c r="L65" s="84" t="b">
        <v>0</v>
      </c>
    </row>
    <row r="66" spans="1:12" ht="15">
      <c r="A66" s="84" t="s">
        <v>1976</v>
      </c>
      <c r="B66" s="84" t="s">
        <v>1999</v>
      </c>
      <c r="C66" s="84">
        <v>4</v>
      </c>
      <c r="D66" s="118">
        <v>0.00419184665596842</v>
      </c>
      <c r="E66" s="118">
        <v>2.0575969542429524</v>
      </c>
      <c r="F66" s="84" t="s">
        <v>2130</v>
      </c>
      <c r="G66" s="84" t="b">
        <v>0</v>
      </c>
      <c r="H66" s="84" t="b">
        <v>0</v>
      </c>
      <c r="I66" s="84" t="b">
        <v>0</v>
      </c>
      <c r="J66" s="84" t="b">
        <v>1</v>
      </c>
      <c r="K66" s="84" t="b">
        <v>0</v>
      </c>
      <c r="L66" s="84" t="b">
        <v>0</v>
      </c>
    </row>
    <row r="67" spans="1:12" ht="15">
      <c r="A67" s="84" t="s">
        <v>2000</v>
      </c>
      <c r="B67" s="84" t="s">
        <v>2001</v>
      </c>
      <c r="C67" s="84">
        <v>4</v>
      </c>
      <c r="D67" s="118">
        <v>0.00419184665596842</v>
      </c>
      <c r="E67" s="118">
        <v>2.496929648073215</v>
      </c>
      <c r="F67" s="84" t="s">
        <v>2130</v>
      </c>
      <c r="G67" s="84" t="b">
        <v>0</v>
      </c>
      <c r="H67" s="84" t="b">
        <v>0</v>
      </c>
      <c r="I67" s="84" t="b">
        <v>0</v>
      </c>
      <c r="J67" s="84" t="b">
        <v>0</v>
      </c>
      <c r="K67" s="84" t="b">
        <v>0</v>
      </c>
      <c r="L67" s="84" t="b">
        <v>0</v>
      </c>
    </row>
    <row r="68" spans="1:12" ht="15">
      <c r="A68" s="84" t="s">
        <v>283</v>
      </c>
      <c r="B68" s="84" t="s">
        <v>1631</v>
      </c>
      <c r="C68" s="84">
        <v>3</v>
      </c>
      <c r="D68" s="118">
        <v>0.003419080447060677</v>
      </c>
      <c r="E68" s="118">
        <v>2.6218683846815147</v>
      </c>
      <c r="F68" s="84" t="s">
        <v>2130</v>
      </c>
      <c r="G68" s="84" t="b">
        <v>0</v>
      </c>
      <c r="H68" s="84" t="b">
        <v>0</v>
      </c>
      <c r="I68" s="84" t="b">
        <v>0</v>
      </c>
      <c r="J68" s="84" t="b">
        <v>0</v>
      </c>
      <c r="K68" s="84" t="b">
        <v>0</v>
      </c>
      <c r="L68" s="84" t="b">
        <v>0</v>
      </c>
    </row>
    <row r="69" spans="1:12" ht="15">
      <c r="A69" s="84" t="s">
        <v>1625</v>
      </c>
      <c r="B69" s="84" t="s">
        <v>2003</v>
      </c>
      <c r="C69" s="84">
        <v>3</v>
      </c>
      <c r="D69" s="118">
        <v>0.003419080447060677</v>
      </c>
      <c r="E69" s="118">
        <v>1.9850462870943406</v>
      </c>
      <c r="F69" s="84" t="s">
        <v>2130</v>
      </c>
      <c r="G69" s="84" t="b">
        <v>0</v>
      </c>
      <c r="H69" s="84" t="b">
        <v>0</v>
      </c>
      <c r="I69" s="84" t="b">
        <v>0</v>
      </c>
      <c r="J69" s="84" t="b">
        <v>0</v>
      </c>
      <c r="K69" s="84" t="b">
        <v>0</v>
      </c>
      <c r="L69" s="84" t="b">
        <v>0</v>
      </c>
    </row>
    <row r="70" spans="1:12" ht="15">
      <c r="A70" s="84" t="s">
        <v>1607</v>
      </c>
      <c r="B70" s="84" t="s">
        <v>1987</v>
      </c>
      <c r="C70" s="84">
        <v>3</v>
      </c>
      <c r="D70" s="118">
        <v>0.003419080447060677</v>
      </c>
      <c r="E70" s="118">
        <v>1.4689009244729714</v>
      </c>
      <c r="F70" s="84" t="s">
        <v>2130</v>
      </c>
      <c r="G70" s="84" t="b">
        <v>0</v>
      </c>
      <c r="H70" s="84" t="b">
        <v>0</v>
      </c>
      <c r="I70" s="84" t="b">
        <v>0</v>
      </c>
      <c r="J70" s="84" t="b">
        <v>0</v>
      </c>
      <c r="K70" s="84" t="b">
        <v>0</v>
      </c>
      <c r="L70" s="84" t="b">
        <v>0</v>
      </c>
    </row>
    <row r="71" spans="1:12" ht="15">
      <c r="A71" s="84" t="s">
        <v>282</v>
      </c>
      <c r="B71" s="84" t="s">
        <v>1662</v>
      </c>
      <c r="C71" s="84">
        <v>3</v>
      </c>
      <c r="D71" s="118">
        <v>0.003419080447060677</v>
      </c>
      <c r="E71" s="118">
        <v>2.2538915993869204</v>
      </c>
      <c r="F71" s="84" t="s">
        <v>2130</v>
      </c>
      <c r="G71" s="84" t="b">
        <v>0</v>
      </c>
      <c r="H71" s="84" t="b">
        <v>0</v>
      </c>
      <c r="I71" s="84" t="b">
        <v>0</v>
      </c>
      <c r="J71" s="84" t="b">
        <v>0</v>
      </c>
      <c r="K71" s="84" t="b">
        <v>0</v>
      </c>
      <c r="L71" s="84" t="b">
        <v>0</v>
      </c>
    </row>
    <row r="72" spans="1:12" ht="15">
      <c r="A72" s="84" t="s">
        <v>312</v>
      </c>
      <c r="B72" s="84" t="s">
        <v>1642</v>
      </c>
      <c r="C72" s="84">
        <v>3</v>
      </c>
      <c r="D72" s="118">
        <v>0.003419080447060677</v>
      </c>
      <c r="E72" s="118">
        <v>2.6218683846815147</v>
      </c>
      <c r="F72" s="84" t="s">
        <v>2130</v>
      </c>
      <c r="G72" s="84" t="b">
        <v>0</v>
      </c>
      <c r="H72" s="84" t="b">
        <v>0</v>
      </c>
      <c r="I72" s="84" t="b">
        <v>0</v>
      </c>
      <c r="J72" s="84" t="b">
        <v>0</v>
      </c>
      <c r="K72" s="84" t="b">
        <v>0</v>
      </c>
      <c r="L72" s="84" t="b">
        <v>0</v>
      </c>
    </row>
    <row r="73" spans="1:12" ht="15">
      <c r="A73" s="84" t="s">
        <v>1642</v>
      </c>
      <c r="B73" s="84" t="s">
        <v>1643</v>
      </c>
      <c r="C73" s="84">
        <v>3</v>
      </c>
      <c r="D73" s="118">
        <v>0.003419080447060677</v>
      </c>
      <c r="E73" s="118">
        <v>2.6218683846815147</v>
      </c>
      <c r="F73" s="84" t="s">
        <v>2130</v>
      </c>
      <c r="G73" s="84" t="b">
        <v>0</v>
      </c>
      <c r="H73" s="84" t="b">
        <v>0</v>
      </c>
      <c r="I73" s="84" t="b">
        <v>0</v>
      </c>
      <c r="J73" s="84" t="b">
        <v>0</v>
      </c>
      <c r="K73" s="84" t="b">
        <v>0</v>
      </c>
      <c r="L73" s="84" t="b">
        <v>0</v>
      </c>
    </row>
    <row r="74" spans="1:12" ht="15">
      <c r="A74" s="84" t="s">
        <v>1643</v>
      </c>
      <c r="B74" s="84" t="s">
        <v>1644</v>
      </c>
      <c r="C74" s="84">
        <v>3</v>
      </c>
      <c r="D74" s="118">
        <v>0.003419080447060677</v>
      </c>
      <c r="E74" s="118">
        <v>2.6218683846815147</v>
      </c>
      <c r="F74" s="84" t="s">
        <v>2130</v>
      </c>
      <c r="G74" s="84" t="b">
        <v>0</v>
      </c>
      <c r="H74" s="84" t="b">
        <v>0</v>
      </c>
      <c r="I74" s="84" t="b">
        <v>0</v>
      </c>
      <c r="J74" s="84" t="b">
        <v>0</v>
      </c>
      <c r="K74" s="84" t="b">
        <v>0</v>
      </c>
      <c r="L74" s="84" t="b">
        <v>0</v>
      </c>
    </row>
    <row r="75" spans="1:12" ht="15">
      <c r="A75" s="84" t="s">
        <v>1644</v>
      </c>
      <c r="B75" s="84" t="s">
        <v>1645</v>
      </c>
      <c r="C75" s="84">
        <v>3</v>
      </c>
      <c r="D75" s="118">
        <v>0.003419080447060677</v>
      </c>
      <c r="E75" s="118">
        <v>2.6218683846815147</v>
      </c>
      <c r="F75" s="84" t="s">
        <v>2130</v>
      </c>
      <c r="G75" s="84" t="b">
        <v>0</v>
      </c>
      <c r="H75" s="84" t="b">
        <v>0</v>
      </c>
      <c r="I75" s="84" t="b">
        <v>0</v>
      </c>
      <c r="J75" s="84" t="b">
        <v>0</v>
      </c>
      <c r="K75" s="84" t="b">
        <v>0</v>
      </c>
      <c r="L75" s="84" t="b">
        <v>0</v>
      </c>
    </row>
    <row r="76" spans="1:12" ht="15">
      <c r="A76" s="84" t="s">
        <v>1645</v>
      </c>
      <c r="B76" s="84" t="s">
        <v>1646</v>
      </c>
      <c r="C76" s="84">
        <v>3</v>
      </c>
      <c r="D76" s="118">
        <v>0.003419080447060677</v>
      </c>
      <c r="E76" s="118">
        <v>2.6218683846815147</v>
      </c>
      <c r="F76" s="84" t="s">
        <v>2130</v>
      </c>
      <c r="G76" s="84" t="b">
        <v>0</v>
      </c>
      <c r="H76" s="84" t="b">
        <v>0</v>
      </c>
      <c r="I76" s="84" t="b">
        <v>0</v>
      </c>
      <c r="J76" s="84" t="b">
        <v>0</v>
      </c>
      <c r="K76" s="84" t="b">
        <v>0</v>
      </c>
      <c r="L76" s="84" t="b">
        <v>0</v>
      </c>
    </row>
    <row r="77" spans="1:12" ht="15">
      <c r="A77" s="84" t="s">
        <v>1646</v>
      </c>
      <c r="B77" s="84" t="s">
        <v>1647</v>
      </c>
      <c r="C77" s="84">
        <v>3</v>
      </c>
      <c r="D77" s="118">
        <v>0.003419080447060677</v>
      </c>
      <c r="E77" s="118">
        <v>2.6218683846815147</v>
      </c>
      <c r="F77" s="84" t="s">
        <v>2130</v>
      </c>
      <c r="G77" s="84" t="b">
        <v>0</v>
      </c>
      <c r="H77" s="84" t="b">
        <v>0</v>
      </c>
      <c r="I77" s="84" t="b">
        <v>0</v>
      </c>
      <c r="J77" s="84" t="b">
        <v>0</v>
      </c>
      <c r="K77" s="84" t="b">
        <v>0</v>
      </c>
      <c r="L77" s="84" t="b">
        <v>0</v>
      </c>
    </row>
    <row r="78" spans="1:12" ht="15">
      <c r="A78" s="84" t="s">
        <v>1647</v>
      </c>
      <c r="B78" s="84" t="s">
        <v>214</v>
      </c>
      <c r="C78" s="84">
        <v>3</v>
      </c>
      <c r="D78" s="118">
        <v>0.003419080447060677</v>
      </c>
      <c r="E78" s="118">
        <v>2.6218683846815147</v>
      </c>
      <c r="F78" s="84" t="s">
        <v>2130</v>
      </c>
      <c r="G78" s="84" t="b">
        <v>0</v>
      </c>
      <c r="H78" s="84" t="b">
        <v>0</v>
      </c>
      <c r="I78" s="84" t="b">
        <v>0</v>
      </c>
      <c r="J78" s="84" t="b">
        <v>0</v>
      </c>
      <c r="K78" s="84" t="b">
        <v>0</v>
      </c>
      <c r="L78" s="84" t="b">
        <v>0</v>
      </c>
    </row>
    <row r="79" spans="1:12" ht="15">
      <c r="A79" s="84" t="s">
        <v>214</v>
      </c>
      <c r="B79" s="84" t="s">
        <v>1648</v>
      </c>
      <c r="C79" s="84">
        <v>3</v>
      </c>
      <c r="D79" s="118">
        <v>0.003419080447060677</v>
      </c>
      <c r="E79" s="118">
        <v>2.4000196350651586</v>
      </c>
      <c r="F79" s="84" t="s">
        <v>2130</v>
      </c>
      <c r="G79" s="84" t="b">
        <v>0</v>
      </c>
      <c r="H79" s="84" t="b">
        <v>0</v>
      </c>
      <c r="I79" s="84" t="b">
        <v>0</v>
      </c>
      <c r="J79" s="84" t="b">
        <v>0</v>
      </c>
      <c r="K79" s="84" t="b">
        <v>0</v>
      </c>
      <c r="L79" s="84" t="b">
        <v>0</v>
      </c>
    </row>
    <row r="80" spans="1:12" ht="15">
      <c r="A80" s="84" t="s">
        <v>1662</v>
      </c>
      <c r="B80" s="84" t="s">
        <v>1663</v>
      </c>
      <c r="C80" s="84">
        <v>3</v>
      </c>
      <c r="D80" s="118">
        <v>0.003419080447060677</v>
      </c>
      <c r="E80" s="118">
        <v>2.0989896394011773</v>
      </c>
      <c r="F80" s="84" t="s">
        <v>2130</v>
      </c>
      <c r="G80" s="84" t="b">
        <v>0</v>
      </c>
      <c r="H80" s="84" t="b">
        <v>0</v>
      </c>
      <c r="I80" s="84" t="b">
        <v>0</v>
      </c>
      <c r="J80" s="84" t="b">
        <v>0</v>
      </c>
      <c r="K80" s="84" t="b">
        <v>0</v>
      </c>
      <c r="L80" s="84" t="b">
        <v>0</v>
      </c>
    </row>
    <row r="81" spans="1:12" ht="15">
      <c r="A81" s="84" t="s">
        <v>1663</v>
      </c>
      <c r="B81" s="84" t="s">
        <v>1664</v>
      </c>
      <c r="C81" s="84">
        <v>3</v>
      </c>
      <c r="D81" s="118">
        <v>0.003419080447060677</v>
      </c>
      <c r="E81" s="118">
        <v>2.6218683846815147</v>
      </c>
      <c r="F81" s="84" t="s">
        <v>2130</v>
      </c>
      <c r="G81" s="84" t="b">
        <v>0</v>
      </c>
      <c r="H81" s="84" t="b">
        <v>0</v>
      </c>
      <c r="I81" s="84" t="b">
        <v>0</v>
      </c>
      <c r="J81" s="84" t="b">
        <v>0</v>
      </c>
      <c r="K81" s="84" t="b">
        <v>0</v>
      </c>
      <c r="L81" s="84" t="b">
        <v>0</v>
      </c>
    </row>
    <row r="82" spans="1:12" ht="15">
      <c r="A82" s="84" t="s">
        <v>1664</v>
      </c>
      <c r="B82" s="84" t="s">
        <v>1665</v>
      </c>
      <c r="C82" s="84">
        <v>3</v>
      </c>
      <c r="D82" s="118">
        <v>0.003419080447060677</v>
      </c>
      <c r="E82" s="118">
        <v>2.6218683846815147</v>
      </c>
      <c r="F82" s="84" t="s">
        <v>2130</v>
      </c>
      <c r="G82" s="84" t="b">
        <v>0</v>
      </c>
      <c r="H82" s="84" t="b">
        <v>0</v>
      </c>
      <c r="I82" s="84" t="b">
        <v>0</v>
      </c>
      <c r="J82" s="84" t="b">
        <v>0</v>
      </c>
      <c r="K82" s="84" t="b">
        <v>0</v>
      </c>
      <c r="L82" s="84" t="b">
        <v>0</v>
      </c>
    </row>
    <row r="83" spans="1:12" ht="15">
      <c r="A83" s="84" t="s">
        <v>1665</v>
      </c>
      <c r="B83" s="84" t="s">
        <v>1666</v>
      </c>
      <c r="C83" s="84">
        <v>3</v>
      </c>
      <c r="D83" s="118">
        <v>0.003419080447060677</v>
      </c>
      <c r="E83" s="118">
        <v>2.496929648073215</v>
      </c>
      <c r="F83" s="84" t="s">
        <v>2130</v>
      </c>
      <c r="G83" s="84" t="b">
        <v>0</v>
      </c>
      <c r="H83" s="84" t="b">
        <v>0</v>
      </c>
      <c r="I83" s="84" t="b">
        <v>0</v>
      </c>
      <c r="J83" s="84" t="b">
        <v>0</v>
      </c>
      <c r="K83" s="84" t="b">
        <v>0</v>
      </c>
      <c r="L83" s="84" t="b">
        <v>0</v>
      </c>
    </row>
    <row r="84" spans="1:12" ht="15">
      <c r="A84" s="84" t="s">
        <v>1666</v>
      </c>
      <c r="B84" s="84" t="s">
        <v>1667</v>
      </c>
      <c r="C84" s="84">
        <v>3</v>
      </c>
      <c r="D84" s="118">
        <v>0.003419080447060677</v>
      </c>
      <c r="E84" s="118">
        <v>2.496929648073215</v>
      </c>
      <c r="F84" s="84" t="s">
        <v>2130</v>
      </c>
      <c r="G84" s="84" t="b">
        <v>0</v>
      </c>
      <c r="H84" s="84" t="b">
        <v>0</v>
      </c>
      <c r="I84" s="84" t="b">
        <v>0</v>
      </c>
      <c r="J84" s="84" t="b">
        <v>0</v>
      </c>
      <c r="K84" s="84" t="b">
        <v>0</v>
      </c>
      <c r="L84" s="84" t="b">
        <v>0</v>
      </c>
    </row>
    <row r="85" spans="1:12" ht="15">
      <c r="A85" s="84" t="s">
        <v>1667</v>
      </c>
      <c r="B85" s="84" t="s">
        <v>1668</v>
      </c>
      <c r="C85" s="84">
        <v>3</v>
      </c>
      <c r="D85" s="118">
        <v>0.003419080447060677</v>
      </c>
      <c r="E85" s="118">
        <v>2.6218683846815147</v>
      </c>
      <c r="F85" s="84" t="s">
        <v>2130</v>
      </c>
      <c r="G85" s="84" t="b">
        <v>0</v>
      </c>
      <c r="H85" s="84" t="b">
        <v>0</v>
      </c>
      <c r="I85" s="84" t="b">
        <v>0</v>
      </c>
      <c r="J85" s="84" t="b">
        <v>0</v>
      </c>
      <c r="K85" s="84" t="b">
        <v>0</v>
      </c>
      <c r="L85" s="84" t="b">
        <v>0</v>
      </c>
    </row>
    <row r="86" spans="1:12" ht="15">
      <c r="A86" s="84" t="s">
        <v>1668</v>
      </c>
      <c r="B86" s="84" t="s">
        <v>1669</v>
      </c>
      <c r="C86" s="84">
        <v>3</v>
      </c>
      <c r="D86" s="118">
        <v>0.003419080447060677</v>
      </c>
      <c r="E86" s="118">
        <v>2.6218683846815147</v>
      </c>
      <c r="F86" s="84" t="s">
        <v>2130</v>
      </c>
      <c r="G86" s="84" t="b">
        <v>0</v>
      </c>
      <c r="H86" s="84" t="b">
        <v>0</v>
      </c>
      <c r="I86" s="84" t="b">
        <v>0</v>
      </c>
      <c r="J86" s="84" t="b">
        <v>0</v>
      </c>
      <c r="K86" s="84" t="b">
        <v>0</v>
      </c>
      <c r="L86" s="84" t="b">
        <v>0</v>
      </c>
    </row>
    <row r="87" spans="1:12" ht="15">
      <c r="A87" s="84" t="s">
        <v>1669</v>
      </c>
      <c r="B87" s="84" t="s">
        <v>1670</v>
      </c>
      <c r="C87" s="84">
        <v>3</v>
      </c>
      <c r="D87" s="118">
        <v>0.003419080447060677</v>
      </c>
      <c r="E87" s="118">
        <v>2.6218683846815147</v>
      </c>
      <c r="F87" s="84" t="s">
        <v>2130</v>
      </c>
      <c r="G87" s="84" t="b">
        <v>0</v>
      </c>
      <c r="H87" s="84" t="b">
        <v>0</v>
      </c>
      <c r="I87" s="84" t="b">
        <v>0</v>
      </c>
      <c r="J87" s="84" t="b">
        <v>0</v>
      </c>
      <c r="K87" s="84" t="b">
        <v>0</v>
      </c>
      <c r="L87" s="84" t="b">
        <v>0</v>
      </c>
    </row>
    <row r="88" spans="1:12" ht="15">
      <c r="A88" s="84" t="s">
        <v>1670</v>
      </c>
      <c r="B88" s="84" t="s">
        <v>2006</v>
      </c>
      <c r="C88" s="84">
        <v>3</v>
      </c>
      <c r="D88" s="118">
        <v>0.003419080447060677</v>
      </c>
      <c r="E88" s="118">
        <v>2.6218683846815147</v>
      </c>
      <c r="F88" s="84" t="s">
        <v>2130</v>
      </c>
      <c r="G88" s="84" t="b">
        <v>0</v>
      </c>
      <c r="H88" s="84" t="b">
        <v>0</v>
      </c>
      <c r="I88" s="84" t="b">
        <v>0</v>
      </c>
      <c r="J88" s="84" t="b">
        <v>0</v>
      </c>
      <c r="K88" s="84" t="b">
        <v>1</v>
      </c>
      <c r="L88" s="84" t="b">
        <v>0</v>
      </c>
    </row>
    <row r="89" spans="1:12" ht="15">
      <c r="A89" s="84" t="s">
        <v>2006</v>
      </c>
      <c r="B89" s="84" t="s">
        <v>2007</v>
      </c>
      <c r="C89" s="84">
        <v>3</v>
      </c>
      <c r="D89" s="118">
        <v>0.003419080447060677</v>
      </c>
      <c r="E89" s="118">
        <v>2.6218683846815147</v>
      </c>
      <c r="F89" s="84" t="s">
        <v>2130</v>
      </c>
      <c r="G89" s="84" t="b">
        <v>0</v>
      </c>
      <c r="H89" s="84" t="b">
        <v>1</v>
      </c>
      <c r="I89" s="84" t="b">
        <v>0</v>
      </c>
      <c r="J89" s="84" t="b">
        <v>0</v>
      </c>
      <c r="K89" s="84" t="b">
        <v>0</v>
      </c>
      <c r="L89" s="84" t="b">
        <v>0</v>
      </c>
    </row>
    <row r="90" spans="1:12" ht="15">
      <c r="A90" s="84" t="s">
        <v>2007</v>
      </c>
      <c r="B90" s="84" t="s">
        <v>2008</v>
      </c>
      <c r="C90" s="84">
        <v>3</v>
      </c>
      <c r="D90" s="118">
        <v>0.003419080447060677</v>
      </c>
      <c r="E90" s="118">
        <v>2.6218683846815147</v>
      </c>
      <c r="F90" s="84" t="s">
        <v>2130</v>
      </c>
      <c r="G90" s="84" t="b">
        <v>0</v>
      </c>
      <c r="H90" s="84" t="b">
        <v>0</v>
      </c>
      <c r="I90" s="84" t="b">
        <v>0</v>
      </c>
      <c r="J90" s="84" t="b">
        <v>0</v>
      </c>
      <c r="K90" s="84" t="b">
        <v>0</v>
      </c>
      <c r="L90" s="84" t="b">
        <v>0</v>
      </c>
    </row>
    <row r="91" spans="1:12" ht="15">
      <c r="A91" s="84" t="s">
        <v>2009</v>
      </c>
      <c r="B91" s="84" t="s">
        <v>2010</v>
      </c>
      <c r="C91" s="84">
        <v>3</v>
      </c>
      <c r="D91" s="118">
        <v>0.003419080447060677</v>
      </c>
      <c r="E91" s="118">
        <v>2.6218683846815147</v>
      </c>
      <c r="F91" s="84" t="s">
        <v>2130</v>
      </c>
      <c r="G91" s="84" t="b">
        <v>1</v>
      </c>
      <c r="H91" s="84" t="b">
        <v>0</v>
      </c>
      <c r="I91" s="84" t="b">
        <v>0</v>
      </c>
      <c r="J91" s="84" t="b">
        <v>1</v>
      </c>
      <c r="K91" s="84" t="b">
        <v>0</v>
      </c>
      <c r="L91" s="84" t="b">
        <v>0</v>
      </c>
    </row>
    <row r="92" spans="1:12" ht="15">
      <c r="A92" s="84" t="s">
        <v>2010</v>
      </c>
      <c r="B92" s="84" t="s">
        <v>2011</v>
      </c>
      <c r="C92" s="84">
        <v>3</v>
      </c>
      <c r="D92" s="118">
        <v>0.003419080447060677</v>
      </c>
      <c r="E92" s="118">
        <v>2.6218683846815147</v>
      </c>
      <c r="F92" s="84" t="s">
        <v>2130</v>
      </c>
      <c r="G92" s="84" t="b">
        <v>1</v>
      </c>
      <c r="H92" s="84" t="b">
        <v>0</v>
      </c>
      <c r="I92" s="84" t="b">
        <v>0</v>
      </c>
      <c r="J92" s="84" t="b">
        <v>0</v>
      </c>
      <c r="K92" s="84" t="b">
        <v>0</v>
      </c>
      <c r="L92" s="84" t="b">
        <v>0</v>
      </c>
    </row>
    <row r="93" spans="1:12" ht="15">
      <c r="A93" s="84" t="s">
        <v>2011</v>
      </c>
      <c r="B93" s="84" t="s">
        <v>2012</v>
      </c>
      <c r="C93" s="84">
        <v>3</v>
      </c>
      <c r="D93" s="118">
        <v>0.003419080447060677</v>
      </c>
      <c r="E93" s="118">
        <v>2.6218683846815147</v>
      </c>
      <c r="F93" s="84" t="s">
        <v>2130</v>
      </c>
      <c r="G93" s="84" t="b">
        <v>0</v>
      </c>
      <c r="H93" s="84" t="b">
        <v>0</v>
      </c>
      <c r="I93" s="84" t="b">
        <v>0</v>
      </c>
      <c r="J93" s="84" t="b">
        <v>1</v>
      </c>
      <c r="K93" s="84" t="b">
        <v>0</v>
      </c>
      <c r="L93" s="84" t="b">
        <v>0</v>
      </c>
    </row>
    <row r="94" spans="1:12" ht="15">
      <c r="A94" s="84" t="s">
        <v>2012</v>
      </c>
      <c r="B94" s="84" t="s">
        <v>2013</v>
      </c>
      <c r="C94" s="84">
        <v>3</v>
      </c>
      <c r="D94" s="118">
        <v>0.003419080447060677</v>
      </c>
      <c r="E94" s="118">
        <v>2.6218683846815147</v>
      </c>
      <c r="F94" s="84" t="s">
        <v>2130</v>
      </c>
      <c r="G94" s="84" t="b">
        <v>1</v>
      </c>
      <c r="H94" s="84" t="b">
        <v>0</v>
      </c>
      <c r="I94" s="84" t="b">
        <v>0</v>
      </c>
      <c r="J94" s="84" t="b">
        <v>0</v>
      </c>
      <c r="K94" s="84" t="b">
        <v>0</v>
      </c>
      <c r="L94" s="84" t="b">
        <v>0</v>
      </c>
    </row>
    <row r="95" spans="1:12" ht="15">
      <c r="A95" s="84" t="s">
        <v>2013</v>
      </c>
      <c r="B95" s="84" t="s">
        <v>246</v>
      </c>
      <c r="C95" s="84">
        <v>3</v>
      </c>
      <c r="D95" s="118">
        <v>0.003419080447060677</v>
      </c>
      <c r="E95" s="118">
        <v>2.6218683846815147</v>
      </c>
      <c r="F95" s="84" t="s">
        <v>2130</v>
      </c>
      <c r="G95" s="84" t="b">
        <v>0</v>
      </c>
      <c r="H95" s="84" t="b">
        <v>0</v>
      </c>
      <c r="I95" s="84" t="b">
        <v>0</v>
      </c>
      <c r="J95" s="84" t="b">
        <v>0</v>
      </c>
      <c r="K95" s="84" t="b">
        <v>0</v>
      </c>
      <c r="L95" s="84" t="b">
        <v>0</v>
      </c>
    </row>
    <row r="96" spans="1:12" ht="15">
      <c r="A96" s="84" t="s">
        <v>246</v>
      </c>
      <c r="B96" s="84" t="s">
        <v>2014</v>
      </c>
      <c r="C96" s="84">
        <v>3</v>
      </c>
      <c r="D96" s="118">
        <v>0.003419080447060677</v>
      </c>
      <c r="E96" s="118">
        <v>2.6218683846815147</v>
      </c>
      <c r="F96" s="84" t="s">
        <v>2130</v>
      </c>
      <c r="G96" s="84" t="b">
        <v>0</v>
      </c>
      <c r="H96" s="84" t="b">
        <v>0</v>
      </c>
      <c r="I96" s="84" t="b">
        <v>0</v>
      </c>
      <c r="J96" s="84" t="b">
        <v>0</v>
      </c>
      <c r="K96" s="84" t="b">
        <v>1</v>
      </c>
      <c r="L96" s="84" t="b">
        <v>0</v>
      </c>
    </row>
    <row r="97" spans="1:12" ht="15">
      <c r="A97" s="84" t="s">
        <v>213</v>
      </c>
      <c r="B97" s="84" t="s">
        <v>1650</v>
      </c>
      <c r="C97" s="84">
        <v>3</v>
      </c>
      <c r="D97" s="118">
        <v>0.003419080447060677</v>
      </c>
      <c r="E97" s="118">
        <v>2.496929648073215</v>
      </c>
      <c r="F97" s="84" t="s">
        <v>2130</v>
      </c>
      <c r="G97" s="84" t="b">
        <v>0</v>
      </c>
      <c r="H97" s="84" t="b">
        <v>0</v>
      </c>
      <c r="I97" s="84" t="b">
        <v>0</v>
      </c>
      <c r="J97" s="84" t="b">
        <v>0</v>
      </c>
      <c r="K97" s="84" t="b">
        <v>0</v>
      </c>
      <c r="L97" s="84" t="b">
        <v>0</v>
      </c>
    </row>
    <row r="98" spans="1:12" ht="15">
      <c r="A98" s="84" t="s">
        <v>2016</v>
      </c>
      <c r="B98" s="84" t="s">
        <v>1619</v>
      </c>
      <c r="C98" s="84">
        <v>3</v>
      </c>
      <c r="D98" s="118">
        <v>0.003419080447060677</v>
      </c>
      <c r="E98" s="118">
        <v>2.0989896394011773</v>
      </c>
      <c r="F98" s="84" t="s">
        <v>2130</v>
      </c>
      <c r="G98" s="84" t="b">
        <v>0</v>
      </c>
      <c r="H98" s="84" t="b">
        <v>0</v>
      </c>
      <c r="I98" s="84" t="b">
        <v>0</v>
      </c>
      <c r="J98" s="84" t="b">
        <v>0</v>
      </c>
      <c r="K98" s="84" t="b">
        <v>0</v>
      </c>
      <c r="L98" s="84" t="b">
        <v>0</v>
      </c>
    </row>
    <row r="99" spans="1:12" ht="15">
      <c r="A99" s="84" t="s">
        <v>1619</v>
      </c>
      <c r="B99" s="84" t="s">
        <v>1577</v>
      </c>
      <c r="C99" s="84">
        <v>3</v>
      </c>
      <c r="D99" s="118">
        <v>0.003419080447060677</v>
      </c>
      <c r="E99" s="118">
        <v>1.877140889784821</v>
      </c>
      <c r="F99" s="84" t="s">
        <v>2130</v>
      </c>
      <c r="G99" s="84" t="b">
        <v>0</v>
      </c>
      <c r="H99" s="84" t="b">
        <v>0</v>
      </c>
      <c r="I99" s="84" t="b">
        <v>0</v>
      </c>
      <c r="J99" s="84" t="b">
        <v>0</v>
      </c>
      <c r="K99" s="84" t="b">
        <v>0</v>
      </c>
      <c r="L99" s="84" t="b">
        <v>0</v>
      </c>
    </row>
    <row r="100" spans="1:12" ht="15">
      <c r="A100" s="84" t="s">
        <v>1577</v>
      </c>
      <c r="B100" s="84" t="s">
        <v>2017</v>
      </c>
      <c r="C100" s="84">
        <v>3</v>
      </c>
      <c r="D100" s="118">
        <v>0.003419080447060677</v>
      </c>
      <c r="E100" s="118">
        <v>2.4000196350651586</v>
      </c>
      <c r="F100" s="84" t="s">
        <v>2130</v>
      </c>
      <c r="G100" s="84" t="b">
        <v>0</v>
      </c>
      <c r="H100" s="84" t="b">
        <v>0</v>
      </c>
      <c r="I100" s="84" t="b">
        <v>0</v>
      </c>
      <c r="J100" s="84" t="b">
        <v>0</v>
      </c>
      <c r="K100" s="84" t="b">
        <v>0</v>
      </c>
      <c r="L100" s="84" t="b">
        <v>0</v>
      </c>
    </row>
    <row r="101" spans="1:12" ht="15">
      <c r="A101" s="84" t="s">
        <v>2017</v>
      </c>
      <c r="B101" s="84" t="s">
        <v>1994</v>
      </c>
      <c r="C101" s="84">
        <v>3</v>
      </c>
      <c r="D101" s="118">
        <v>0.003419080447060677</v>
      </c>
      <c r="E101" s="118">
        <v>2.496929648073215</v>
      </c>
      <c r="F101" s="84" t="s">
        <v>2130</v>
      </c>
      <c r="G101" s="84" t="b">
        <v>0</v>
      </c>
      <c r="H101" s="84" t="b">
        <v>0</v>
      </c>
      <c r="I101" s="84" t="b">
        <v>0</v>
      </c>
      <c r="J101" s="84" t="b">
        <v>0</v>
      </c>
      <c r="K101" s="84" t="b">
        <v>0</v>
      </c>
      <c r="L101" s="84" t="b">
        <v>0</v>
      </c>
    </row>
    <row r="102" spans="1:12" ht="15">
      <c r="A102" s="84" t="s">
        <v>1994</v>
      </c>
      <c r="B102" s="84" t="s">
        <v>2018</v>
      </c>
      <c r="C102" s="84">
        <v>3</v>
      </c>
      <c r="D102" s="118">
        <v>0.003419080447060677</v>
      </c>
      <c r="E102" s="118">
        <v>2.496929648073215</v>
      </c>
      <c r="F102" s="84" t="s">
        <v>2130</v>
      </c>
      <c r="G102" s="84" t="b">
        <v>0</v>
      </c>
      <c r="H102" s="84" t="b">
        <v>0</v>
      </c>
      <c r="I102" s="84" t="b">
        <v>0</v>
      </c>
      <c r="J102" s="84" t="b">
        <v>1</v>
      </c>
      <c r="K102" s="84" t="b">
        <v>0</v>
      </c>
      <c r="L102" s="84" t="b">
        <v>0</v>
      </c>
    </row>
    <row r="103" spans="1:12" ht="15">
      <c r="A103" s="84" t="s">
        <v>2018</v>
      </c>
      <c r="B103" s="84" t="s">
        <v>2019</v>
      </c>
      <c r="C103" s="84">
        <v>3</v>
      </c>
      <c r="D103" s="118">
        <v>0.003419080447060677</v>
      </c>
      <c r="E103" s="118">
        <v>2.6218683846815147</v>
      </c>
      <c r="F103" s="84" t="s">
        <v>2130</v>
      </c>
      <c r="G103" s="84" t="b">
        <v>1</v>
      </c>
      <c r="H103" s="84" t="b">
        <v>0</v>
      </c>
      <c r="I103" s="84" t="b">
        <v>0</v>
      </c>
      <c r="J103" s="84" t="b">
        <v>0</v>
      </c>
      <c r="K103" s="84" t="b">
        <v>0</v>
      </c>
      <c r="L103" s="84" t="b">
        <v>0</v>
      </c>
    </row>
    <row r="104" spans="1:12" ht="15">
      <c r="A104" s="84" t="s">
        <v>2019</v>
      </c>
      <c r="B104" s="84" t="s">
        <v>1620</v>
      </c>
      <c r="C104" s="84">
        <v>3</v>
      </c>
      <c r="D104" s="118">
        <v>0.003419080447060677</v>
      </c>
      <c r="E104" s="118">
        <v>2.320838389017534</v>
      </c>
      <c r="F104" s="84" t="s">
        <v>2130</v>
      </c>
      <c r="G104" s="84" t="b">
        <v>0</v>
      </c>
      <c r="H104" s="84" t="b">
        <v>0</v>
      </c>
      <c r="I104" s="84" t="b">
        <v>0</v>
      </c>
      <c r="J104" s="84" t="b">
        <v>0</v>
      </c>
      <c r="K104" s="84" t="b">
        <v>0</v>
      </c>
      <c r="L104" s="84" t="b">
        <v>0</v>
      </c>
    </row>
    <row r="105" spans="1:12" ht="15">
      <c r="A105" s="84" t="s">
        <v>1620</v>
      </c>
      <c r="B105" s="84" t="s">
        <v>1622</v>
      </c>
      <c r="C105" s="84">
        <v>3</v>
      </c>
      <c r="D105" s="118">
        <v>0.003419080447060677</v>
      </c>
      <c r="E105" s="118">
        <v>2.0198083933535527</v>
      </c>
      <c r="F105" s="84" t="s">
        <v>2130</v>
      </c>
      <c r="G105" s="84" t="b">
        <v>0</v>
      </c>
      <c r="H105" s="84" t="b">
        <v>0</v>
      </c>
      <c r="I105" s="84" t="b">
        <v>0</v>
      </c>
      <c r="J105" s="84" t="b">
        <v>0</v>
      </c>
      <c r="K105" s="84" t="b">
        <v>0</v>
      </c>
      <c r="L105" s="84" t="b">
        <v>0</v>
      </c>
    </row>
    <row r="106" spans="1:12" ht="15">
      <c r="A106" s="84" t="s">
        <v>1622</v>
      </c>
      <c r="B106" s="84" t="s">
        <v>1620</v>
      </c>
      <c r="C106" s="84">
        <v>3</v>
      </c>
      <c r="D106" s="118">
        <v>0.003419080447060677</v>
      </c>
      <c r="E106" s="118">
        <v>2.0198083933535527</v>
      </c>
      <c r="F106" s="84" t="s">
        <v>2130</v>
      </c>
      <c r="G106" s="84" t="b">
        <v>0</v>
      </c>
      <c r="H106" s="84" t="b">
        <v>0</v>
      </c>
      <c r="I106" s="84" t="b">
        <v>0</v>
      </c>
      <c r="J106" s="84" t="b">
        <v>0</v>
      </c>
      <c r="K106" s="84" t="b">
        <v>0</v>
      </c>
      <c r="L106" s="84" t="b">
        <v>0</v>
      </c>
    </row>
    <row r="107" spans="1:12" ht="15">
      <c r="A107" s="84" t="s">
        <v>1620</v>
      </c>
      <c r="B107" s="84" t="s">
        <v>2000</v>
      </c>
      <c r="C107" s="84">
        <v>3</v>
      </c>
      <c r="D107" s="118">
        <v>0.003419080447060677</v>
      </c>
      <c r="E107" s="118">
        <v>2.1958996524092336</v>
      </c>
      <c r="F107" s="84" t="s">
        <v>2130</v>
      </c>
      <c r="G107" s="84" t="b">
        <v>0</v>
      </c>
      <c r="H107" s="84" t="b">
        <v>0</v>
      </c>
      <c r="I107" s="84" t="b">
        <v>0</v>
      </c>
      <c r="J107" s="84" t="b">
        <v>0</v>
      </c>
      <c r="K107" s="84" t="b">
        <v>0</v>
      </c>
      <c r="L107" s="84" t="b">
        <v>0</v>
      </c>
    </row>
    <row r="108" spans="1:12" ht="15">
      <c r="A108" s="84" t="s">
        <v>2001</v>
      </c>
      <c r="B108" s="84" t="s">
        <v>2020</v>
      </c>
      <c r="C108" s="84">
        <v>3</v>
      </c>
      <c r="D108" s="118">
        <v>0.003419080447060677</v>
      </c>
      <c r="E108" s="118">
        <v>2.496929648073215</v>
      </c>
      <c r="F108" s="84" t="s">
        <v>2130</v>
      </c>
      <c r="G108" s="84" t="b">
        <v>0</v>
      </c>
      <c r="H108" s="84" t="b">
        <v>0</v>
      </c>
      <c r="I108" s="84" t="b">
        <v>0</v>
      </c>
      <c r="J108" s="84" t="b">
        <v>0</v>
      </c>
      <c r="K108" s="84" t="b">
        <v>0</v>
      </c>
      <c r="L108" s="84" t="b">
        <v>0</v>
      </c>
    </row>
    <row r="109" spans="1:12" ht="15">
      <c r="A109" s="84" t="s">
        <v>2020</v>
      </c>
      <c r="B109" s="84" t="s">
        <v>2021</v>
      </c>
      <c r="C109" s="84">
        <v>3</v>
      </c>
      <c r="D109" s="118">
        <v>0.003419080447060677</v>
      </c>
      <c r="E109" s="118">
        <v>2.6218683846815147</v>
      </c>
      <c r="F109" s="84" t="s">
        <v>2130</v>
      </c>
      <c r="G109" s="84" t="b">
        <v>0</v>
      </c>
      <c r="H109" s="84" t="b">
        <v>0</v>
      </c>
      <c r="I109" s="84" t="b">
        <v>0</v>
      </c>
      <c r="J109" s="84" t="b">
        <v>0</v>
      </c>
      <c r="K109" s="84" t="b">
        <v>0</v>
      </c>
      <c r="L109" s="84" t="b">
        <v>0</v>
      </c>
    </row>
    <row r="110" spans="1:12" ht="15">
      <c r="A110" s="84" t="s">
        <v>2021</v>
      </c>
      <c r="B110" s="84" t="s">
        <v>2022</v>
      </c>
      <c r="C110" s="84">
        <v>3</v>
      </c>
      <c r="D110" s="118">
        <v>0.003419080447060677</v>
      </c>
      <c r="E110" s="118">
        <v>2.6218683846815147</v>
      </c>
      <c r="F110" s="84" t="s">
        <v>2130</v>
      </c>
      <c r="G110" s="84" t="b">
        <v>0</v>
      </c>
      <c r="H110" s="84" t="b">
        <v>0</v>
      </c>
      <c r="I110" s="84" t="b">
        <v>0</v>
      </c>
      <c r="J110" s="84" t="b">
        <v>1</v>
      </c>
      <c r="K110" s="84" t="b">
        <v>0</v>
      </c>
      <c r="L110" s="84" t="b">
        <v>0</v>
      </c>
    </row>
    <row r="111" spans="1:12" ht="15">
      <c r="A111" s="84" t="s">
        <v>2023</v>
      </c>
      <c r="B111" s="84" t="s">
        <v>2024</v>
      </c>
      <c r="C111" s="84">
        <v>3</v>
      </c>
      <c r="D111" s="118">
        <v>0.003419080447060677</v>
      </c>
      <c r="E111" s="118">
        <v>2.6218683846815147</v>
      </c>
      <c r="F111" s="84" t="s">
        <v>2130</v>
      </c>
      <c r="G111" s="84" t="b">
        <v>1</v>
      </c>
      <c r="H111" s="84" t="b">
        <v>0</v>
      </c>
      <c r="I111" s="84" t="b">
        <v>0</v>
      </c>
      <c r="J111" s="84" t="b">
        <v>0</v>
      </c>
      <c r="K111" s="84" t="b">
        <v>0</v>
      </c>
      <c r="L111" s="84" t="b">
        <v>0</v>
      </c>
    </row>
    <row r="112" spans="1:12" ht="15">
      <c r="A112" s="84" t="s">
        <v>2024</v>
      </c>
      <c r="B112" s="84" t="s">
        <v>308</v>
      </c>
      <c r="C112" s="84">
        <v>3</v>
      </c>
      <c r="D112" s="118">
        <v>0.003419080447060677</v>
      </c>
      <c r="E112" s="118">
        <v>2.6218683846815147</v>
      </c>
      <c r="F112" s="84" t="s">
        <v>2130</v>
      </c>
      <c r="G112" s="84" t="b">
        <v>0</v>
      </c>
      <c r="H112" s="84" t="b">
        <v>0</v>
      </c>
      <c r="I112" s="84" t="b">
        <v>0</v>
      </c>
      <c r="J112" s="84" t="b">
        <v>0</v>
      </c>
      <c r="K112" s="84" t="b">
        <v>0</v>
      </c>
      <c r="L112" s="84" t="b">
        <v>0</v>
      </c>
    </row>
    <row r="113" spans="1:12" ht="15">
      <c r="A113" s="84" t="s">
        <v>308</v>
      </c>
      <c r="B113" s="84" t="s">
        <v>307</v>
      </c>
      <c r="C113" s="84">
        <v>3</v>
      </c>
      <c r="D113" s="118">
        <v>0.003419080447060677</v>
      </c>
      <c r="E113" s="118">
        <v>2.4000196350651586</v>
      </c>
      <c r="F113" s="84" t="s">
        <v>2130</v>
      </c>
      <c r="G113" s="84" t="b">
        <v>0</v>
      </c>
      <c r="H113" s="84" t="b">
        <v>0</v>
      </c>
      <c r="I113" s="84" t="b">
        <v>0</v>
      </c>
      <c r="J113" s="84" t="b">
        <v>0</v>
      </c>
      <c r="K113" s="84" t="b">
        <v>0</v>
      </c>
      <c r="L113" s="84" t="b">
        <v>0</v>
      </c>
    </row>
    <row r="114" spans="1:12" ht="15">
      <c r="A114" s="84" t="s">
        <v>1619</v>
      </c>
      <c r="B114" s="84" t="s">
        <v>2025</v>
      </c>
      <c r="C114" s="84">
        <v>3</v>
      </c>
      <c r="D114" s="118">
        <v>0.003419080447060677</v>
      </c>
      <c r="E114" s="118">
        <v>2.0989896394011773</v>
      </c>
      <c r="F114" s="84" t="s">
        <v>2130</v>
      </c>
      <c r="G114" s="84" t="b">
        <v>0</v>
      </c>
      <c r="H114" s="84" t="b">
        <v>0</v>
      </c>
      <c r="I114" s="84" t="b">
        <v>0</v>
      </c>
      <c r="J114" s="84" t="b">
        <v>0</v>
      </c>
      <c r="K114" s="84" t="b">
        <v>0</v>
      </c>
      <c r="L114" s="84" t="b">
        <v>0</v>
      </c>
    </row>
    <row r="115" spans="1:12" ht="15">
      <c r="A115" s="84" t="s">
        <v>2025</v>
      </c>
      <c r="B115" s="84" t="s">
        <v>2026</v>
      </c>
      <c r="C115" s="84">
        <v>3</v>
      </c>
      <c r="D115" s="118">
        <v>0.003419080447060677</v>
      </c>
      <c r="E115" s="118">
        <v>2.6218683846815147</v>
      </c>
      <c r="F115" s="84" t="s">
        <v>2130</v>
      </c>
      <c r="G115" s="84" t="b">
        <v>0</v>
      </c>
      <c r="H115" s="84" t="b">
        <v>0</v>
      </c>
      <c r="I115" s="84" t="b">
        <v>0</v>
      </c>
      <c r="J115" s="84" t="b">
        <v>0</v>
      </c>
      <c r="K115" s="84" t="b">
        <v>0</v>
      </c>
      <c r="L115" s="84" t="b">
        <v>0</v>
      </c>
    </row>
    <row r="116" spans="1:12" ht="15">
      <c r="A116" s="84" t="s">
        <v>2026</v>
      </c>
      <c r="B116" s="84" t="s">
        <v>2027</v>
      </c>
      <c r="C116" s="84">
        <v>3</v>
      </c>
      <c r="D116" s="118">
        <v>0.003419080447060677</v>
      </c>
      <c r="E116" s="118">
        <v>2.6218683846815147</v>
      </c>
      <c r="F116" s="84" t="s">
        <v>2130</v>
      </c>
      <c r="G116" s="84" t="b">
        <v>0</v>
      </c>
      <c r="H116" s="84" t="b">
        <v>0</v>
      </c>
      <c r="I116" s="84" t="b">
        <v>0</v>
      </c>
      <c r="J116" s="84" t="b">
        <v>0</v>
      </c>
      <c r="K116" s="84" t="b">
        <v>0</v>
      </c>
      <c r="L116" s="84" t="b">
        <v>0</v>
      </c>
    </row>
    <row r="117" spans="1:12" ht="15">
      <c r="A117" s="84" t="s">
        <v>2027</v>
      </c>
      <c r="B117" s="84" t="s">
        <v>2028</v>
      </c>
      <c r="C117" s="84">
        <v>3</v>
      </c>
      <c r="D117" s="118">
        <v>0.003419080447060677</v>
      </c>
      <c r="E117" s="118">
        <v>2.6218683846815147</v>
      </c>
      <c r="F117" s="84" t="s">
        <v>2130</v>
      </c>
      <c r="G117" s="84" t="b">
        <v>0</v>
      </c>
      <c r="H117" s="84" t="b">
        <v>0</v>
      </c>
      <c r="I117" s="84" t="b">
        <v>0</v>
      </c>
      <c r="J117" s="84" t="b">
        <v>0</v>
      </c>
      <c r="K117" s="84" t="b">
        <v>0</v>
      </c>
      <c r="L117" s="84" t="b">
        <v>0</v>
      </c>
    </row>
    <row r="118" spans="1:12" ht="15">
      <c r="A118" s="84" t="s">
        <v>2028</v>
      </c>
      <c r="B118" s="84" t="s">
        <v>2029</v>
      </c>
      <c r="C118" s="84">
        <v>3</v>
      </c>
      <c r="D118" s="118">
        <v>0.003419080447060677</v>
      </c>
      <c r="E118" s="118">
        <v>2.6218683846815147</v>
      </c>
      <c r="F118" s="84" t="s">
        <v>2130</v>
      </c>
      <c r="G118" s="84" t="b">
        <v>0</v>
      </c>
      <c r="H118" s="84" t="b">
        <v>0</v>
      </c>
      <c r="I118" s="84" t="b">
        <v>0</v>
      </c>
      <c r="J118" s="84" t="b">
        <v>0</v>
      </c>
      <c r="K118" s="84" t="b">
        <v>0</v>
      </c>
      <c r="L118" s="84" t="b">
        <v>0</v>
      </c>
    </row>
    <row r="119" spans="1:12" ht="15">
      <c r="A119" s="84" t="s">
        <v>2029</v>
      </c>
      <c r="B119" s="84" t="s">
        <v>2030</v>
      </c>
      <c r="C119" s="84">
        <v>3</v>
      </c>
      <c r="D119" s="118">
        <v>0.003419080447060677</v>
      </c>
      <c r="E119" s="118">
        <v>2.6218683846815147</v>
      </c>
      <c r="F119" s="84" t="s">
        <v>2130</v>
      </c>
      <c r="G119" s="84" t="b">
        <v>0</v>
      </c>
      <c r="H119" s="84" t="b">
        <v>0</v>
      </c>
      <c r="I119" s="84" t="b">
        <v>0</v>
      </c>
      <c r="J119" s="84" t="b">
        <v>0</v>
      </c>
      <c r="K119" s="84" t="b">
        <v>0</v>
      </c>
      <c r="L119" s="84" t="b">
        <v>0</v>
      </c>
    </row>
    <row r="120" spans="1:12" ht="15">
      <c r="A120" s="84" t="s">
        <v>2030</v>
      </c>
      <c r="B120" s="84" t="s">
        <v>1621</v>
      </c>
      <c r="C120" s="84">
        <v>3</v>
      </c>
      <c r="D120" s="118">
        <v>0.003419080447060677</v>
      </c>
      <c r="E120" s="118">
        <v>2.4000196350651586</v>
      </c>
      <c r="F120" s="84" t="s">
        <v>2130</v>
      </c>
      <c r="G120" s="84" t="b">
        <v>0</v>
      </c>
      <c r="H120" s="84" t="b">
        <v>0</v>
      </c>
      <c r="I120" s="84" t="b">
        <v>0</v>
      </c>
      <c r="J120" s="84" t="b">
        <v>0</v>
      </c>
      <c r="K120" s="84" t="b">
        <v>0</v>
      </c>
      <c r="L120" s="84" t="b">
        <v>0</v>
      </c>
    </row>
    <row r="121" spans="1:12" ht="15">
      <c r="A121" s="84" t="s">
        <v>1621</v>
      </c>
      <c r="B121" s="84" t="s">
        <v>2031</v>
      </c>
      <c r="C121" s="84">
        <v>3</v>
      </c>
      <c r="D121" s="118">
        <v>0.003419080447060677</v>
      </c>
      <c r="E121" s="118">
        <v>2.496929648073215</v>
      </c>
      <c r="F121" s="84" t="s">
        <v>2130</v>
      </c>
      <c r="G121" s="84" t="b">
        <v>0</v>
      </c>
      <c r="H121" s="84" t="b">
        <v>0</v>
      </c>
      <c r="I121" s="84" t="b">
        <v>0</v>
      </c>
      <c r="J121" s="84" t="b">
        <v>0</v>
      </c>
      <c r="K121" s="84" t="b">
        <v>0</v>
      </c>
      <c r="L121" s="84" t="b">
        <v>0</v>
      </c>
    </row>
    <row r="122" spans="1:12" ht="15">
      <c r="A122" s="84" t="s">
        <v>1619</v>
      </c>
      <c r="B122" s="84" t="s">
        <v>2032</v>
      </c>
      <c r="C122" s="84">
        <v>3</v>
      </c>
      <c r="D122" s="118">
        <v>0.003419080447060677</v>
      </c>
      <c r="E122" s="118">
        <v>2.0989896394011773</v>
      </c>
      <c r="F122" s="84" t="s">
        <v>2130</v>
      </c>
      <c r="G122" s="84" t="b">
        <v>0</v>
      </c>
      <c r="H122" s="84" t="b">
        <v>0</v>
      </c>
      <c r="I122" s="84" t="b">
        <v>0</v>
      </c>
      <c r="J122" s="84" t="b">
        <v>0</v>
      </c>
      <c r="K122" s="84" t="b">
        <v>0</v>
      </c>
      <c r="L122" s="84" t="b">
        <v>0</v>
      </c>
    </row>
    <row r="123" spans="1:12" ht="15">
      <c r="A123" s="84" t="s">
        <v>2032</v>
      </c>
      <c r="B123" s="84" t="s">
        <v>1673</v>
      </c>
      <c r="C123" s="84">
        <v>3</v>
      </c>
      <c r="D123" s="118">
        <v>0.003419080447060677</v>
      </c>
      <c r="E123" s="118">
        <v>2.320838389017534</v>
      </c>
      <c r="F123" s="84" t="s">
        <v>2130</v>
      </c>
      <c r="G123" s="84" t="b">
        <v>0</v>
      </c>
      <c r="H123" s="84" t="b">
        <v>0</v>
      </c>
      <c r="I123" s="84" t="b">
        <v>0</v>
      </c>
      <c r="J123" s="84" t="b">
        <v>0</v>
      </c>
      <c r="K123" s="84" t="b">
        <v>0</v>
      </c>
      <c r="L123" s="84" t="b">
        <v>0</v>
      </c>
    </row>
    <row r="124" spans="1:12" ht="15">
      <c r="A124" s="84" t="s">
        <v>1674</v>
      </c>
      <c r="B124" s="84" t="s">
        <v>1673</v>
      </c>
      <c r="C124" s="84">
        <v>3</v>
      </c>
      <c r="D124" s="118">
        <v>0.003419080447060677</v>
      </c>
      <c r="E124" s="118">
        <v>2.0198083933535527</v>
      </c>
      <c r="F124" s="84" t="s">
        <v>2130</v>
      </c>
      <c r="G124" s="84" t="b">
        <v>0</v>
      </c>
      <c r="H124" s="84" t="b">
        <v>0</v>
      </c>
      <c r="I124" s="84" t="b">
        <v>0</v>
      </c>
      <c r="J124" s="84" t="b">
        <v>0</v>
      </c>
      <c r="K124" s="84" t="b">
        <v>0</v>
      </c>
      <c r="L124" s="84" t="b">
        <v>0</v>
      </c>
    </row>
    <row r="125" spans="1:12" ht="15">
      <c r="A125" s="84" t="s">
        <v>1674</v>
      </c>
      <c r="B125" s="84" t="s">
        <v>2033</v>
      </c>
      <c r="C125" s="84">
        <v>3</v>
      </c>
      <c r="D125" s="118">
        <v>0.003419080447060677</v>
      </c>
      <c r="E125" s="118">
        <v>2.320838389017534</v>
      </c>
      <c r="F125" s="84" t="s">
        <v>2130</v>
      </c>
      <c r="G125" s="84" t="b">
        <v>0</v>
      </c>
      <c r="H125" s="84" t="b">
        <v>0</v>
      </c>
      <c r="I125" s="84" t="b">
        <v>0</v>
      </c>
      <c r="J125" s="84" t="b">
        <v>1</v>
      </c>
      <c r="K125" s="84" t="b">
        <v>0</v>
      </c>
      <c r="L125" s="84" t="b">
        <v>0</v>
      </c>
    </row>
    <row r="126" spans="1:12" ht="15">
      <c r="A126" s="84" t="s">
        <v>2033</v>
      </c>
      <c r="B126" s="84" t="s">
        <v>2002</v>
      </c>
      <c r="C126" s="84">
        <v>3</v>
      </c>
      <c r="D126" s="118">
        <v>0.003419080447060677</v>
      </c>
      <c r="E126" s="118">
        <v>2.496929648073215</v>
      </c>
      <c r="F126" s="84" t="s">
        <v>2130</v>
      </c>
      <c r="G126" s="84" t="b">
        <v>1</v>
      </c>
      <c r="H126" s="84" t="b">
        <v>0</v>
      </c>
      <c r="I126" s="84" t="b">
        <v>0</v>
      </c>
      <c r="J126" s="84" t="b">
        <v>0</v>
      </c>
      <c r="K126" s="84" t="b">
        <v>0</v>
      </c>
      <c r="L126" s="84" t="b">
        <v>0</v>
      </c>
    </row>
    <row r="127" spans="1:12" ht="15">
      <c r="A127" s="84" t="s">
        <v>2002</v>
      </c>
      <c r="B127" s="84" t="s">
        <v>2034</v>
      </c>
      <c r="C127" s="84">
        <v>3</v>
      </c>
      <c r="D127" s="118">
        <v>0.003419080447060677</v>
      </c>
      <c r="E127" s="118">
        <v>2.496929648073215</v>
      </c>
      <c r="F127" s="84" t="s">
        <v>2130</v>
      </c>
      <c r="G127" s="84" t="b">
        <v>0</v>
      </c>
      <c r="H127" s="84" t="b">
        <v>0</v>
      </c>
      <c r="I127" s="84" t="b">
        <v>0</v>
      </c>
      <c r="J127" s="84" t="b">
        <v>0</v>
      </c>
      <c r="K127" s="84" t="b">
        <v>0</v>
      </c>
      <c r="L127" s="84" t="b">
        <v>0</v>
      </c>
    </row>
    <row r="128" spans="1:12" ht="15">
      <c r="A128" s="84" t="s">
        <v>2034</v>
      </c>
      <c r="B128" s="84" t="s">
        <v>2035</v>
      </c>
      <c r="C128" s="84">
        <v>3</v>
      </c>
      <c r="D128" s="118">
        <v>0.003419080447060677</v>
      </c>
      <c r="E128" s="118">
        <v>2.6218683846815147</v>
      </c>
      <c r="F128" s="84" t="s">
        <v>2130</v>
      </c>
      <c r="G128" s="84" t="b">
        <v>0</v>
      </c>
      <c r="H128" s="84" t="b">
        <v>0</v>
      </c>
      <c r="I128" s="84" t="b">
        <v>0</v>
      </c>
      <c r="J128" s="84" t="b">
        <v>0</v>
      </c>
      <c r="K128" s="84" t="b">
        <v>0</v>
      </c>
      <c r="L128" s="84" t="b">
        <v>0</v>
      </c>
    </row>
    <row r="129" spans="1:12" ht="15">
      <c r="A129" s="84" t="s">
        <v>243</v>
      </c>
      <c r="B129" s="84" t="s">
        <v>229</v>
      </c>
      <c r="C129" s="84">
        <v>3</v>
      </c>
      <c r="D129" s="118">
        <v>0.003419080447060677</v>
      </c>
      <c r="E129" s="118">
        <v>1.9850462870943406</v>
      </c>
      <c r="F129" s="84" t="s">
        <v>2130</v>
      </c>
      <c r="G129" s="84" t="b">
        <v>0</v>
      </c>
      <c r="H129" s="84" t="b">
        <v>0</v>
      </c>
      <c r="I129" s="84" t="b">
        <v>0</v>
      </c>
      <c r="J129" s="84" t="b">
        <v>0</v>
      </c>
      <c r="K129" s="84" t="b">
        <v>0</v>
      </c>
      <c r="L129" s="84" t="b">
        <v>0</v>
      </c>
    </row>
    <row r="130" spans="1:12" ht="15">
      <c r="A130" s="84" t="s">
        <v>1636</v>
      </c>
      <c r="B130" s="84" t="s">
        <v>232</v>
      </c>
      <c r="C130" s="84">
        <v>3</v>
      </c>
      <c r="D130" s="118">
        <v>0.003419080447060677</v>
      </c>
      <c r="E130" s="118">
        <v>1.877140889784821</v>
      </c>
      <c r="F130" s="84" t="s">
        <v>2130</v>
      </c>
      <c r="G130" s="84" t="b">
        <v>0</v>
      </c>
      <c r="H130" s="84" t="b">
        <v>0</v>
      </c>
      <c r="I130" s="84" t="b">
        <v>0</v>
      </c>
      <c r="J130" s="84" t="b">
        <v>0</v>
      </c>
      <c r="K130" s="84" t="b">
        <v>0</v>
      </c>
      <c r="L130" s="84" t="b">
        <v>0</v>
      </c>
    </row>
    <row r="131" spans="1:12" ht="15">
      <c r="A131" s="84" t="s">
        <v>232</v>
      </c>
      <c r="B131" s="84" t="s">
        <v>310</v>
      </c>
      <c r="C131" s="84">
        <v>3</v>
      </c>
      <c r="D131" s="118">
        <v>0.003419080447060677</v>
      </c>
      <c r="E131" s="118">
        <v>1.797959643737196</v>
      </c>
      <c r="F131" s="84" t="s">
        <v>2130</v>
      </c>
      <c r="G131" s="84" t="b">
        <v>0</v>
      </c>
      <c r="H131" s="84" t="b">
        <v>0</v>
      </c>
      <c r="I131" s="84" t="b">
        <v>0</v>
      </c>
      <c r="J131" s="84" t="b">
        <v>0</v>
      </c>
      <c r="K131" s="84" t="b">
        <v>0</v>
      </c>
      <c r="L131" s="84" t="b">
        <v>0</v>
      </c>
    </row>
    <row r="132" spans="1:12" ht="15">
      <c r="A132" s="84" t="s">
        <v>1662</v>
      </c>
      <c r="B132" s="84" t="s">
        <v>1676</v>
      </c>
      <c r="C132" s="84">
        <v>3</v>
      </c>
      <c r="D132" s="118">
        <v>0.003419080447060677</v>
      </c>
      <c r="E132" s="118">
        <v>1.5761108941208397</v>
      </c>
      <c r="F132" s="84" t="s">
        <v>2130</v>
      </c>
      <c r="G132" s="84" t="b">
        <v>0</v>
      </c>
      <c r="H132" s="84" t="b">
        <v>0</v>
      </c>
      <c r="I132" s="84" t="b">
        <v>0</v>
      </c>
      <c r="J132" s="84" t="b">
        <v>0</v>
      </c>
      <c r="K132" s="84" t="b">
        <v>0</v>
      </c>
      <c r="L132" s="84" t="b">
        <v>0</v>
      </c>
    </row>
    <row r="133" spans="1:12" ht="15">
      <c r="A133" s="84" t="s">
        <v>1678</v>
      </c>
      <c r="B133" s="84" t="s">
        <v>1629</v>
      </c>
      <c r="C133" s="84">
        <v>3</v>
      </c>
      <c r="D133" s="118">
        <v>0.003419080447060677</v>
      </c>
      <c r="E133" s="118">
        <v>1.5005639327283091</v>
      </c>
      <c r="F133" s="84" t="s">
        <v>2130</v>
      </c>
      <c r="G133" s="84" t="b">
        <v>0</v>
      </c>
      <c r="H133" s="84" t="b">
        <v>0</v>
      </c>
      <c r="I133" s="84" t="b">
        <v>0</v>
      </c>
      <c r="J133" s="84" t="b">
        <v>0</v>
      </c>
      <c r="K133" s="84" t="b">
        <v>0</v>
      </c>
      <c r="L133" s="84" t="b">
        <v>0</v>
      </c>
    </row>
    <row r="134" spans="1:12" ht="15">
      <c r="A134" s="84" t="s">
        <v>1629</v>
      </c>
      <c r="B134" s="84" t="s">
        <v>1679</v>
      </c>
      <c r="C134" s="84">
        <v>3</v>
      </c>
      <c r="D134" s="118">
        <v>0.003419080447060677</v>
      </c>
      <c r="E134" s="118">
        <v>1.8685407180229034</v>
      </c>
      <c r="F134" s="84" t="s">
        <v>2130</v>
      </c>
      <c r="G134" s="84" t="b">
        <v>0</v>
      </c>
      <c r="H134" s="84" t="b">
        <v>0</v>
      </c>
      <c r="I134" s="84" t="b">
        <v>0</v>
      </c>
      <c r="J134" s="84" t="b">
        <v>0</v>
      </c>
      <c r="K134" s="84" t="b">
        <v>0</v>
      </c>
      <c r="L134" s="84" t="b">
        <v>0</v>
      </c>
    </row>
    <row r="135" spans="1:12" ht="15">
      <c r="A135" s="84" t="s">
        <v>1679</v>
      </c>
      <c r="B135" s="84" t="s">
        <v>1680</v>
      </c>
      <c r="C135" s="84">
        <v>3</v>
      </c>
      <c r="D135" s="118">
        <v>0.003419080447060677</v>
      </c>
      <c r="E135" s="118">
        <v>2.496929648073215</v>
      </c>
      <c r="F135" s="84" t="s">
        <v>2130</v>
      </c>
      <c r="G135" s="84" t="b">
        <v>0</v>
      </c>
      <c r="H135" s="84" t="b">
        <v>0</v>
      </c>
      <c r="I135" s="84" t="b">
        <v>0</v>
      </c>
      <c r="J135" s="84" t="b">
        <v>0</v>
      </c>
      <c r="K135" s="84" t="b">
        <v>0</v>
      </c>
      <c r="L135" s="84" t="b">
        <v>0</v>
      </c>
    </row>
    <row r="136" spans="1:12" ht="15">
      <c r="A136" s="84" t="s">
        <v>1680</v>
      </c>
      <c r="B136" s="84" t="s">
        <v>1681</v>
      </c>
      <c r="C136" s="84">
        <v>3</v>
      </c>
      <c r="D136" s="118">
        <v>0.003419080447060677</v>
      </c>
      <c r="E136" s="118">
        <v>2.496929648073215</v>
      </c>
      <c r="F136" s="84" t="s">
        <v>2130</v>
      </c>
      <c r="G136" s="84" t="b">
        <v>0</v>
      </c>
      <c r="H136" s="84" t="b">
        <v>0</v>
      </c>
      <c r="I136" s="84" t="b">
        <v>0</v>
      </c>
      <c r="J136" s="84" t="b">
        <v>0</v>
      </c>
      <c r="K136" s="84" t="b">
        <v>0</v>
      </c>
      <c r="L136" s="84" t="b">
        <v>0</v>
      </c>
    </row>
    <row r="137" spans="1:12" ht="15">
      <c r="A137" s="84" t="s">
        <v>1681</v>
      </c>
      <c r="B137" s="84" t="s">
        <v>1682</v>
      </c>
      <c r="C137" s="84">
        <v>3</v>
      </c>
      <c r="D137" s="118">
        <v>0.003419080447060677</v>
      </c>
      <c r="E137" s="118">
        <v>2.4000196350651586</v>
      </c>
      <c r="F137" s="84" t="s">
        <v>2130</v>
      </c>
      <c r="G137" s="84" t="b">
        <v>0</v>
      </c>
      <c r="H137" s="84" t="b">
        <v>0</v>
      </c>
      <c r="I137" s="84" t="b">
        <v>0</v>
      </c>
      <c r="J137" s="84" t="b">
        <v>0</v>
      </c>
      <c r="K137" s="84" t="b">
        <v>0</v>
      </c>
      <c r="L137" s="84" t="b">
        <v>0</v>
      </c>
    </row>
    <row r="138" spans="1:12" ht="15">
      <c r="A138" s="84" t="s">
        <v>1682</v>
      </c>
      <c r="B138" s="84" t="s">
        <v>1683</v>
      </c>
      <c r="C138" s="84">
        <v>3</v>
      </c>
      <c r="D138" s="118">
        <v>0.003419080447060677</v>
      </c>
      <c r="E138" s="118">
        <v>2.4000196350651586</v>
      </c>
      <c r="F138" s="84" t="s">
        <v>2130</v>
      </c>
      <c r="G138" s="84" t="b">
        <v>0</v>
      </c>
      <c r="H138" s="84" t="b">
        <v>0</v>
      </c>
      <c r="I138" s="84" t="b">
        <v>0</v>
      </c>
      <c r="J138" s="84" t="b">
        <v>0</v>
      </c>
      <c r="K138" s="84" t="b">
        <v>0</v>
      </c>
      <c r="L138" s="84" t="b">
        <v>0</v>
      </c>
    </row>
    <row r="139" spans="1:12" ht="15">
      <c r="A139" s="84" t="s">
        <v>1683</v>
      </c>
      <c r="B139" s="84" t="s">
        <v>2039</v>
      </c>
      <c r="C139" s="84">
        <v>3</v>
      </c>
      <c r="D139" s="118">
        <v>0.003419080447060677</v>
      </c>
      <c r="E139" s="118">
        <v>2.6218683846815147</v>
      </c>
      <c r="F139" s="84" t="s">
        <v>2130</v>
      </c>
      <c r="G139" s="84" t="b">
        <v>0</v>
      </c>
      <c r="H139" s="84" t="b">
        <v>0</v>
      </c>
      <c r="I139" s="84" t="b">
        <v>0</v>
      </c>
      <c r="J139" s="84" t="b">
        <v>0</v>
      </c>
      <c r="K139" s="84" t="b">
        <v>0</v>
      </c>
      <c r="L139" s="84" t="b">
        <v>0</v>
      </c>
    </row>
    <row r="140" spans="1:12" ht="15">
      <c r="A140" s="84" t="s">
        <v>2039</v>
      </c>
      <c r="B140" s="84" t="s">
        <v>1676</v>
      </c>
      <c r="C140" s="84">
        <v>3</v>
      </c>
      <c r="D140" s="118">
        <v>0.003419080447060677</v>
      </c>
      <c r="E140" s="118">
        <v>2.0989896394011773</v>
      </c>
      <c r="F140" s="84" t="s">
        <v>2130</v>
      </c>
      <c r="G140" s="84" t="b">
        <v>0</v>
      </c>
      <c r="H140" s="84" t="b">
        <v>0</v>
      </c>
      <c r="I140" s="84" t="b">
        <v>0</v>
      </c>
      <c r="J140" s="84" t="b">
        <v>0</v>
      </c>
      <c r="K140" s="84" t="b">
        <v>0</v>
      </c>
      <c r="L140" s="84" t="b">
        <v>0</v>
      </c>
    </row>
    <row r="141" spans="1:12" ht="15">
      <c r="A141" s="84" t="s">
        <v>2040</v>
      </c>
      <c r="B141" s="84" t="s">
        <v>2041</v>
      </c>
      <c r="C141" s="84">
        <v>2</v>
      </c>
      <c r="D141" s="118">
        <v>0.0025379644376229494</v>
      </c>
      <c r="E141" s="118">
        <v>2.797959643737196</v>
      </c>
      <c r="F141" s="84" t="s">
        <v>2130</v>
      </c>
      <c r="G141" s="84" t="b">
        <v>0</v>
      </c>
      <c r="H141" s="84" t="b">
        <v>0</v>
      </c>
      <c r="I141" s="84" t="b">
        <v>0</v>
      </c>
      <c r="J141" s="84" t="b">
        <v>0</v>
      </c>
      <c r="K141" s="84" t="b">
        <v>0</v>
      </c>
      <c r="L141" s="84" t="b">
        <v>0</v>
      </c>
    </row>
    <row r="142" spans="1:12" ht="15">
      <c r="A142" s="84" t="s">
        <v>2041</v>
      </c>
      <c r="B142" s="84" t="s">
        <v>1578</v>
      </c>
      <c r="C142" s="84">
        <v>2</v>
      </c>
      <c r="D142" s="118">
        <v>0.0025379644376229494</v>
      </c>
      <c r="E142" s="118">
        <v>2.797959643737196</v>
      </c>
      <c r="F142" s="84" t="s">
        <v>2130</v>
      </c>
      <c r="G142" s="84" t="b">
        <v>0</v>
      </c>
      <c r="H142" s="84" t="b">
        <v>0</v>
      </c>
      <c r="I142" s="84" t="b">
        <v>0</v>
      </c>
      <c r="J142" s="84" t="b">
        <v>0</v>
      </c>
      <c r="K142" s="84" t="b">
        <v>0</v>
      </c>
      <c r="L142" s="84" t="b">
        <v>0</v>
      </c>
    </row>
    <row r="143" spans="1:12" ht="15">
      <c r="A143" s="84" t="s">
        <v>1578</v>
      </c>
      <c r="B143" s="84" t="s">
        <v>2042</v>
      </c>
      <c r="C143" s="84">
        <v>2</v>
      </c>
      <c r="D143" s="118">
        <v>0.0025379644376229494</v>
      </c>
      <c r="E143" s="118">
        <v>2.797959643737196</v>
      </c>
      <c r="F143" s="84" t="s">
        <v>2130</v>
      </c>
      <c r="G143" s="84" t="b">
        <v>0</v>
      </c>
      <c r="H143" s="84" t="b">
        <v>0</v>
      </c>
      <c r="I143" s="84" t="b">
        <v>0</v>
      </c>
      <c r="J143" s="84" t="b">
        <v>0</v>
      </c>
      <c r="K143" s="84" t="b">
        <v>0</v>
      </c>
      <c r="L143" s="84" t="b">
        <v>0</v>
      </c>
    </row>
    <row r="144" spans="1:12" ht="15">
      <c r="A144" s="84" t="s">
        <v>2042</v>
      </c>
      <c r="B144" s="84" t="s">
        <v>1608</v>
      </c>
      <c r="C144" s="84">
        <v>2</v>
      </c>
      <c r="D144" s="118">
        <v>0.0025379644376229494</v>
      </c>
      <c r="E144" s="118">
        <v>1.5804756995232898</v>
      </c>
      <c r="F144" s="84" t="s">
        <v>2130</v>
      </c>
      <c r="G144" s="84" t="b">
        <v>0</v>
      </c>
      <c r="H144" s="84" t="b">
        <v>0</v>
      </c>
      <c r="I144" s="84" t="b">
        <v>0</v>
      </c>
      <c r="J144" s="84" t="b">
        <v>0</v>
      </c>
      <c r="K144" s="84" t="b">
        <v>1</v>
      </c>
      <c r="L144" s="84" t="b">
        <v>0</v>
      </c>
    </row>
    <row r="145" spans="1:12" ht="15">
      <c r="A145" s="84" t="s">
        <v>1987</v>
      </c>
      <c r="B145" s="84" t="s">
        <v>2043</v>
      </c>
      <c r="C145" s="84">
        <v>2</v>
      </c>
      <c r="D145" s="118">
        <v>0.0025379644376229494</v>
      </c>
      <c r="E145" s="118">
        <v>2.496929648073215</v>
      </c>
      <c r="F145" s="84" t="s">
        <v>2130</v>
      </c>
      <c r="G145" s="84" t="b">
        <v>0</v>
      </c>
      <c r="H145" s="84" t="b">
        <v>0</v>
      </c>
      <c r="I145" s="84" t="b">
        <v>0</v>
      </c>
      <c r="J145" s="84" t="b">
        <v>0</v>
      </c>
      <c r="K145" s="84" t="b">
        <v>0</v>
      </c>
      <c r="L145" s="84" t="b">
        <v>0</v>
      </c>
    </row>
    <row r="146" spans="1:12" ht="15">
      <c r="A146" s="84" t="s">
        <v>2043</v>
      </c>
      <c r="B146" s="84" t="s">
        <v>2044</v>
      </c>
      <c r="C146" s="84">
        <v>2</v>
      </c>
      <c r="D146" s="118">
        <v>0.0025379644376229494</v>
      </c>
      <c r="E146" s="118">
        <v>2.797959643737196</v>
      </c>
      <c r="F146" s="84" t="s">
        <v>2130</v>
      </c>
      <c r="G146" s="84" t="b">
        <v>0</v>
      </c>
      <c r="H146" s="84" t="b">
        <v>0</v>
      </c>
      <c r="I146" s="84" t="b">
        <v>0</v>
      </c>
      <c r="J146" s="84" t="b">
        <v>0</v>
      </c>
      <c r="K146" s="84" t="b">
        <v>0</v>
      </c>
      <c r="L146" s="84" t="b">
        <v>0</v>
      </c>
    </row>
    <row r="147" spans="1:12" ht="15">
      <c r="A147" s="84" t="s">
        <v>2044</v>
      </c>
      <c r="B147" s="84" t="s">
        <v>2045</v>
      </c>
      <c r="C147" s="84">
        <v>2</v>
      </c>
      <c r="D147" s="118">
        <v>0.0025379644376229494</v>
      </c>
      <c r="E147" s="118">
        <v>2.797959643737196</v>
      </c>
      <c r="F147" s="84" t="s">
        <v>2130</v>
      </c>
      <c r="G147" s="84" t="b">
        <v>0</v>
      </c>
      <c r="H147" s="84" t="b">
        <v>0</v>
      </c>
      <c r="I147" s="84" t="b">
        <v>0</v>
      </c>
      <c r="J147" s="84" t="b">
        <v>0</v>
      </c>
      <c r="K147" s="84" t="b">
        <v>0</v>
      </c>
      <c r="L147" s="84" t="b">
        <v>0</v>
      </c>
    </row>
    <row r="148" spans="1:12" ht="15">
      <c r="A148" s="84" t="s">
        <v>2045</v>
      </c>
      <c r="B148" s="84" t="s">
        <v>1608</v>
      </c>
      <c r="C148" s="84">
        <v>2</v>
      </c>
      <c r="D148" s="118">
        <v>0.0025379644376229494</v>
      </c>
      <c r="E148" s="118">
        <v>1.5804756995232898</v>
      </c>
      <c r="F148" s="84" t="s">
        <v>2130</v>
      </c>
      <c r="G148" s="84" t="b">
        <v>0</v>
      </c>
      <c r="H148" s="84" t="b">
        <v>0</v>
      </c>
      <c r="I148" s="84" t="b">
        <v>0</v>
      </c>
      <c r="J148" s="84" t="b">
        <v>0</v>
      </c>
      <c r="K148" s="84" t="b">
        <v>1</v>
      </c>
      <c r="L148" s="84" t="b">
        <v>0</v>
      </c>
    </row>
    <row r="149" spans="1:12" ht="15">
      <c r="A149" s="84" t="s">
        <v>1607</v>
      </c>
      <c r="B149" s="84" t="s">
        <v>2046</v>
      </c>
      <c r="C149" s="84">
        <v>2</v>
      </c>
      <c r="D149" s="118">
        <v>0.0025379644376229494</v>
      </c>
      <c r="E149" s="118">
        <v>1.5938396610812713</v>
      </c>
      <c r="F149" s="84" t="s">
        <v>2130</v>
      </c>
      <c r="G149" s="84" t="b">
        <v>0</v>
      </c>
      <c r="H149" s="84" t="b">
        <v>0</v>
      </c>
      <c r="I149" s="84" t="b">
        <v>0</v>
      </c>
      <c r="J149" s="84" t="b">
        <v>0</v>
      </c>
      <c r="K149" s="84" t="b">
        <v>0</v>
      </c>
      <c r="L149" s="84" t="b">
        <v>0</v>
      </c>
    </row>
    <row r="150" spans="1:12" ht="15">
      <c r="A150" s="84" t="s">
        <v>2046</v>
      </c>
      <c r="B150" s="84" t="s">
        <v>2004</v>
      </c>
      <c r="C150" s="84">
        <v>2</v>
      </c>
      <c r="D150" s="118">
        <v>0.0025379644376229494</v>
      </c>
      <c r="E150" s="118">
        <v>2.6218683846815147</v>
      </c>
      <c r="F150" s="84" t="s">
        <v>2130</v>
      </c>
      <c r="G150" s="84" t="b">
        <v>0</v>
      </c>
      <c r="H150" s="84" t="b">
        <v>0</v>
      </c>
      <c r="I150" s="84" t="b">
        <v>0</v>
      </c>
      <c r="J150" s="84" t="b">
        <v>0</v>
      </c>
      <c r="K150" s="84" t="b">
        <v>0</v>
      </c>
      <c r="L150" s="84" t="b">
        <v>0</v>
      </c>
    </row>
    <row r="151" spans="1:12" ht="15">
      <c r="A151" s="84" t="s">
        <v>2047</v>
      </c>
      <c r="B151" s="84" t="s">
        <v>2048</v>
      </c>
      <c r="C151" s="84">
        <v>2</v>
      </c>
      <c r="D151" s="118">
        <v>0.0025379644376229494</v>
      </c>
      <c r="E151" s="118">
        <v>2.797959643737196</v>
      </c>
      <c r="F151" s="84" t="s">
        <v>2130</v>
      </c>
      <c r="G151" s="84" t="b">
        <v>0</v>
      </c>
      <c r="H151" s="84" t="b">
        <v>0</v>
      </c>
      <c r="I151" s="84" t="b">
        <v>0</v>
      </c>
      <c r="J151" s="84" t="b">
        <v>0</v>
      </c>
      <c r="K151" s="84" t="b">
        <v>0</v>
      </c>
      <c r="L151" s="84" t="b">
        <v>0</v>
      </c>
    </row>
    <row r="152" spans="1:12" ht="15">
      <c r="A152" s="84" t="s">
        <v>2048</v>
      </c>
      <c r="B152" s="84" t="s">
        <v>2049</v>
      </c>
      <c r="C152" s="84">
        <v>2</v>
      </c>
      <c r="D152" s="118">
        <v>0.0025379644376229494</v>
      </c>
      <c r="E152" s="118">
        <v>2.797959643737196</v>
      </c>
      <c r="F152" s="84" t="s">
        <v>2130</v>
      </c>
      <c r="G152" s="84" t="b">
        <v>0</v>
      </c>
      <c r="H152" s="84" t="b">
        <v>0</v>
      </c>
      <c r="I152" s="84" t="b">
        <v>0</v>
      </c>
      <c r="J152" s="84" t="b">
        <v>0</v>
      </c>
      <c r="K152" s="84" t="b">
        <v>0</v>
      </c>
      <c r="L152" s="84" t="b">
        <v>0</v>
      </c>
    </row>
    <row r="153" spans="1:12" ht="15">
      <c r="A153" s="84" t="s">
        <v>2049</v>
      </c>
      <c r="B153" s="84" t="s">
        <v>1626</v>
      </c>
      <c r="C153" s="84">
        <v>2</v>
      </c>
      <c r="D153" s="118">
        <v>0.0025379644376229494</v>
      </c>
      <c r="E153" s="118">
        <v>2.1447471299618526</v>
      </c>
      <c r="F153" s="84" t="s">
        <v>2130</v>
      </c>
      <c r="G153" s="84" t="b">
        <v>0</v>
      </c>
      <c r="H153" s="84" t="b">
        <v>0</v>
      </c>
      <c r="I153" s="84" t="b">
        <v>0</v>
      </c>
      <c r="J153" s="84" t="b">
        <v>0</v>
      </c>
      <c r="K153" s="84" t="b">
        <v>0</v>
      </c>
      <c r="L153" s="84" t="b">
        <v>0</v>
      </c>
    </row>
    <row r="154" spans="1:12" ht="15">
      <c r="A154" s="84" t="s">
        <v>214</v>
      </c>
      <c r="B154" s="84" t="s">
        <v>312</v>
      </c>
      <c r="C154" s="84">
        <v>2</v>
      </c>
      <c r="D154" s="118">
        <v>0.0025379644376229494</v>
      </c>
      <c r="E154" s="118">
        <v>2.4000196350651586</v>
      </c>
      <c r="F154" s="84" t="s">
        <v>2130</v>
      </c>
      <c r="G154" s="84" t="b">
        <v>0</v>
      </c>
      <c r="H154" s="84" t="b">
        <v>0</v>
      </c>
      <c r="I154" s="84" t="b">
        <v>0</v>
      </c>
      <c r="J154" s="84" t="b">
        <v>0</v>
      </c>
      <c r="K154" s="84" t="b">
        <v>0</v>
      </c>
      <c r="L154" s="84" t="b">
        <v>0</v>
      </c>
    </row>
    <row r="155" spans="1:12" ht="15">
      <c r="A155" s="84" t="s">
        <v>2050</v>
      </c>
      <c r="B155" s="84" t="s">
        <v>2051</v>
      </c>
      <c r="C155" s="84">
        <v>2</v>
      </c>
      <c r="D155" s="118">
        <v>0.0025379644376229494</v>
      </c>
      <c r="E155" s="118">
        <v>2.797959643737196</v>
      </c>
      <c r="F155" s="84" t="s">
        <v>2130</v>
      </c>
      <c r="G155" s="84" t="b">
        <v>0</v>
      </c>
      <c r="H155" s="84" t="b">
        <v>0</v>
      </c>
      <c r="I155" s="84" t="b">
        <v>0</v>
      </c>
      <c r="J155" s="84" t="b">
        <v>0</v>
      </c>
      <c r="K155" s="84" t="b">
        <v>0</v>
      </c>
      <c r="L155" s="84" t="b">
        <v>0</v>
      </c>
    </row>
    <row r="156" spans="1:12" ht="15">
      <c r="A156" s="84" t="s">
        <v>2051</v>
      </c>
      <c r="B156" s="84" t="s">
        <v>2052</v>
      </c>
      <c r="C156" s="84">
        <v>2</v>
      </c>
      <c r="D156" s="118">
        <v>0.0025379644376229494</v>
      </c>
      <c r="E156" s="118">
        <v>2.797959643737196</v>
      </c>
      <c r="F156" s="84" t="s">
        <v>2130</v>
      </c>
      <c r="G156" s="84" t="b">
        <v>0</v>
      </c>
      <c r="H156" s="84" t="b">
        <v>0</v>
      </c>
      <c r="I156" s="84" t="b">
        <v>0</v>
      </c>
      <c r="J156" s="84" t="b">
        <v>1</v>
      </c>
      <c r="K156" s="84" t="b">
        <v>0</v>
      </c>
      <c r="L156" s="84" t="b">
        <v>0</v>
      </c>
    </row>
    <row r="157" spans="1:12" ht="15">
      <c r="A157" s="84" t="s">
        <v>2052</v>
      </c>
      <c r="B157" s="84" t="s">
        <v>2053</v>
      </c>
      <c r="C157" s="84">
        <v>2</v>
      </c>
      <c r="D157" s="118">
        <v>0.0025379644376229494</v>
      </c>
      <c r="E157" s="118">
        <v>2.797959643737196</v>
      </c>
      <c r="F157" s="84" t="s">
        <v>2130</v>
      </c>
      <c r="G157" s="84" t="b">
        <v>1</v>
      </c>
      <c r="H157" s="84" t="b">
        <v>0</v>
      </c>
      <c r="I157" s="84" t="b">
        <v>0</v>
      </c>
      <c r="J157" s="84" t="b">
        <v>0</v>
      </c>
      <c r="K157" s="84" t="b">
        <v>0</v>
      </c>
      <c r="L157" s="84" t="b">
        <v>0</v>
      </c>
    </row>
    <row r="158" spans="1:12" ht="15">
      <c r="A158" s="84" t="s">
        <v>2053</v>
      </c>
      <c r="B158" s="84" t="s">
        <v>2054</v>
      </c>
      <c r="C158" s="84">
        <v>2</v>
      </c>
      <c r="D158" s="118">
        <v>0.0025379644376229494</v>
      </c>
      <c r="E158" s="118">
        <v>2.797959643737196</v>
      </c>
      <c r="F158" s="84" t="s">
        <v>2130</v>
      </c>
      <c r="G158" s="84" t="b">
        <v>0</v>
      </c>
      <c r="H158" s="84" t="b">
        <v>0</v>
      </c>
      <c r="I158" s="84" t="b">
        <v>0</v>
      </c>
      <c r="J158" s="84" t="b">
        <v>0</v>
      </c>
      <c r="K158" s="84" t="b">
        <v>0</v>
      </c>
      <c r="L158" s="84" t="b">
        <v>0</v>
      </c>
    </row>
    <row r="159" spans="1:12" ht="15">
      <c r="A159" s="84" t="s">
        <v>2054</v>
      </c>
      <c r="B159" s="84" t="s">
        <v>2055</v>
      </c>
      <c r="C159" s="84">
        <v>2</v>
      </c>
      <c r="D159" s="118">
        <v>0.0025379644376229494</v>
      </c>
      <c r="E159" s="118">
        <v>2.797959643737196</v>
      </c>
      <c r="F159" s="84" t="s">
        <v>2130</v>
      </c>
      <c r="G159" s="84" t="b">
        <v>0</v>
      </c>
      <c r="H159" s="84" t="b">
        <v>0</v>
      </c>
      <c r="I159" s="84" t="b">
        <v>0</v>
      </c>
      <c r="J159" s="84" t="b">
        <v>0</v>
      </c>
      <c r="K159" s="84" t="b">
        <v>0</v>
      </c>
      <c r="L159" s="84" t="b">
        <v>0</v>
      </c>
    </row>
    <row r="160" spans="1:12" ht="15">
      <c r="A160" s="84" t="s">
        <v>2055</v>
      </c>
      <c r="B160" s="84" t="s">
        <v>2056</v>
      </c>
      <c r="C160" s="84">
        <v>2</v>
      </c>
      <c r="D160" s="118">
        <v>0.0025379644376229494</v>
      </c>
      <c r="E160" s="118">
        <v>2.797959643737196</v>
      </c>
      <c r="F160" s="84" t="s">
        <v>2130</v>
      </c>
      <c r="G160" s="84" t="b">
        <v>0</v>
      </c>
      <c r="H160" s="84" t="b">
        <v>0</v>
      </c>
      <c r="I160" s="84" t="b">
        <v>0</v>
      </c>
      <c r="J160" s="84" t="b">
        <v>0</v>
      </c>
      <c r="K160" s="84" t="b">
        <v>0</v>
      </c>
      <c r="L160" s="84" t="b">
        <v>0</v>
      </c>
    </row>
    <row r="161" spans="1:12" ht="15">
      <c r="A161" s="84" t="s">
        <v>2056</v>
      </c>
      <c r="B161" s="84" t="s">
        <v>2057</v>
      </c>
      <c r="C161" s="84">
        <v>2</v>
      </c>
      <c r="D161" s="118">
        <v>0.0025379644376229494</v>
      </c>
      <c r="E161" s="118">
        <v>2.797959643737196</v>
      </c>
      <c r="F161" s="84" t="s">
        <v>2130</v>
      </c>
      <c r="G161" s="84" t="b">
        <v>0</v>
      </c>
      <c r="H161" s="84" t="b">
        <v>0</v>
      </c>
      <c r="I161" s="84" t="b">
        <v>0</v>
      </c>
      <c r="J161" s="84" t="b">
        <v>0</v>
      </c>
      <c r="K161" s="84" t="b">
        <v>0</v>
      </c>
      <c r="L161" s="84" t="b">
        <v>0</v>
      </c>
    </row>
    <row r="162" spans="1:12" ht="15">
      <c r="A162" s="84" t="s">
        <v>2057</v>
      </c>
      <c r="B162" s="84" t="s">
        <v>2058</v>
      </c>
      <c r="C162" s="84">
        <v>2</v>
      </c>
      <c r="D162" s="118">
        <v>0.0025379644376229494</v>
      </c>
      <c r="E162" s="118">
        <v>2.797959643737196</v>
      </c>
      <c r="F162" s="84" t="s">
        <v>2130</v>
      </c>
      <c r="G162" s="84" t="b">
        <v>0</v>
      </c>
      <c r="H162" s="84" t="b">
        <v>0</v>
      </c>
      <c r="I162" s="84" t="b">
        <v>0</v>
      </c>
      <c r="J162" s="84" t="b">
        <v>0</v>
      </c>
      <c r="K162" s="84" t="b">
        <v>0</v>
      </c>
      <c r="L162" s="84" t="b">
        <v>0</v>
      </c>
    </row>
    <row r="163" spans="1:12" ht="15">
      <c r="A163" s="84" t="s">
        <v>2058</v>
      </c>
      <c r="B163" s="84" t="s">
        <v>2059</v>
      </c>
      <c r="C163" s="84">
        <v>2</v>
      </c>
      <c r="D163" s="118">
        <v>0.0025379644376229494</v>
      </c>
      <c r="E163" s="118">
        <v>2.797959643737196</v>
      </c>
      <c r="F163" s="84" t="s">
        <v>2130</v>
      </c>
      <c r="G163" s="84" t="b">
        <v>0</v>
      </c>
      <c r="H163" s="84" t="b">
        <v>0</v>
      </c>
      <c r="I163" s="84" t="b">
        <v>0</v>
      </c>
      <c r="J163" s="84" t="b">
        <v>0</v>
      </c>
      <c r="K163" s="84" t="b">
        <v>0</v>
      </c>
      <c r="L163" s="84" t="b">
        <v>0</v>
      </c>
    </row>
    <row r="164" spans="1:12" ht="15">
      <c r="A164" s="84" t="s">
        <v>2059</v>
      </c>
      <c r="B164" s="84" t="s">
        <v>1584</v>
      </c>
      <c r="C164" s="84">
        <v>2</v>
      </c>
      <c r="D164" s="118">
        <v>0.0025379644376229494</v>
      </c>
      <c r="E164" s="118">
        <v>2.797959643737196</v>
      </c>
      <c r="F164" s="84" t="s">
        <v>2130</v>
      </c>
      <c r="G164" s="84" t="b">
        <v>0</v>
      </c>
      <c r="H164" s="84" t="b">
        <v>0</v>
      </c>
      <c r="I164" s="84" t="b">
        <v>0</v>
      </c>
      <c r="J164" s="84" t="b">
        <v>0</v>
      </c>
      <c r="K164" s="84" t="b">
        <v>0</v>
      </c>
      <c r="L164" s="84" t="b">
        <v>0</v>
      </c>
    </row>
    <row r="165" spans="1:12" ht="15">
      <c r="A165" s="84" t="s">
        <v>243</v>
      </c>
      <c r="B165" s="84" t="s">
        <v>2065</v>
      </c>
      <c r="C165" s="84">
        <v>2</v>
      </c>
      <c r="D165" s="118">
        <v>0.0025379644376229494</v>
      </c>
      <c r="E165" s="118">
        <v>1.9850462870943406</v>
      </c>
      <c r="F165" s="84" t="s">
        <v>2130</v>
      </c>
      <c r="G165" s="84" t="b">
        <v>0</v>
      </c>
      <c r="H165" s="84" t="b">
        <v>0</v>
      </c>
      <c r="I165" s="84" t="b">
        <v>0</v>
      </c>
      <c r="J165" s="84" t="b">
        <v>0</v>
      </c>
      <c r="K165" s="84" t="b">
        <v>0</v>
      </c>
      <c r="L165" s="84" t="b">
        <v>0</v>
      </c>
    </row>
    <row r="166" spans="1:12" ht="15">
      <c r="A166" s="84" t="s">
        <v>2065</v>
      </c>
      <c r="B166" s="84" t="s">
        <v>2066</v>
      </c>
      <c r="C166" s="84">
        <v>2</v>
      </c>
      <c r="D166" s="118">
        <v>0.0025379644376229494</v>
      </c>
      <c r="E166" s="118">
        <v>2.797959643737196</v>
      </c>
      <c r="F166" s="84" t="s">
        <v>2130</v>
      </c>
      <c r="G166" s="84" t="b">
        <v>0</v>
      </c>
      <c r="H166" s="84" t="b">
        <v>0</v>
      </c>
      <c r="I166" s="84" t="b">
        <v>0</v>
      </c>
      <c r="J166" s="84" t="b">
        <v>0</v>
      </c>
      <c r="K166" s="84" t="b">
        <v>0</v>
      </c>
      <c r="L166" s="84" t="b">
        <v>0</v>
      </c>
    </row>
    <row r="167" spans="1:12" ht="15">
      <c r="A167" s="84" t="s">
        <v>2066</v>
      </c>
      <c r="B167" s="84" t="s">
        <v>2067</v>
      </c>
      <c r="C167" s="84">
        <v>2</v>
      </c>
      <c r="D167" s="118">
        <v>0.0025379644376229494</v>
      </c>
      <c r="E167" s="118">
        <v>2.797959643737196</v>
      </c>
      <c r="F167" s="84" t="s">
        <v>2130</v>
      </c>
      <c r="G167" s="84" t="b">
        <v>0</v>
      </c>
      <c r="H167" s="84" t="b">
        <v>0</v>
      </c>
      <c r="I167" s="84" t="b">
        <v>0</v>
      </c>
      <c r="J167" s="84" t="b">
        <v>0</v>
      </c>
      <c r="K167" s="84" t="b">
        <v>0</v>
      </c>
      <c r="L167" s="84" t="b">
        <v>0</v>
      </c>
    </row>
    <row r="168" spans="1:12" ht="15">
      <c r="A168" s="84" t="s">
        <v>2067</v>
      </c>
      <c r="B168" s="84" t="s">
        <v>2068</v>
      </c>
      <c r="C168" s="84">
        <v>2</v>
      </c>
      <c r="D168" s="118">
        <v>0.0025379644376229494</v>
      </c>
      <c r="E168" s="118">
        <v>2.797959643737196</v>
      </c>
      <c r="F168" s="84" t="s">
        <v>2130</v>
      </c>
      <c r="G168" s="84" t="b">
        <v>0</v>
      </c>
      <c r="H168" s="84" t="b">
        <v>0</v>
      </c>
      <c r="I168" s="84" t="b">
        <v>0</v>
      </c>
      <c r="J168" s="84" t="b">
        <v>0</v>
      </c>
      <c r="K168" s="84" t="b">
        <v>0</v>
      </c>
      <c r="L168" s="84" t="b">
        <v>0</v>
      </c>
    </row>
    <row r="169" spans="1:12" ht="15">
      <c r="A169" s="84" t="s">
        <v>2068</v>
      </c>
      <c r="B169" s="84" t="s">
        <v>2069</v>
      </c>
      <c r="C169" s="84">
        <v>2</v>
      </c>
      <c r="D169" s="118">
        <v>0.0025379644376229494</v>
      </c>
      <c r="E169" s="118">
        <v>2.797959643737196</v>
      </c>
      <c r="F169" s="84" t="s">
        <v>2130</v>
      </c>
      <c r="G169" s="84" t="b">
        <v>0</v>
      </c>
      <c r="H169" s="84" t="b">
        <v>0</v>
      </c>
      <c r="I169" s="84" t="b">
        <v>0</v>
      </c>
      <c r="J169" s="84" t="b">
        <v>0</v>
      </c>
      <c r="K169" s="84" t="b">
        <v>0</v>
      </c>
      <c r="L169" s="84" t="b">
        <v>0</v>
      </c>
    </row>
    <row r="170" spans="1:12" ht="15">
      <c r="A170" s="84" t="s">
        <v>2069</v>
      </c>
      <c r="B170" s="84" t="s">
        <v>2070</v>
      </c>
      <c r="C170" s="84">
        <v>2</v>
      </c>
      <c r="D170" s="118">
        <v>0.0025379644376229494</v>
      </c>
      <c r="E170" s="118">
        <v>2.797959643737196</v>
      </c>
      <c r="F170" s="84" t="s">
        <v>2130</v>
      </c>
      <c r="G170" s="84" t="b">
        <v>0</v>
      </c>
      <c r="H170" s="84" t="b">
        <v>0</v>
      </c>
      <c r="I170" s="84" t="b">
        <v>0</v>
      </c>
      <c r="J170" s="84" t="b">
        <v>0</v>
      </c>
      <c r="K170" s="84" t="b">
        <v>0</v>
      </c>
      <c r="L170" s="84" t="b">
        <v>0</v>
      </c>
    </row>
    <row r="171" spans="1:12" ht="15">
      <c r="A171" s="84" t="s">
        <v>2070</v>
      </c>
      <c r="B171" s="84" t="s">
        <v>2071</v>
      </c>
      <c r="C171" s="84">
        <v>2</v>
      </c>
      <c r="D171" s="118">
        <v>0.0025379644376229494</v>
      </c>
      <c r="E171" s="118">
        <v>2.797959643737196</v>
      </c>
      <c r="F171" s="84" t="s">
        <v>2130</v>
      </c>
      <c r="G171" s="84" t="b">
        <v>0</v>
      </c>
      <c r="H171" s="84" t="b">
        <v>0</v>
      </c>
      <c r="I171" s="84" t="b">
        <v>0</v>
      </c>
      <c r="J171" s="84" t="b">
        <v>0</v>
      </c>
      <c r="K171" s="84" t="b">
        <v>0</v>
      </c>
      <c r="L171" s="84" t="b">
        <v>0</v>
      </c>
    </row>
    <row r="172" spans="1:12" ht="15">
      <c r="A172" s="84" t="s">
        <v>243</v>
      </c>
      <c r="B172" s="84" t="s">
        <v>2072</v>
      </c>
      <c r="C172" s="84">
        <v>2</v>
      </c>
      <c r="D172" s="118">
        <v>0.0025379644376229494</v>
      </c>
      <c r="E172" s="118">
        <v>1.9850462870943406</v>
      </c>
      <c r="F172" s="84" t="s">
        <v>2130</v>
      </c>
      <c r="G172" s="84" t="b">
        <v>0</v>
      </c>
      <c r="H172" s="84" t="b">
        <v>0</v>
      </c>
      <c r="I172" s="84" t="b">
        <v>0</v>
      </c>
      <c r="J172" s="84" t="b">
        <v>0</v>
      </c>
      <c r="K172" s="84" t="b">
        <v>0</v>
      </c>
      <c r="L172" s="84" t="b">
        <v>0</v>
      </c>
    </row>
    <row r="173" spans="1:12" ht="15">
      <c r="A173" s="84" t="s">
        <v>2072</v>
      </c>
      <c r="B173" s="84" t="s">
        <v>2073</v>
      </c>
      <c r="C173" s="84">
        <v>2</v>
      </c>
      <c r="D173" s="118">
        <v>0.0025379644376229494</v>
      </c>
      <c r="E173" s="118">
        <v>2.797959643737196</v>
      </c>
      <c r="F173" s="84" t="s">
        <v>2130</v>
      </c>
      <c r="G173" s="84" t="b">
        <v>0</v>
      </c>
      <c r="H173" s="84" t="b">
        <v>0</v>
      </c>
      <c r="I173" s="84" t="b">
        <v>0</v>
      </c>
      <c r="J173" s="84" t="b">
        <v>0</v>
      </c>
      <c r="K173" s="84" t="b">
        <v>0</v>
      </c>
      <c r="L173" s="84" t="b">
        <v>0</v>
      </c>
    </row>
    <row r="174" spans="1:12" ht="15">
      <c r="A174" s="84" t="s">
        <v>2073</v>
      </c>
      <c r="B174" s="84" t="s">
        <v>2074</v>
      </c>
      <c r="C174" s="84">
        <v>2</v>
      </c>
      <c r="D174" s="118">
        <v>0.0025379644376229494</v>
      </c>
      <c r="E174" s="118">
        <v>2.797959643737196</v>
      </c>
      <c r="F174" s="84" t="s">
        <v>2130</v>
      </c>
      <c r="G174" s="84" t="b">
        <v>0</v>
      </c>
      <c r="H174" s="84" t="b">
        <v>0</v>
      </c>
      <c r="I174" s="84" t="b">
        <v>0</v>
      </c>
      <c r="J174" s="84" t="b">
        <v>0</v>
      </c>
      <c r="K174" s="84" t="b">
        <v>0</v>
      </c>
      <c r="L174" s="84" t="b">
        <v>0</v>
      </c>
    </row>
    <row r="175" spans="1:12" ht="15">
      <c r="A175" s="84" t="s">
        <v>2074</v>
      </c>
      <c r="B175" s="84" t="s">
        <v>2075</v>
      </c>
      <c r="C175" s="84">
        <v>2</v>
      </c>
      <c r="D175" s="118">
        <v>0.0025379644376229494</v>
      </c>
      <c r="E175" s="118">
        <v>2.797959643737196</v>
      </c>
      <c r="F175" s="84" t="s">
        <v>2130</v>
      </c>
      <c r="G175" s="84" t="b">
        <v>0</v>
      </c>
      <c r="H175" s="84" t="b">
        <v>0</v>
      </c>
      <c r="I175" s="84" t="b">
        <v>0</v>
      </c>
      <c r="J175" s="84" t="b">
        <v>0</v>
      </c>
      <c r="K175" s="84" t="b">
        <v>0</v>
      </c>
      <c r="L175" s="84" t="b">
        <v>0</v>
      </c>
    </row>
    <row r="176" spans="1:12" ht="15">
      <c r="A176" s="84" t="s">
        <v>243</v>
      </c>
      <c r="B176" s="84" t="s">
        <v>2076</v>
      </c>
      <c r="C176" s="84">
        <v>2</v>
      </c>
      <c r="D176" s="118">
        <v>0.0025379644376229494</v>
      </c>
      <c r="E176" s="118">
        <v>1.9850462870943406</v>
      </c>
      <c r="F176" s="84" t="s">
        <v>2130</v>
      </c>
      <c r="G176" s="84" t="b">
        <v>0</v>
      </c>
      <c r="H176" s="84" t="b">
        <v>0</v>
      </c>
      <c r="I176" s="84" t="b">
        <v>0</v>
      </c>
      <c r="J176" s="84" t="b">
        <v>0</v>
      </c>
      <c r="K176" s="84" t="b">
        <v>0</v>
      </c>
      <c r="L176" s="84" t="b">
        <v>0</v>
      </c>
    </row>
    <row r="177" spans="1:12" ht="15">
      <c r="A177" s="84" t="s">
        <v>2076</v>
      </c>
      <c r="B177" s="84" t="s">
        <v>2077</v>
      </c>
      <c r="C177" s="84">
        <v>2</v>
      </c>
      <c r="D177" s="118">
        <v>0.0025379644376229494</v>
      </c>
      <c r="E177" s="118">
        <v>2.797959643737196</v>
      </c>
      <c r="F177" s="84" t="s">
        <v>2130</v>
      </c>
      <c r="G177" s="84" t="b">
        <v>0</v>
      </c>
      <c r="H177" s="84" t="b">
        <v>0</v>
      </c>
      <c r="I177" s="84" t="b">
        <v>0</v>
      </c>
      <c r="J177" s="84" t="b">
        <v>0</v>
      </c>
      <c r="K177" s="84" t="b">
        <v>0</v>
      </c>
      <c r="L177" s="84" t="b">
        <v>0</v>
      </c>
    </row>
    <row r="178" spans="1:12" ht="15">
      <c r="A178" s="84" t="s">
        <v>2077</v>
      </c>
      <c r="B178" s="84" t="s">
        <v>2078</v>
      </c>
      <c r="C178" s="84">
        <v>2</v>
      </c>
      <c r="D178" s="118">
        <v>0.0025379644376229494</v>
      </c>
      <c r="E178" s="118">
        <v>2.797959643737196</v>
      </c>
      <c r="F178" s="84" t="s">
        <v>2130</v>
      </c>
      <c r="G178" s="84" t="b">
        <v>0</v>
      </c>
      <c r="H178" s="84" t="b">
        <v>0</v>
      </c>
      <c r="I178" s="84" t="b">
        <v>0</v>
      </c>
      <c r="J178" s="84" t="b">
        <v>0</v>
      </c>
      <c r="K178" s="84" t="b">
        <v>0</v>
      </c>
      <c r="L178" s="84" t="b">
        <v>0</v>
      </c>
    </row>
    <row r="179" spans="1:12" ht="15">
      <c r="A179" s="84" t="s">
        <v>2078</v>
      </c>
      <c r="B179" s="84" t="s">
        <v>2079</v>
      </c>
      <c r="C179" s="84">
        <v>2</v>
      </c>
      <c r="D179" s="118">
        <v>0.0025379644376229494</v>
      </c>
      <c r="E179" s="118">
        <v>2.797959643737196</v>
      </c>
      <c r="F179" s="84" t="s">
        <v>2130</v>
      </c>
      <c r="G179" s="84" t="b">
        <v>0</v>
      </c>
      <c r="H179" s="84" t="b">
        <v>0</v>
      </c>
      <c r="I179" s="84" t="b">
        <v>0</v>
      </c>
      <c r="J179" s="84" t="b">
        <v>0</v>
      </c>
      <c r="K179" s="84" t="b">
        <v>0</v>
      </c>
      <c r="L179" s="84" t="b">
        <v>0</v>
      </c>
    </row>
    <row r="180" spans="1:12" ht="15">
      <c r="A180" s="84" t="s">
        <v>2079</v>
      </c>
      <c r="B180" s="84" t="s">
        <v>2080</v>
      </c>
      <c r="C180" s="84">
        <v>2</v>
      </c>
      <c r="D180" s="118">
        <v>0.0025379644376229494</v>
      </c>
      <c r="E180" s="118">
        <v>2.797959643737196</v>
      </c>
      <c r="F180" s="84" t="s">
        <v>2130</v>
      </c>
      <c r="G180" s="84" t="b">
        <v>0</v>
      </c>
      <c r="H180" s="84" t="b">
        <v>0</v>
      </c>
      <c r="I180" s="84" t="b">
        <v>0</v>
      </c>
      <c r="J180" s="84" t="b">
        <v>0</v>
      </c>
      <c r="K180" s="84" t="b">
        <v>0</v>
      </c>
      <c r="L180" s="84" t="b">
        <v>0</v>
      </c>
    </row>
    <row r="181" spans="1:12" ht="15">
      <c r="A181" s="84" t="s">
        <v>2080</v>
      </c>
      <c r="B181" s="84" t="s">
        <v>2081</v>
      </c>
      <c r="C181" s="84">
        <v>2</v>
      </c>
      <c r="D181" s="118">
        <v>0.0025379644376229494</v>
      </c>
      <c r="E181" s="118">
        <v>2.797959643737196</v>
      </c>
      <c r="F181" s="84" t="s">
        <v>2130</v>
      </c>
      <c r="G181" s="84" t="b">
        <v>0</v>
      </c>
      <c r="H181" s="84" t="b">
        <v>0</v>
      </c>
      <c r="I181" s="84" t="b">
        <v>0</v>
      </c>
      <c r="J181" s="84" t="b">
        <v>0</v>
      </c>
      <c r="K181" s="84" t="b">
        <v>0</v>
      </c>
      <c r="L181" s="84" t="b">
        <v>0</v>
      </c>
    </row>
    <row r="182" spans="1:12" ht="15">
      <c r="A182" s="84" t="s">
        <v>243</v>
      </c>
      <c r="B182" s="84" t="s">
        <v>2082</v>
      </c>
      <c r="C182" s="84">
        <v>2</v>
      </c>
      <c r="D182" s="118">
        <v>0.0025379644376229494</v>
      </c>
      <c r="E182" s="118">
        <v>1.9850462870943406</v>
      </c>
      <c r="F182" s="84" t="s">
        <v>2130</v>
      </c>
      <c r="G182" s="84" t="b">
        <v>0</v>
      </c>
      <c r="H182" s="84" t="b">
        <v>0</v>
      </c>
      <c r="I182" s="84" t="b">
        <v>0</v>
      </c>
      <c r="J182" s="84" t="b">
        <v>0</v>
      </c>
      <c r="K182" s="84" t="b">
        <v>0</v>
      </c>
      <c r="L182" s="84" t="b">
        <v>0</v>
      </c>
    </row>
    <row r="183" spans="1:12" ht="15">
      <c r="A183" s="84" t="s">
        <v>2082</v>
      </c>
      <c r="B183" s="84" t="s">
        <v>2083</v>
      </c>
      <c r="C183" s="84">
        <v>2</v>
      </c>
      <c r="D183" s="118">
        <v>0.0025379644376229494</v>
      </c>
      <c r="E183" s="118">
        <v>2.797959643737196</v>
      </c>
      <c r="F183" s="84" t="s">
        <v>2130</v>
      </c>
      <c r="G183" s="84" t="b">
        <v>0</v>
      </c>
      <c r="H183" s="84" t="b">
        <v>0</v>
      </c>
      <c r="I183" s="84" t="b">
        <v>0</v>
      </c>
      <c r="J183" s="84" t="b">
        <v>0</v>
      </c>
      <c r="K183" s="84" t="b">
        <v>0</v>
      </c>
      <c r="L183" s="84" t="b">
        <v>0</v>
      </c>
    </row>
    <row r="184" spans="1:12" ht="15">
      <c r="A184" s="84" t="s">
        <v>2083</v>
      </c>
      <c r="B184" s="84" t="s">
        <v>2084</v>
      </c>
      <c r="C184" s="84">
        <v>2</v>
      </c>
      <c r="D184" s="118">
        <v>0.0025379644376229494</v>
      </c>
      <c r="E184" s="118">
        <v>2.797959643737196</v>
      </c>
      <c r="F184" s="84" t="s">
        <v>2130</v>
      </c>
      <c r="G184" s="84" t="b">
        <v>0</v>
      </c>
      <c r="H184" s="84" t="b">
        <v>0</v>
      </c>
      <c r="I184" s="84" t="b">
        <v>0</v>
      </c>
      <c r="J184" s="84" t="b">
        <v>0</v>
      </c>
      <c r="K184" s="84" t="b">
        <v>0</v>
      </c>
      <c r="L184" s="84" t="b">
        <v>0</v>
      </c>
    </row>
    <row r="185" spans="1:12" ht="15">
      <c r="A185" s="84" t="s">
        <v>2085</v>
      </c>
      <c r="B185" s="84" t="s">
        <v>2086</v>
      </c>
      <c r="C185" s="84">
        <v>2</v>
      </c>
      <c r="D185" s="118">
        <v>0.0025379644376229494</v>
      </c>
      <c r="E185" s="118">
        <v>2.797959643737196</v>
      </c>
      <c r="F185" s="84" t="s">
        <v>2130</v>
      </c>
      <c r="G185" s="84" t="b">
        <v>0</v>
      </c>
      <c r="H185" s="84" t="b">
        <v>0</v>
      </c>
      <c r="I185" s="84" t="b">
        <v>0</v>
      </c>
      <c r="J185" s="84" t="b">
        <v>0</v>
      </c>
      <c r="K185" s="84" t="b">
        <v>0</v>
      </c>
      <c r="L185" s="84" t="b">
        <v>0</v>
      </c>
    </row>
    <row r="186" spans="1:12" ht="15">
      <c r="A186" s="84" t="s">
        <v>2086</v>
      </c>
      <c r="B186" s="84" t="s">
        <v>1609</v>
      </c>
      <c r="C186" s="84">
        <v>2</v>
      </c>
      <c r="D186" s="118">
        <v>0.0025379644376229494</v>
      </c>
      <c r="E186" s="118">
        <v>1.5938396610812713</v>
      </c>
      <c r="F186" s="84" t="s">
        <v>2130</v>
      </c>
      <c r="G186" s="84" t="b">
        <v>0</v>
      </c>
      <c r="H186" s="84" t="b">
        <v>0</v>
      </c>
      <c r="I186" s="84" t="b">
        <v>0</v>
      </c>
      <c r="J186" s="84" t="b">
        <v>0</v>
      </c>
      <c r="K186" s="84" t="b">
        <v>0</v>
      </c>
      <c r="L186" s="84" t="b">
        <v>0</v>
      </c>
    </row>
    <row r="187" spans="1:12" ht="15">
      <c r="A187" s="84" t="s">
        <v>1609</v>
      </c>
      <c r="B187" s="84" t="s">
        <v>1651</v>
      </c>
      <c r="C187" s="84">
        <v>2</v>
      </c>
      <c r="D187" s="118">
        <v>0.0025379644376229494</v>
      </c>
      <c r="E187" s="118">
        <v>0.991779669753309</v>
      </c>
      <c r="F187" s="84" t="s">
        <v>2130</v>
      </c>
      <c r="G187" s="84" t="b">
        <v>0</v>
      </c>
      <c r="H187" s="84" t="b">
        <v>0</v>
      </c>
      <c r="I187" s="84" t="b">
        <v>0</v>
      </c>
      <c r="J187" s="84" t="b">
        <v>0</v>
      </c>
      <c r="K187" s="84" t="b">
        <v>0</v>
      </c>
      <c r="L187" s="84" t="b">
        <v>0</v>
      </c>
    </row>
    <row r="188" spans="1:12" ht="15">
      <c r="A188" s="84" t="s">
        <v>1651</v>
      </c>
      <c r="B188" s="84" t="s">
        <v>1995</v>
      </c>
      <c r="C188" s="84">
        <v>2</v>
      </c>
      <c r="D188" s="118">
        <v>0.0025379644376229494</v>
      </c>
      <c r="E188" s="118">
        <v>1.8948696567452525</v>
      </c>
      <c r="F188" s="84" t="s">
        <v>2130</v>
      </c>
      <c r="G188" s="84" t="b">
        <v>0</v>
      </c>
      <c r="H188" s="84" t="b">
        <v>0</v>
      </c>
      <c r="I188" s="84" t="b">
        <v>0</v>
      </c>
      <c r="J188" s="84" t="b">
        <v>0</v>
      </c>
      <c r="K188" s="84" t="b">
        <v>0</v>
      </c>
      <c r="L188" s="84" t="b">
        <v>0</v>
      </c>
    </row>
    <row r="189" spans="1:12" ht="15">
      <c r="A189" s="84" t="s">
        <v>1997</v>
      </c>
      <c r="B189" s="84" t="s">
        <v>2087</v>
      </c>
      <c r="C189" s="84">
        <v>2</v>
      </c>
      <c r="D189" s="118">
        <v>0.0025379644376229494</v>
      </c>
      <c r="E189" s="118">
        <v>2.496929648073215</v>
      </c>
      <c r="F189" s="84" t="s">
        <v>2130</v>
      </c>
      <c r="G189" s="84" t="b">
        <v>0</v>
      </c>
      <c r="H189" s="84" t="b">
        <v>0</v>
      </c>
      <c r="I189" s="84" t="b">
        <v>0</v>
      </c>
      <c r="J189" s="84" t="b">
        <v>0</v>
      </c>
      <c r="K189" s="84" t="b">
        <v>0</v>
      </c>
      <c r="L189" s="84" t="b">
        <v>0</v>
      </c>
    </row>
    <row r="190" spans="1:12" ht="15">
      <c r="A190" s="84" t="s">
        <v>2087</v>
      </c>
      <c r="B190" s="84" t="s">
        <v>2088</v>
      </c>
      <c r="C190" s="84">
        <v>2</v>
      </c>
      <c r="D190" s="118">
        <v>0.0025379644376229494</v>
      </c>
      <c r="E190" s="118">
        <v>2.797959643737196</v>
      </c>
      <c r="F190" s="84" t="s">
        <v>2130</v>
      </c>
      <c r="G190" s="84" t="b">
        <v>0</v>
      </c>
      <c r="H190" s="84" t="b">
        <v>0</v>
      </c>
      <c r="I190" s="84" t="b">
        <v>0</v>
      </c>
      <c r="J190" s="84" t="b">
        <v>0</v>
      </c>
      <c r="K190" s="84" t="b">
        <v>0</v>
      </c>
      <c r="L190" s="84" t="b">
        <v>0</v>
      </c>
    </row>
    <row r="191" spans="1:12" ht="15">
      <c r="A191" s="84" t="s">
        <v>2088</v>
      </c>
      <c r="B191" s="84" t="s">
        <v>2089</v>
      </c>
      <c r="C191" s="84">
        <v>2</v>
      </c>
      <c r="D191" s="118">
        <v>0.0025379644376229494</v>
      </c>
      <c r="E191" s="118">
        <v>2.797959643737196</v>
      </c>
      <c r="F191" s="84" t="s">
        <v>2130</v>
      </c>
      <c r="G191" s="84" t="b">
        <v>0</v>
      </c>
      <c r="H191" s="84" t="b">
        <v>0</v>
      </c>
      <c r="I191" s="84" t="b">
        <v>0</v>
      </c>
      <c r="J191" s="84" t="b">
        <v>0</v>
      </c>
      <c r="K191" s="84" t="b">
        <v>0</v>
      </c>
      <c r="L191" s="84" t="b">
        <v>0</v>
      </c>
    </row>
    <row r="192" spans="1:12" ht="15">
      <c r="A192" s="84" t="s">
        <v>2089</v>
      </c>
      <c r="B192" s="84" t="s">
        <v>2090</v>
      </c>
      <c r="C192" s="84">
        <v>2</v>
      </c>
      <c r="D192" s="118">
        <v>0.0025379644376229494</v>
      </c>
      <c r="E192" s="118">
        <v>2.797959643737196</v>
      </c>
      <c r="F192" s="84" t="s">
        <v>2130</v>
      </c>
      <c r="G192" s="84" t="b">
        <v>0</v>
      </c>
      <c r="H192" s="84" t="b">
        <v>0</v>
      </c>
      <c r="I192" s="84" t="b">
        <v>0</v>
      </c>
      <c r="J192" s="84" t="b">
        <v>1</v>
      </c>
      <c r="K192" s="84" t="b">
        <v>0</v>
      </c>
      <c r="L192" s="84" t="b">
        <v>0</v>
      </c>
    </row>
    <row r="193" spans="1:12" ht="15">
      <c r="A193" s="84" t="s">
        <v>2090</v>
      </c>
      <c r="B193" s="84" t="s">
        <v>1609</v>
      </c>
      <c r="C193" s="84">
        <v>2</v>
      </c>
      <c r="D193" s="118">
        <v>0.0025379644376229494</v>
      </c>
      <c r="E193" s="118">
        <v>1.5938396610812713</v>
      </c>
      <c r="F193" s="84" t="s">
        <v>2130</v>
      </c>
      <c r="G193" s="84" t="b">
        <v>1</v>
      </c>
      <c r="H193" s="84" t="b">
        <v>0</v>
      </c>
      <c r="I193" s="84" t="b">
        <v>0</v>
      </c>
      <c r="J193" s="84" t="b">
        <v>0</v>
      </c>
      <c r="K193" s="84" t="b">
        <v>0</v>
      </c>
      <c r="L193" s="84" t="b">
        <v>0</v>
      </c>
    </row>
    <row r="194" spans="1:12" ht="15">
      <c r="A194" s="84" t="s">
        <v>242</v>
      </c>
      <c r="B194" s="84" t="s">
        <v>1662</v>
      </c>
      <c r="C194" s="84">
        <v>2</v>
      </c>
      <c r="D194" s="118">
        <v>0.0025379644376229494</v>
      </c>
      <c r="E194" s="118">
        <v>1.9528616037229394</v>
      </c>
      <c r="F194" s="84" t="s">
        <v>2130</v>
      </c>
      <c r="G194" s="84" t="b">
        <v>0</v>
      </c>
      <c r="H194" s="84" t="b">
        <v>0</v>
      </c>
      <c r="I194" s="84" t="b">
        <v>0</v>
      </c>
      <c r="J194" s="84" t="b">
        <v>0</v>
      </c>
      <c r="K194" s="84" t="b">
        <v>0</v>
      </c>
      <c r="L194" s="84" t="b">
        <v>0</v>
      </c>
    </row>
    <row r="195" spans="1:12" ht="15">
      <c r="A195" s="84" t="s">
        <v>2008</v>
      </c>
      <c r="B195" s="84" t="s">
        <v>310</v>
      </c>
      <c r="C195" s="84">
        <v>2</v>
      </c>
      <c r="D195" s="118">
        <v>0.0025379644376229494</v>
      </c>
      <c r="E195" s="118">
        <v>1.8437171342978713</v>
      </c>
      <c r="F195" s="84" t="s">
        <v>2130</v>
      </c>
      <c r="G195" s="84" t="b">
        <v>0</v>
      </c>
      <c r="H195" s="84" t="b">
        <v>0</v>
      </c>
      <c r="I195" s="84" t="b">
        <v>0</v>
      </c>
      <c r="J195" s="84" t="b">
        <v>0</v>
      </c>
      <c r="K195" s="84" t="b">
        <v>0</v>
      </c>
      <c r="L195" s="84" t="b">
        <v>0</v>
      </c>
    </row>
    <row r="196" spans="1:12" ht="15">
      <c r="A196" s="84" t="s">
        <v>242</v>
      </c>
      <c r="B196" s="84" t="s">
        <v>2009</v>
      </c>
      <c r="C196" s="84">
        <v>2</v>
      </c>
      <c r="D196" s="118">
        <v>0.0025379644376229494</v>
      </c>
      <c r="E196" s="118">
        <v>2.496929648073215</v>
      </c>
      <c r="F196" s="84" t="s">
        <v>2130</v>
      </c>
      <c r="G196" s="84" t="b">
        <v>0</v>
      </c>
      <c r="H196" s="84" t="b">
        <v>0</v>
      </c>
      <c r="I196" s="84" t="b">
        <v>0</v>
      </c>
      <c r="J196" s="84" t="b">
        <v>1</v>
      </c>
      <c r="K196" s="84" t="b">
        <v>0</v>
      </c>
      <c r="L196" s="84" t="b">
        <v>0</v>
      </c>
    </row>
    <row r="197" spans="1:12" ht="15">
      <c r="A197" s="84" t="s">
        <v>2014</v>
      </c>
      <c r="B197" s="84" t="s">
        <v>2092</v>
      </c>
      <c r="C197" s="84">
        <v>2</v>
      </c>
      <c r="D197" s="118">
        <v>0.0025379644376229494</v>
      </c>
      <c r="E197" s="118">
        <v>2.6218683846815147</v>
      </c>
      <c r="F197" s="84" t="s">
        <v>2130</v>
      </c>
      <c r="G197" s="84" t="b">
        <v>0</v>
      </c>
      <c r="H197" s="84" t="b">
        <v>1</v>
      </c>
      <c r="I197" s="84" t="b">
        <v>0</v>
      </c>
      <c r="J197" s="84" t="b">
        <v>0</v>
      </c>
      <c r="K197" s="84" t="b">
        <v>0</v>
      </c>
      <c r="L197" s="84" t="b">
        <v>0</v>
      </c>
    </row>
    <row r="198" spans="1:12" ht="15">
      <c r="A198" s="84" t="s">
        <v>2097</v>
      </c>
      <c r="B198" s="84" t="s">
        <v>2098</v>
      </c>
      <c r="C198" s="84">
        <v>2</v>
      </c>
      <c r="D198" s="118">
        <v>0.0025379644376229494</v>
      </c>
      <c r="E198" s="118">
        <v>2.797959643737196</v>
      </c>
      <c r="F198" s="84" t="s">
        <v>2130</v>
      </c>
      <c r="G198" s="84" t="b">
        <v>0</v>
      </c>
      <c r="H198" s="84" t="b">
        <v>0</v>
      </c>
      <c r="I198" s="84" t="b">
        <v>0</v>
      </c>
      <c r="J198" s="84" t="b">
        <v>0</v>
      </c>
      <c r="K198" s="84" t="b">
        <v>0</v>
      </c>
      <c r="L198" s="84" t="b">
        <v>0</v>
      </c>
    </row>
    <row r="199" spans="1:12" ht="15">
      <c r="A199" s="84" t="s">
        <v>2098</v>
      </c>
      <c r="B199" s="84" t="s">
        <v>2099</v>
      </c>
      <c r="C199" s="84">
        <v>2</v>
      </c>
      <c r="D199" s="118">
        <v>0.0025379644376229494</v>
      </c>
      <c r="E199" s="118">
        <v>2.797959643737196</v>
      </c>
      <c r="F199" s="84" t="s">
        <v>2130</v>
      </c>
      <c r="G199" s="84" t="b">
        <v>0</v>
      </c>
      <c r="H199" s="84" t="b">
        <v>0</v>
      </c>
      <c r="I199" s="84" t="b">
        <v>0</v>
      </c>
      <c r="J199" s="84" t="b">
        <v>0</v>
      </c>
      <c r="K199" s="84" t="b">
        <v>0</v>
      </c>
      <c r="L199" s="84" t="b">
        <v>0</v>
      </c>
    </row>
    <row r="200" spans="1:12" ht="15">
      <c r="A200" s="84" t="s">
        <v>2099</v>
      </c>
      <c r="B200" s="84" t="s">
        <v>2100</v>
      </c>
      <c r="C200" s="84">
        <v>2</v>
      </c>
      <c r="D200" s="118">
        <v>0.0025379644376229494</v>
      </c>
      <c r="E200" s="118">
        <v>2.797959643737196</v>
      </c>
      <c r="F200" s="84" t="s">
        <v>2130</v>
      </c>
      <c r="G200" s="84" t="b">
        <v>0</v>
      </c>
      <c r="H200" s="84" t="b">
        <v>0</v>
      </c>
      <c r="I200" s="84" t="b">
        <v>0</v>
      </c>
      <c r="J200" s="84" t="b">
        <v>1</v>
      </c>
      <c r="K200" s="84" t="b">
        <v>0</v>
      </c>
      <c r="L200" s="84" t="b">
        <v>0</v>
      </c>
    </row>
    <row r="201" spans="1:12" ht="15">
      <c r="A201" s="84" t="s">
        <v>2100</v>
      </c>
      <c r="B201" s="84" t="s">
        <v>1577</v>
      </c>
      <c r="C201" s="84">
        <v>2</v>
      </c>
      <c r="D201" s="118">
        <v>0.0025379644376229494</v>
      </c>
      <c r="E201" s="118">
        <v>2.4000196350651586</v>
      </c>
      <c r="F201" s="84" t="s">
        <v>2130</v>
      </c>
      <c r="G201" s="84" t="b">
        <v>1</v>
      </c>
      <c r="H201" s="84" t="b">
        <v>0</v>
      </c>
      <c r="I201" s="84" t="b">
        <v>0</v>
      </c>
      <c r="J201" s="84" t="b">
        <v>0</v>
      </c>
      <c r="K201" s="84" t="b">
        <v>0</v>
      </c>
      <c r="L201" s="84" t="b">
        <v>0</v>
      </c>
    </row>
    <row r="202" spans="1:12" ht="15">
      <c r="A202" s="84" t="s">
        <v>1577</v>
      </c>
      <c r="B202" s="84" t="s">
        <v>1976</v>
      </c>
      <c r="C202" s="84">
        <v>2</v>
      </c>
      <c r="D202" s="118">
        <v>0.0025379644376229494</v>
      </c>
      <c r="E202" s="118">
        <v>1.6596569455709147</v>
      </c>
      <c r="F202" s="84" t="s">
        <v>2130</v>
      </c>
      <c r="G202" s="84" t="b">
        <v>0</v>
      </c>
      <c r="H202" s="84" t="b">
        <v>0</v>
      </c>
      <c r="I202" s="84" t="b">
        <v>0</v>
      </c>
      <c r="J202" s="84" t="b">
        <v>0</v>
      </c>
      <c r="K202" s="84" t="b">
        <v>0</v>
      </c>
      <c r="L202" s="84" t="b">
        <v>0</v>
      </c>
    </row>
    <row r="203" spans="1:12" ht="15">
      <c r="A203" s="84" t="s">
        <v>1976</v>
      </c>
      <c r="B203" s="84" t="s">
        <v>2101</v>
      </c>
      <c r="C203" s="84">
        <v>2</v>
      </c>
      <c r="D203" s="118">
        <v>0.0025379644376229494</v>
      </c>
      <c r="E203" s="118">
        <v>2.0575969542429524</v>
      </c>
      <c r="F203" s="84" t="s">
        <v>2130</v>
      </c>
      <c r="G203" s="84" t="b">
        <v>0</v>
      </c>
      <c r="H203" s="84" t="b">
        <v>0</v>
      </c>
      <c r="I203" s="84" t="b">
        <v>0</v>
      </c>
      <c r="J203" s="84" t="b">
        <v>0</v>
      </c>
      <c r="K203" s="84" t="b">
        <v>0</v>
      </c>
      <c r="L203" s="84" t="b">
        <v>0</v>
      </c>
    </row>
    <row r="204" spans="1:12" ht="15">
      <c r="A204" s="84" t="s">
        <v>2101</v>
      </c>
      <c r="B204" s="84" t="s">
        <v>212</v>
      </c>
      <c r="C204" s="84">
        <v>2</v>
      </c>
      <c r="D204" s="118">
        <v>0.0025379644376229494</v>
      </c>
      <c r="E204" s="118">
        <v>2.496929648073215</v>
      </c>
      <c r="F204" s="84" t="s">
        <v>2130</v>
      </c>
      <c r="G204" s="84" t="b">
        <v>0</v>
      </c>
      <c r="H204" s="84" t="b">
        <v>0</v>
      </c>
      <c r="I204" s="84" t="b">
        <v>0</v>
      </c>
      <c r="J204" s="84" t="b">
        <v>0</v>
      </c>
      <c r="K204" s="84" t="b">
        <v>0</v>
      </c>
      <c r="L204" s="84" t="b">
        <v>0</v>
      </c>
    </row>
    <row r="205" spans="1:12" ht="15">
      <c r="A205" s="84" t="s">
        <v>212</v>
      </c>
      <c r="B205" s="84" t="s">
        <v>2102</v>
      </c>
      <c r="C205" s="84">
        <v>2</v>
      </c>
      <c r="D205" s="118">
        <v>0.0025379644376229494</v>
      </c>
      <c r="E205" s="118">
        <v>2.1447471299618526</v>
      </c>
      <c r="F205" s="84" t="s">
        <v>2130</v>
      </c>
      <c r="G205" s="84" t="b">
        <v>0</v>
      </c>
      <c r="H205" s="84" t="b">
        <v>0</v>
      </c>
      <c r="I205" s="84" t="b">
        <v>0</v>
      </c>
      <c r="J205" s="84" t="b">
        <v>0</v>
      </c>
      <c r="K205" s="84" t="b">
        <v>0</v>
      </c>
      <c r="L205" s="84" t="b">
        <v>0</v>
      </c>
    </row>
    <row r="206" spans="1:12" ht="15">
      <c r="A206" s="84" t="s">
        <v>2102</v>
      </c>
      <c r="B206" s="84" t="s">
        <v>2103</v>
      </c>
      <c r="C206" s="84">
        <v>2</v>
      </c>
      <c r="D206" s="118">
        <v>0.0025379644376229494</v>
      </c>
      <c r="E206" s="118">
        <v>2.797959643737196</v>
      </c>
      <c r="F206" s="84" t="s">
        <v>2130</v>
      </c>
      <c r="G206" s="84" t="b">
        <v>0</v>
      </c>
      <c r="H206" s="84" t="b">
        <v>0</v>
      </c>
      <c r="I206" s="84" t="b">
        <v>0</v>
      </c>
      <c r="J206" s="84" t="b">
        <v>0</v>
      </c>
      <c r="K206" s="84" t="b">
        <v>0</v>
      </c>
      <c r="L206" s="84" t="b">
        <v>0</v>
      </c>
    </row>
    <row r="207" spans="1:12" ht="15">
      <c r="A207" s="84" t="s">
        <v>212</v>
      </c>
      <c r="B207" s="84" t="s">
        <v>2016</v>
      </c>
      <c r="C207" s="84">
        <v>2</v>
      </c>
      <c r="D207" s="118">
        <v>0.0025379644376229494</v>
      </c>
      <c r="E207" s="118">
        <v>2.1447471299618526</v>
      </c>
      <c r="F207" s="84" t="s">
        <v>2130</v>
      </c>
      <c r="G207" s="84" t="b">
        <v>0</v>
      </c>
      <c r="H207" s="84" t="b">
        <v>0</v>
      </c>
      <c r="I207" s="84" t="b">
        <v>0</v>
      </c>
      <c r="J207" s="84" t="b">
        <v>0</v>
      </c>
      <c r="K207" s="84" t="b">
        <v>0</v>
      </c>
      <c r="L207" s="84" t="b">
        <v>0</v>
      </c>
    </row>
    <row r="208" spans="1:12" ht="15">
      <c r="A208" s="84" t="s">
        <v>2022</v>
      </c>
      <c r="B208" s="84" t="s">
        <v>2105</v>
      </c>
      <c r="C208" s="84">
        <v>2</v>
      </c>
      <c r="D208" s="118">
        <v>0.0025379644376229494</v>
      </c>
      <c r="E208" s="118">
        <v>2.6218683846815147</v>
      </c>
      <c r="F208" s="84" t="s">
        <v>2130</v>
      </c>
      <c r="G208" s="84" t="b">
        <v>1</v>
      </c>
      <c r="H208" s="84" t="b">
        <v>0</v>
      </c>
      <c r="I208" s="84" t="b">
        <v>0</v>
      </c>
      <c r="J208" s="84" t="b">
        <v>0</v>
      </c>
      <c r="K208" s="84" t="b">
        <v>0</v>
      </c>
      <c r="L208" s="84" t="b">
        <v>0</v>
      </c>
    </row>
    <row r="209" spans="1:12" ht="15">
      <c r="A209" s="84" t="s">
        <v>212</v>
      </c>
      <c r="B209" s="84" t="s">
        <v>2023</v>
      </c>
      <c r="C209" s="84">
        <v>2</v>
      </c>
      <c r="D209" s="118">
        <v>0.0025379644376229494</v>
      </c>
      <c r="E209" s="118">
        <v>2.1447471299618526</v>
      </c>
      <c r="F209" s="84" t="s">
        <v>2130</v>
      </c>
      <c r="G209" s="84" t="b">
        <v>0</v>
      </c>
      <c r="H209" s="84" t="b">
        <v>0</v>
      </c>
      <c r="I209" s="84" t="b">
        <v>0</v>
      </c>
      <c r="J209" s="84" t="b">
        <v>1</v>
      </c>
      <c r="K209" s="84" t="b">
        <v>0</v>
      </c>
      <c r="L209" s="84" t="b">
        <v>0</v>
      </c>
    </row>
    <row r="210" spans="1:12" ht="15">
      <c r="A210" s="84" t="s">
        <v>2031</v>
      </c>
      <c r="B210" s="84" t="s">
        <v>2106</v>
      </c>
      <c r="C210" s="84">
        <v>2</v>
      </c>
      <c r="D210" s="118">
        <v>0.0025379644376229494</v>
      </c>
      <c r="E210" s="118">
        <v>2.6218683846815147</v>
      </c>
      <c r="F210" s="84" t="s">
        <v>2130</v>
      </c>
      <c r="G210" s="84" t="b">
        <v>0</v>
      </c>
      <c r="H210" s="84" t="b">
        <v>0</v>
      </c>
      <c r="I210" s="84" t="b">
        <v>0</v>
      </c>
      <c r="J210" s="84" t="b">
        <v>0</v>
      </c>
      <c r="K210" s="84" t="b">
        <v>0</v>
      </c>
      <c r="L210" s="84" t="b">
        <v>0</v>
      </c>
    </row>
    <row r="211" spans="1:12" ht="15">
      <c r="A211" s="84" t="s">
        <v>2107</v>
      </c>
      <c r="B211" s="84" t="s">
        <v>1623</v>
      </c>
      <c r="C211" s="84">
        <v>2</v>
      </c>
      <c r="D211" s="118">
        <v>0.0025379644376229494</v>
      </c>
      <c r="E211" s="118">
        <v>2.4000196350651586</v>
      </c>
      <c r="F211" s="84" t="s">
        <v>2130</v>
      </c>
      <c r="G211" s="84" t="b">
        <v>0</v>
      </c>
      <c r="H211" s="84" t="b">
        <v>0</v>
      </c>
      <c r="I211" s="84" t="b">
        <v>0</v>
      </c>
      <c r="J211" s="84" t="b">
        <v>0</v>
      </c>
      <c r="K211" s="84" t="b">
        <v>0</v>
      </c>
      <c r="L211" s="84" t="b">
        <v>0</v>
      </c>
    </row>
    <row r="212" spans="1:12" ht="15">
      <c r="A212" s="84" t="s">
        <v>212</v>
      </c>
      <c r="B212" s="84" t="s">
        <v>307</v>
      </c>
      <c r="C212" s="84">
        <v>2</v>
      </c>
      <c r="D212" s="118">
        <v>0.0025379644376229494</v>
      </c>
      <c r="E212" s="118">
        <v>1.7468071212898149</v>
      </c>
      <c r="F212" s="84" t="s">
        <v>2130</v>
      </c>
      <c r="G212" s="84" t="b">
        <v>0</v>
      </c>
      <c r="H212" s="84" t="b">
        <v>0</v>
      </c>
      <c r="I212" s="84" t="b">
        <v>0</v>
      </c>
      <c r="J212" s="84" t="b">
        <v>0</v>
      </c>
      <c r="K212" s="84" t="b">
        <v>0</v>
      </c>
      <c r="L212" s="84" t="b">
        <v>0</v>
      </c>
    </row>
    <row r="213" spans="1:12" ht="15">
      <c r="A213" s="84" t="s">
        <v>2035</v>
      </c>
      <c r="B213" s="84" t="s">
        <v>2108</v>
      </c>
      <c r="C213" s="84">
        <v>2</v>
      </c>
      <c r="D213" s="118">
        <v>0.0025379644376229494</v>
      </c>
      <c r="E213" s="118">
        <v>2.6218683846815147</v>
      </c>
      <c r="F213" s="84" t="s">
        <v>2130</v>
      </c>
      <c r="G213" s="84" t="b">
        <v>0</v>
      </c>
      <c r="H213" s="84" t="b">
        <v>0</v>
      </c>
      <c r="I213" s="84" t="b">
        <v>0</v>
      </c>
      <c r="J213" s="84" t="b">
        <v>0</v>
      </c>
      <c r="K213" s="84" t="b">
        <v>0</v>
      </c>
      <c r="L213" s="84" t="b">
        <v>0</v>
      </c>
    </row>
    <row r="214" spans="1:12" ht="15">
      <c r="A214" s="84" t="s">
        <v>2108</v>
      </c>
      <c r="B214" s="84" t="s">
        <v>2109</v>
      </c>
      <c r="C214" s="84">
        <v>2</v>
      </c>
      <c r="D214" s="118">
        <v>0.0025379644376229494</v>
      </c>
      <c r="E214" s="118">
        <v>2.797959643737196</v>
      </c>
      <c r="F214" s="84" t="s">
        <v>2130</v>
      </c>
      <c r="G214" s="84" t="b">
        <v>0</v>
      </c>
      <c r="H214" s="84" t="b">
        <v>0</v>
      </c>
      <c r="I214" s="84" t="b">
        <v>0</v>
      </c>
      <c r="J214" s="84" t="b">
        <v>1</v>
      </c>
      <c r="K214" s="84" t="b">
        <v>0</v>
      </c>
      <c r="L214" s="84" t="b">
        <v>0</v>
      </c>
    </row>
    <row r="215" spans="1:12" ht="15">
      <c r="A215" s="84" t="s">
        <v>2109</v>
      </c>
      <c r="B215" s="84" t="s">
        <v>2110</v>
      </c>
      <c r="C215" s="84">
        <v>2</v>
      </c>
      <c r="D215" s="118">
        <v>0.0025379644376229494</v>
      </c>
      <c r="E215" s="118">
        <v>2.797959643737196</v>
      </c>
      <c r="F215" s="84" t="s">
        <v>2130</v>
      </c>
      <c r="G215" s="84" t="b">
        <v>1</v>
      </c>
      <c r="H215" s="84" t="b">
        <v>0</v>
      </c>
      <c r="I215" s="84" t="b">
        <v>0</v>
      </c>
      <c r="J215" s="84" t="b">
        <v>0</v>
      </c>
      <c r="K215" s="84" t="b">
        <v>0</v>
      </c>
      <c r="L215" s="84" t="b">
        <v>0</v>
      </c>
    </row>
    <row r="216" spans="1:12" ht="15">
      <c r="A216" s="84" t="s">
        <v>2110</v>
      </c>
      <c r="B216" s="84" t="s">
        <v>2111</v>
      </c>
      <c r="C216" s="84">
        <v>2</v>
      </c>
      <c r="D216" s="118">
        <v>0.0025379644376229494</v>
      </c>
      <c r="E216" s="118">
        <v>2.797959643737196</v>
      </c>
      <c r="F216" s="84" t="s">
        <v>2130</v>
      </c>
      <c r="G216" s="84" t="b">
        <v>0</v>
      </c>
      <c r="H216" s="84" t="b">
        <v>0</v>
      </c>
      <c r="I216" s="84" t="b">
        <v>0</v>
      </c>
      <c r="J216" s="84" t="b">
        <v>0</v>
      </c>
      <c r="K216" s="84" t="b">
        <v>0</v>
      </c>
      <c r="L216" s="84" t="b">
        <v>0</v>
      </c>
    </row>
    <row r="217" spans="1:12" ht="15">
      <c r="A217" s="84" t="s">
        <v>2111</v>
      </c>
      <c r="B217" s="84" t="s">
        <v>1976</v>
      </c>
      <c r="C217" s="84">
        <v>2</v>
      </c>
      <c r="D217" s="118">
        <v>0.0025379644376229494</v>
      </c>
      <c r="E217" s="118">
        <v>2.0575969542429524</v>
      </c>
      <c r="F217" s="84" t="s">
        <v>2130</v>
      </c>
      <c r="G217" s="84" t="b">
        <v>0</v>
      </c>
      <c r="H217" s="84" t="b">
        <v>0</v>
      </c>
      <c r="I217" s="84" t="b">
        <v>0</v>
      </c>
      <c r="J217" s="84" t="b">
        <v>0</v>
      </c>
      <c r="K217" s="84" t="b">
        <v>0</v>
      </c>
      <c r="L217" s="84" t="b">
        <v>0</v>
      </c>
    </row>
    <row r="218" spans="1:12" ht="15">
      <c r="A218" s="84" t="s">
        <v>1976</v>
      </c>
      <c r="B218" s="84" t="s">
        <v>1623</v>
      </c>
      <c r="C218" s="84">
        <v>2</v>
      </c>
      <c r="D218" s="118">
        <v>0.0025379644376229494</v>
      </c>
      <c r="E218" s="118">
        <v>1.6596569455709147</v>
      </c>
      <c r="F218" s="84" t="s">
        <v>2130</v>
      </c>
      <c r="G218" s="84" t="b">
        <v>0</v>
      </c>
      <c r="H218" s="84" t="b">
        <v>0</v>
      </c>
      <c r="I218" s="84" t="b">
        <v>0</v>
      </c>
      <c r="J218" s="84" t="b">
        <v>0</v>
      </c>
      <c r="K218" s="84" t="b">
        <v>0</v>
      </c>
      <c r="L218" s="84" t="b">
        <v>0</v>
      </c>
    </row>
    <row r="219" spans="1:12" ht="15">
      <c r="A219" s="84" t="s">
        <v>1623</v>
      </c>
      <c r="B219" s="84" t="s">
        <v>1575</v>
      </c>
      <c r="C219" s="84">
        <v>2</v>
      </c>
      <c r="D219" s="118">
        <v>0.0025379644376229494</v>
      </c>
      <c r="E219" s="118">
        <v>1.9228983803454962</v>
      </c>
      <c r="F219" s="84" t="s">
        <v>2130</v>
      </c>
      <c r="G219" s="84" t="b">
        <v>0</v>
      </c>
      <c r="H219" s="84" t="b">
        <v>0</v>
      </c>
      <c r="I219" s="84" t="b">
        <v>0</v>
      </c>
      <c r="J219" s="84" t="b">
        <v>0</v>
      </c>
      <c r="K219" s="84" t="b">
        <v>0</v>
      </c>
      <c r="L219" s="84" t="b">
        <v>0</v>
      </c>
    </row>
    <row r="220" spans="1:12" ht="15">
      <c r="A220" s="84" t="s">
        <v>1575</v>
      </c>
      <c r="B220" s="84" t="s">
        <v>1622</v>
      </c>
      <c r="C220" s="84">
        <v>2</v>
      </c>
      <c r="D220" s="118">
        <v>0.0025379644376229494</v>
      </c>
      <c r="E220" s="118">
        <v>1.8437171342978713</v>
      </c>
      <c r="F220" s="84" t="s">
        <v>2130</v>
      </c>
      <c r="G220" s="84" t="b">
        <v>0</v>
      </c>
      <c r="H220" s="84" t="b">
        <v>0</v>
      </c>
      <c r="I220" s="84" t="b">
        <v>0</v>
      </c>
      <c r="J220" s="84" t="b">
        <v>0</v>
      </c>
      <c r="K220" s="84" t="b">
        <v>0</v>
      </c>
      <c r="L220" s="84" t="b">
        <v>0</v>
      </c>
    </row>
    <row r="221" spans="1:12" ht="15">
      <c r="A221" s="84" t="s">
        <v>1622</v>
      </c>
      <c r="B221" s="84" t="s">
        <v>2112</v>
      </c>
      <c r="C221" s="84">
        <v>2</v>
      </c>
      <c r="D221" s="118">
        <v>0.0025379644376229494</v>
      </c>
      <c r="E221" s="118">
        <v>2.320838389017534</v>
      </c>
      <c r="F221" s="84" t="s">
        <v>2130</v>
      </c>
      <c r="G221" s="84" t="b">
        <v>0</v>
      </c>
      <c r="H221" s="84" t="b">
        <v>0</v>
      </c>
      <c r="I221" s="84" t="b">
        <v>0</v>
      </c>
      <c r="J221" s="84" t="b">
        <v>0</v>
      </c>
      <c r="K221" s="84" t="b">
        <v>0</v>
      </c>
      <c r="L221" s="84" t="b">
        <v>0</v>
      </c>
    </row>
    <row r="222" spans="1:12" ht="15">
      <c r="A222" s="84" t="s">
        <v>2112</v>
      </c>
      <c r="B222" s="84" t="s">
        <v>2036</v>
      </c>
      <c r="C222" s="84">
        <v>2</v>
      </c>
      <c r="D222" s="118">
        <v>0.0025379644376229494</v>
      </c>
      <c r="E222" s="118">
        <v>2.6218683846815147</v>
      </c>
      <c r="F222" s="84" t="s">
        <v>2130</v>
      </c>
      <c r="G222" s="84" t="b">
        <v>0</v>
      </c>
      <c r="H222" s="84" t="b">
        <v>0</v>
      </c>
      <c r="I222" s="84" t="b">
        <v>0</v>
      </c>
      <c r="J222" s="84" t="b">
        <v>0</v>
      </c>
      <c r="K222" s="84" t="b">
        <v>0</v>
      </c>
      <c r="L222" s="84" t="b">
        <v>0</v>
      </c>
    </row>
    <row r="223" spans="1:12" ht="15">
      <c r="A223" s="84" t="s">
        <v>2036</v>
      </c>
      <c r="B223" s="84" t="s">
        <v>2015</v>
      </c>
      <c r="C223" s="84">
        <v>2</v>
      </c>
      <c r="D223" s="118">
        <v>0.0025379644376229494</v>
      </c>
      <c r="E223" s="118">
        <v>2.445777125625834</v>
      </c>
      <c r="F223" s="84" t="s">
        <v>2130</v>
      </c>
      <c r="G223" s="84" t="b">
        <v>0</v>
      </c>
      <c r="H223" s="84" t="b">
        <v>0</v>
      </c>
      <c r="I223" s="84" t="b">
        <v>0</v>
      </c>
      <c r="J223" s="84" t="b">
        <v>0</v>
      </c>
      <c r="K223" s="84" t="b">
        <v>0</v>
      </c>
      <c r="L223" s="84" t="b">
        <v>0</v>
      </c>
    </row>
    <row r="224" spans="1:12" ht="15">
      <c r="A224" s="84" t="s">
        <v>2015</v>
      </c>
      <c r="B224" s="84" t="s">
        <v>2005</v>
      </c>
      <c r="C224" s="84">
        <v>2</v>
      </c>
      <c r="D224" s="118">
        <v>0.0025379644376229494</v>
      </c>
      <c r="E224" s="118">
        <v>2.445777125625834</v>
      </c>
      <c r="F224" s="84" t="s">
        <v>2130</v>
      </c>
      <c r="G224" s="84" t="b">
        <v>0</v>
      </c>
      <c r="H224" s="84" t="b">
        <v>0</v>
      </c>
      <c r="I224" s="84" t="b">
        <v>0</v>
      </c>
      <c r="J224" s="84" t="b">
        <v>0</v>
      </c>
      <c r="K224" s="84" t="b">
        <v>0</v>
      </c>
      <c r="L224" s="84" t="b">
        <v>0</v>
      </c>
    </row>
    <row r="225" spans="1:12" ht="15">
      <c r="A225" s="84" t="s">
        <v>2005</v>
      </c>
      <c r="B225" s="84" t="s">
        <v>1672</v>
      </c>
      <c r="C225" s="84">
        <v>2</v>
      </c>
      <c r="D225" s="118">
        <v>0.0025379644376229494</v>
      </c>
      <c r="E225" s="118">
        <v>2.496929648073215</v>
      </c>
      <c r="F225" s="84" t="s">
        <v>2130</v>
      </c>
      <c r="G225" s="84" t="b">
        <v>0</v>
      </c>
      <c r="H225" s="84" t="b">
        <v>0</v>
      </c>
      <c r="I225" s="84" t="b">
        <v>0</v>
      </c>
      <c r="J225" s="84" t="b">
        <v>0</v>
      </c>
      <c r="K225" s="84" t="b">
        <v>0</v>
      </c>
      <c r="L225" s="84" t="b">
        <v>0</v>
      </c>
    </row>
    <row r="226" spans="1:12" ht="15">
      <c r="A226" s="84" t="s">
        <v>231</v>
      </c>
      <c r="B226" s="84" t="s">
        <v>306</v>
      </c>
      <c r="C226" s="84">
        <v>2</v>
      </c>
      <c r="D226" s="118">
        <v>0.0025379644376229494</v>
      </c>
      <c r="E226" s="118">
        <v>1.3586269499069334</v>
      </c>
      <c r="F226" s="84" t="s">
        <v>2130</v>
      </c>
      <c r="G226" s="84" t="b">
        <v>0</v>
      </c>
      <c r="H226" s="84" t="b">
        <v>0</v>
      </c>
      <c r="I226" s="84" t="b">
        <v>0</v>
      </c>
      <c r="J226" s="84" t="b">
        <v>0</v>
      </c>
      <c r="K226" s="84" t="b">
        <v>0</v>
      </c>
      <c r="L226" s="84" t="b">
        <v>0</v>
      </c>
    </row>
    <row r="227" spans="1:12" ht="15">
      <c r="A227" s="84" t="s">
        <v>306</v>
      </c>
      <c r="B227" s="84" t="s">
        <v>232</v>
      </c>
      <c r="C227" s="84">
        <v>2</v>
      </c>
      <c r="D227" s="118">
        <v>0.0025379644376229494</v>
      </c>
      <c r="E227" s="118">
        <v>1.6596569455709147</v>
      </c>
      <c r="F227" s="84" t="s">
        <v>2130</v>
      </c>
      <c r="G227" s="84" t="b">
        <v>0</v>
      </c>
      <c r="H227" s="84" t="b">
        <v>0</v>
      </c>
      <c r="I227" s="84" t="b">
        <v>0</v>
      </c>
      <c r="J227" s="84" t="b">
        <v>0</v>
      </c>
      <c r="K227" s="84" t="b">
        <v>0</v>
      </c>
      <c r="L227" s="84" t="b">
        <v>0</v>
      </c>
    </row>
    <row r="228" spans="1:12" ht="15">
      <c r="A228" s="84" t="s">
        <v>232</v>
      </c>
      <c r="B228" s="84" t="s">
        <v>305</v>
      </c>
      <c r="C228" s="84">
        <v>2</v>
      </c>
      <c r="D228" s="118">
        <v>0.0025379644376229494</v>
      </c>
      <c r="E228" s="118">
        <v>1.6596569455709147</v>
      </c>
      <c r="F228" s="84" t="s">
        <v>2130</v>
      </c>
      <c r="G228" s="84" t="b">
        <v>0</v>
      </c>
      <c r="H228" s="84" t="b">
        <v>0</v>
      </c>
      <c r="I228" s="84" t="b">
        <v>0</v>
      </c>
      <c r="J228" s="84" t="b">
        <v>0</v>
      </c>
      <c r="K228" s="84" t="b">
        <v>0</v>
      </c>
      <c r="L228" s="84" t="b">
        <v>0</v>
      </c>
    </row>
    <row r="229" spans="1:12" ht="15">
      <c r="A229" s="84" t="s">
        <v>305</v>
      </c>
      <c r="B229" s="84" t="s">
        <v>243</v>
      </c>
      <c r="C229" s="84">
        <v>2</v>
      </c>
      <c r="D229" s="118">
        <v>0.0025379644376229494</v>
      </c>
      <c r="E229" s="118">
        <v>1.45553696291499</v>
      </c>
      <c r="F229" s="84" t="s">
        <v>2130</v>
      </c>
      <c r="G229" s="84" t="b">
        <v>0</v>
      </c>
      <c r="H229" s="84" t="b">
        <v>0</v>
      </c>
      <c r="I229" s="84" t="b">
        <v>0</v>
      </c>
      <c r="J229" s="84" t="b">
        <v>0</v>
      </c>
      <c r="K229" s="84" t="b">
        <v>0</v>
      </c>
      <c r="L229" s="84" t="b">
        <v>0</v>
      </c>
    </row>
    <row r="230" spans="1:12" ht="15">
      <c r="A230" s="84" t="s">
        <v>229</v>
      </c>
      <c r="B230" s="84" t="s">
        <v>2115</v>
      </c>
      <c r="C230" s="84">
        <v>2</v>
      </c>
      <c r="D230" s="118">
        <v>0.0025379644376229494</v>
      </c>
      <c r="E230" s="118">
        <v>2.797959643737196</v>
      </c>
      <c r="F230" s="84" t="s">
        <v>2130</v>
      </c>
      <c r="G230" s="84" t="b">
        <v>0</v>
      </c>
      <c r="H230" s="84" t="b">
        <v>0</v>
      </c>
      <c r="I230" s="84" t="b">
        <v>0</v>
      </c>
      <c r="J230" s="84" t="b">
        <v>0</v>
      </c>
      <c r="K230" s="84" t="b">
        <v>0</v>
      </c>
      <c r="L230" s="84" t="b">
        <v>0</v>
      </c>
    </row>
    <row r="231" spans="1:12" ht="15">
      <c r="A231" s="84" t="s">
        <v>2115</v>
      </c>
      <c r="B231" s="84" t="s">
        <v>2116</v>
      </c>
      <c r="C231" s="84">
        <v>2</v>
      </c>
      <c r="D231" s="118">
        <v>0.0025379644376229494</v>
      </c>
      <c r="E231" s="118">
        <v>2.797959643737196</v>
      </c>
      <c r="F231" s="84" t="s">
        <v>2130</v>
      </c>
      <c r="G231" s="84" t="b">
        <v>0</v>
      </c>
      <c r="H231" s="84" t="b">
        <v>0</v>
      </c>
      <c r="I231" s="84" t="b">
        <v>0</v>
      </c>
      <c r="J231" s="84" t="b">
        <v>1</v>
      </c>
      <c r="K231" s="84" t="b">
        <v>0</v>
      </c>
      <c r="L231" s="84" t="b">
        <v>0</v>
      </c>
    </row>
    <row r="232" spans="1:12" ht="15">
      <c r="A232" s="84" t="s">
        <v>2116</v>
      </c>
      <c r="B232" s="84" t="s">
        <v>1607</v>
      </c>
      <c r="C232" s="84">
        <v>2</v>
      </c>
      <c r="D232" s="118">
        <v>0.0025379644376229494</v>
      </c>
      <c r="E232" s="118">
        <v>1.5675107223589222</v>
      </c>
      <c r="F232" s="84" t="s">
        <v>2130</v>
      </c>
      <c r="G232" s="84" t="b">
        <v>1</v>
      </c>
      <c r="H232" s="84" t="b">
        <v>0</v>
      </c>
      <c r="I232" s="84" t="b">
        <v>0</v>
      </c>
      <c r="J232" s="84" t="b">
        <v>0</v>
      </c>
      <c r="K232" s="84" t="b">
        <v>0</v>
      </c>
      <c r="L232" s="84" t="b">
        <v>0</v>
      </c>
    </row>
    <row r="233" spans="1:12" ht="15">
      <c r="A233" s="84" t="s">
        <v>1999</v>
      </c>
      <c r="B233" s="84" t="s">
        <v>2119</v>
      </c>
      <c r="C233" s="84">
        <v>2</v>
      </c>
      <c r="D233" s="118">
        <v>0.0025379644376229494</v>
      </c>
      <c r="E233" s="118">
        <v>2.496929648073215</v>
      </c>
      <c r="F233" s="84" t="s">
        <v>2130</v>
      </c>
      <c r="G233" s="84" t="b">
        <v>1</v>
      </c>
      <c r="H233" s="84" t="b">
        <v>0</v>
      </c>
      <c r="I233" s="84" t="b">
        <v>0</v>
      </c>
      <c r="J233" s="84" t="b">
        <v>0</v>
      </c>
      <c r="K233" s="84" t="b">
        <v>0</v>
      </c>
      <c r="L233" s="84" t="b">
        <v>0</v>
      </c>
    </row>
    <row r="234" spans="1:12" ht="15">
      <c r="A234" s="84" t="s">
        <v>2120</v>
      </c>
      <c r="B234" s="84" t="s">
        <v>2121</v>
      </c>
      <c r="C234" s="84">
        <v>2</v>
      </c>
      <c r="D234" s="118">
        <v>0.0025379644376229494</v>
      </c>
      <c r="E234" s="118">
        <v>2.797959643737196</v>
      </c>
      <c r="F234" s="84" t="s">
        <v>2130</v>
      </c>
      <c r="G234" s="84" t="b">
        <v>0</v>
      </c>
      <c r="H234" s="84" t="b">
        <v>0</v>
      </c>
      <c r="I234" s="84" t="b">
        <v>0</v>
      </c>
      <c r="J234" s="84" t="b">
        <v>0</v>
      </c>
      <c r="K234" s="84" t="b">
        <v>0</v>
      </c>
      <c r="L234" s="84" t="b">
        <v>0</v>
      </c>
    </row>
    <row r="235" spans="1:12" ht="15">
      <c r="A235" s="84" t="s">
        <v>2121</v>
      </c>
      <c r="B235" s="84" t="s">
        <v>2122</v>
      </c>
      <c r="C235" s="84">
        <v>2</v>
      </c>
      <c r="D235" s="118">
        <v>0.0025379644376229494</v>
      </c>
      <c r="E235" s="118">
        <v>2.797959643737196</v>
      </c>
      <c r="F235" s="84" t="s">
        <v>2130</v>
      </c>
      <c r="G235" s="84" t="b">
        <v>0</v>
      </c>
      <c r="H235" s="84" t="b">
        <v>0</v>
      </c>
      <c r="I235" s="84" t="b">
        <v>0</v>
      </c>
      <c r="J235" s="84" t="b">
        <v>0</v>
      </c>
      <c r="K235" s="84" t="b">
        <v>0</v>
      </c>
      <c r="L235" s="84" t="b">
        <v>0</v>
      </c>
    </row>
    <row r="236" spans="1:12" ht="15">
      <c r="A236" s="84" t="s">
        <v>2122</v>
      </c>
      <c r="B236" s="84" t="s">
        <v>1628</v>
      </c>
      <c r="C236" s="84">
        <v>2</v>
      </c>
      <c r="D236" s="118">
        <v>0.0025379644376229494</v>
      </c>
      <c r="E236" s="118">
        <v>2.0989896394011773</v>
      </c>
      <c r="F236" s="84" t="s">
        <v>2130</v>
      </c>
      <c r="G236" s="84" t="b">
        <v>0</v>
      </c>
      <c r="H236" s="84" t="b">
        <v>0</v>
      </c>
      <c r="I236" s="84" t="b">
        <v>0</v>
      </c>
      <c r="J236" s="84" t="b">
        <v>0</v>
      </c>
      <c r="K236" s="84" t="b">
        <v>0</v>
      </c>
      <c r="L236" s="84" t="b">
        <v>0</v>
      </c>
    </row>
    <row r="237" spans="1:12" ht="15">
      <c r="A237" s="84" t="s">
        <v>1628</v>
      </c>
      <c r="B237" s="84" t="s">
        <v>2123</v>
      </c>
      <c r="C237" s="84">
        <v>2</v>
      </c>
      <c r="D237" s="118">
        <v>0.0025379644376229494</v>
      </c>
      <c r="E237" s="118">
        <v>2.0989896394011773</v>
      </c>
      <c r="F237" s="84" t="s">
        <v>2130</v>
      </c>
      <c r="G237" s="84" t="b">
        <v>0</v>
      </c>
      <c r="H237" s="84" t="b">
        <v>0</v>
      </c>
      <c r="I237" s="84" t="b">
        <v>0</v>
      </c>
      <c r="J237" s="84" t="b">
        <v>0</v>
      </c>
      <c r="K237" s="84" t="b">
        <v>0</v>
      </c>
      <c r="L237" s="84" t="b">
        <v>0</v>
      </c>
    </row>
    <row r="238" spans="1:12" ht="15">
      <c r="A238" s="84" t="s">
        <v>2123</v>
      </c>
      <c r="B238" s="84" t="s">
        <v>2124</v>
      </c>
      <c r="C238" s="84">
        <v>2</v>
      </c>
      <c r="D238" s="118">
        <v>0.0025379644376229494</v>
      </c>
      <c r="E238" s="118">
        <v>2.797959643737196</v>
      </c>
      <c r="F238" s="84" t="s">
        <v>2130</v>
      </c>
      <c r="G238" s="84" t="b">
        <v>0</v>
      </c>
      <c r="H238" s="84" t="b">
        <v>0</v>
      </c>
      <c r="I238" s="84" t="b">
        <v>0</v>
      </c>
      <c r="J238" s="84" t="b">
        <v>0</v>
      </c>
      <c r="K238" s="84" t="b">
        <v>0</v>
      </c>
      <c r="L238" s="84" t="b">
        <v>0</v>
      </c>
    </row>
    <row r="239" spans="1:12" ht="15">
      <c r="A239" s="84" t="s">
        <v>2124</v>
      </c>
      <c r="B239" s="84" t="s">
        <v>2038</v>
      </c>
      <c r="C239" s="84">
        <v>2</v>
      </c>
      <c r="D239" s="118">
        <v>0.0025379644376229494</v>
      </c>
      <c r="E239" s="118">
        <v>2.6218683846815147</v>
      </c>
      <c r="F239" s="84" t="s">
        <v>2130</v>
      </c>
      <c r="G239" s="84" t="b">
        <v>0</v>
      </c>
      <c r="H239" s="84" t="b">
        <v>0</v>
      </c>
      <c r="I239" s="84" t="b">
        <v>0</v>
      </c>
      <c r="J239" s="84" t="b">
        <v>0</v>
      </c>
      <c r="K239" s="84" t="b">
        <v>0</v>
      </c>
      <c r="L239" s="84" t="b">
        <v>0</v>
      </c>
    </row>
    <row r="240" spans="1:12" ht="15">
      <c r="A240" s="84" t="s">
        <v>2038</v>
      </c>
      <c r="B240" s="84" t="s">
        <v>2125</v>
      </c>
      <c r="C240" s="84">
        <v>2</v>
      </c>
      <c r="D240" s="118">
        <v>0.0025379644376229494</v>
      </c>
      <c r="E240" s="118">
        <v>2.6218683846815147</v>
      </c>
      <c r="F240" s="84" t="s">
        <v>2130</v>
      </c>
      <c r="G240" s="84" t="b">
        <v>0</v>
      </c>
      <c r="H240" s="84" t="b">
        <v>0</v>
      </c>
      <c r="I240" s="84" t="b">
        <v>0</v>
      </c>
      <c r="J240" s="84" t="b">
        <v>0</v>
      </c>
      <c r="K240" s="84" t="b">
        <v>0</v>
      </c>
      <c r="L240" s="84" t="b">
        <v>0</v>
      </c>
    </row>
    <row r="241" spans="1:12" ht="15">
      <c r="A241" s="84" t="s">
        <v>2125</v>
      </c>
      <c r="B241" s="84" t="s">
        <v>2126</v>
      </c>
      <c r="C241" s="84">
        <v>2</v>
      </c>
      <c r="D241" s="118">
        <v>0.0025379644376229494</v>
      </c>
      <c r="E241" s="118">
        <v>2.797959643737196</v>
      </c>
      <c r="F241" s="84" t="s">
        <v>2130</v>
      </c>
      <c r="G241" s="84" t="b">
        <v>0</v>
      </c>
      <c r="H241" s="84" t="b">
        <v>0</v>
      </c>
      <c r="I241" s="84" t="b">
        <v>0</v>
      </c>
      <c r="J241" s="84" t="b">
        <v>1</v>
      </c>
      <c r="K241" s="84" t="b">
        <v>0</v>
      </c>
      <c r="L241" s="84" t="b">
        <v>0</v>
      </c>
    </row>
    <row r="242" spans="1:12" ht="15">
      <c r="A242" s="84" t="s">
        <v>2126</v>
      </c>
      <c r="B242" s="84" t="s">
        <v>2037</v>
      </c>
      <c r="C242" s="84">
        <v>2</v>
      </c>
      <c r="D242" s="118">
        <v>0.0025379644376229494</v>
      </c>
      <c r="E242" s="118">
        <v>2.6218683846815147</v>
      </c>
      <c r="F242" s="84" t="s">
        <v>2130</v>
      </c>
      <c r="G242" s="84" t="b">
        <v>1</v>
      </c>
      <c r="H242" s="84" t="b">
        <v>0</v>
      </c>
      <c r="I242" s="84" t="b">
        <v>0</v>
      </c>
      <c r="J242" s="84" t="b">
        <v>0</v>
      </c>
      <c r="K242" s="84" t="b">
        <v>0</v>
      </c>
      <c r="L242" s="84" t="b">
        <v>0</v>
      </c>
    </row>
    <row r="243" spans="1:12" ht="15">
      <c r="A243" s="84" t="s">
        <v>2037</v>
      </c>
      <c r="B243" s="84" t="s">
        <v>2127</v>
      </c>
      <c r="C243" s="84">
        <v>2</v>
      </c>
      <c r="D243" s="118">
        <v>0.0025379644376229494</v>
      </c>
      <c r="E243" s="118">
        <v>2.6218683846815147</v>
      </c>
      <c r="F243" s="84" t="s">
        <v>2130</v>
      </c>
      <c r="G243" s="84" t="b">
        <v>0</v>
      </c>
      <c r="H243" s="84" t="b">
        <v>0</v>
      </c>
      <c r="I243" s="84" t="b">
        <v>0</v>
      </c>
      <c r="J243" s="84" t="b">
        <v>0</v>
      </c>
      <c r="K243" s="84" t="b">
        <v>0</v>
      </c>
      <c r="L243" s="84" t="b">
        <v>0</v>
      </c>
    </row>
    <row r="244" spans="1:12" ht="15">
      <c r="A244" s="84" t="s">
        <v>2127</v>
      </c>
      <c r="B244" s="84" t="s">
        <v>212</v>
      </c>
      <c r="C244" s="84">
        <v>2</v>
      </c>
      <c r="D244" s="118">
        <v>0.0025379644376229494</v>
      </c>
      <c r="E244" s="118">
        <v>2.496929648073215</v>
      </c>
      <c r="F244" s="84" t="s">
        <v>2130</v>
      </c>
      <c r="G244" s="84" t="b">
        <v>0</v>
      </c>
      <c r="H244" s="84" t="b">
        <v>0</v>
      </c>
      <c r="I244" s="84" t="b">
        <v>0</v>
      </c>
      <c r="J244" s="84" t="b">
        <v>0</v>
      </c>
      <c r="K244" s="84" t="b">
        <v>0</v>
      </c>
      <c r="L244" s="84" t="b">
        <v>0</v>
      </c>
    </row>
    <row r="245" spans="1:12" ht="15">
      <c r="A245" s="84" t="s">
        <v>219</v>
      </c>
      <c r="B245" s="84" t="s">
        <v>1662</v>
      </c>
      <c r="C245" s="84">
        <v>2</v>
      </c>
      <c r="D245" s="118">
        <v>0.0025379644376229494</v>
      </c>
      <c r="E245" s="118">
        <v>2.2538915993869204</v>
      </c>
      <c r="F245" s="84" t="s">
        <v>2130</v>
      </c>
      <c r="G245" s="84" t="b">
        <v>0</v>
      </c>
      <c r="H245" s="84" t="b">
        <v>0</v>
      </c>
      <c r="I245" s="84" t="b">
        <v>0</v>
      </c>
      <c r="J245" s="84" t="b">
        <v>0</v>
      </c>
      <c r="K245" s="84" t="b">
        <v>0</v>
      </c>
      <c r="L245" s="84" t="b">
        <v>0</v>
      </c>
    </row>
    <row r="246" spans="1:12" ht="15">
      <c r="A246" s="84" t="s">
        <v>1608</v>
      </c>
      <c r="B246" s="84" t="s">
        <v>1607</v>
      </c>
      <c r="C246" s="84">
        <v>31</v>
      </c>
      <c r="D246" s="118">
        <v>0</v>
      </c>
      <c r="E246" s="118">
        <v>0.9872048017595707</v>
      </c>
      <c r="F246" s="84" t="s">
        <v>1479</v>
      </c>
      <c r="G246" s="84" t="b">
        <v>0</v>
      </c>
      <c r="H246" s="84" t="b">
        <v>1</v>
      </c>
      <c r="I246" s="84" t="b">
        <v>0</v>
      </c>
      <c r="J246" s="84" t="b">
        <v>0</v>
      </c>
      <c r="K246" s="84" t="b">
        <v>0</v>
      </c>
      <c r="L246" s="84" t="b">
        <v>0</v>
      </c>
    </row>
    <row r="247" spans="1:12" ht="15">
      <c r="A247" s="84" t="s">
        <v>1611</v>
      </c>
      <c r="B247" s="84" t="s">
        <v>1613</v>
      </c>
      <c r="C247" s="84">
        <v>27</v>
      </c>
      <c r="D247" s="118">
        <v>0.002539164578724722</v>
      </c>
      <c r="E247" s="118">
        <v>1.047202731434856</v>
      </c>
      <c r="F247" s="84" t="s">
        <v>1479</v>
      </c>
      <c r="G247" s="84" t="b">
        <v>0</v>
      </c>
      <c r="H247" s="84" t="b">
        <v>0</v>
      </c>
      <c r="I247" s="84" t="b">
        <v>0</v>
      </c>
      <c r="J247" s="84" t="b">
        <v>0</v>
      </c>
      <c r="K247" s="84" t="b">
        <v>0</v>
      </c>
      <c r="L247" s="84" t="b">
        <v>0</v>
      </c>
    </row>
    <row r="248" spans="1:12" ht="15">
      <c r="A248" s="84" t="s">
        <v>1613</v>
      </c>
      <c r="B248" s="84" t="s">
        <v>1614</v>
      </c>
      <c r="C248" s="84">
        <v>27</v>
      </c>
      <c r="D248" s="118">
        <v>0.002539164578724722</v>
      </c>
      <c r="E248" s="118">
        <v>1.047202731434856</v>
      </c>
      <c r="F248" s="84" t="s">
        <v>1479</v>
      </c>
      <c r="G248" s="84" t="b">
        <v>0</v>
      </c>
      <c r="H248" s="84" t="b">
        <v>0</v>
      </c>
      <c r="I248" s="84" t="b">
        <v>0</v>
      </c>
      <c r="J248" s="84" t="b">
        <v>0</v>
      </c>
      <c r="K248" s="84" t="b">
        <v>0</v>
      </c>
      <c r="L248" s="84" t="b">
        <v>0</v>
      </c>
    </row>
    <row r="249" spans="1:12" ht="15">
      <c r="A249" s="84" t="s">
        <v>1614</v>
      </c>
      <c r="B249" s="84" t="s">
        <v>1615</v>
      </c>
      <c r="C249" s="84">
        <v>27</v>
      </c>
      <c r="D249" s="118">
        <v>0.002539164578724722</v>
      </c>
      <c r="E249" s="118">
        <v>1.047202731434856</v>
      </c>
      <c r="F249" s="84" t="s">
        <v>1479</v>
      </c>
      <c r="G249" s="84" t="b">
        <v>0</v>
      </c>
      <c r="H249" s="84" t="b">
        <v>0</v>
      </c>
      <c r="I249" s="84" t="b">
        <v>0</v>
      </c>
      <c r="J249" s="84" t="b">
        <v>0</v>
      </c>
      <c r="K249" s="84" t="b">
        <v>0</v>
      </c>
      <c r="L249" s="84" t="b">
        <v>0</v>
      </c>
    </row>
    <row r="250" spans="1:12" ht="15">
      <c r="A250" s="84" t="s">
        <v>1615</v>
      </c>
      <c r="B250" s="84" t="s">
        <v>1610</v>
      </c>
      <c r="C250" s="84">
        <v>27</v>
      </c>
      <c r="D250" s="118">
        <v>0.002539164578724722</v>
      </c>
      <c r="E250" s="118">
        <v>1.047202731434856</v>
      </c>
      <c r="F250" s="84" t="s">
        <v>1479</v>
      </c>
      <c r="G250" s="84" t="b">
        <v>0</v>
      </c>
      <c r="H250" s="84" t="b">
        <v>0</v>
      </c>
      <c r="I250" s="84" t="b">
        <v>0</v>
      </c>
      <c r="J250" s="84" t="b">
        <v>0</v>
      </c>
      <c r="K250" s="84" t="b">
        <v>0</v>
      </c>
      <c r="L250" s="84" t="b">
        <v>0</v>
      </c>
    </row>
    <row r="251" spans="1:12" ht="15">
      <c r="A251" s="84" t="s">
        <v>1610</v>
      </c>
      <c r="B251" s="84" t="s">
        <v>1608</v>
      </c>
      <c r="C251" s="84">
        <v>27</v>
      </c>
      <c r="D251" s="118">
        <v>0.002539164578724722</v>
      </c>
      <c r="E251" s="118">
        <v>0.9872048017595707</v>
      </c>
      <c r="F251" s="84" t="s">
        <v>1479</v>
      </c>
      <c r="G251" s="84" t="b">
        <v>0</v>
      </c>
      <c r="H251" s="84" t="b">
        <v>0</v>
      </c>
      <c r="I251" s="84" t="b">
        <v>0</v>
      </c>
      <c r="J251" s="84" t="b">
        <v>0</v>
      </c>
      <c r="K251" s="84" t="b">
        <v>1</v>
      </c>
      <c r="L251" s="84" t="b">
        <v>0</v>
      </c>
    </row>
    <row r="252" spans="1:12" ht="15">
      <c r="A252" s="84" t="s">
        <v>1607</v>
      </c>
      <c r="B252" s="84" t="s">
        <v>1616</v>
      </c>
      <c r="C252" s="84">
        <v>27</v>
      </c>
      <c r="D252" s="118">
        <v>0.002539164578724722</v>
      </c>
      <c r="E252" s="118">
        <v>0.9872048017595707</v>
      </c>
      <c r="F252" s="84" t="s">
        <v>1479</v>
      </c>
      <c r="G252" s="84" t="b">
        <v>0</v>
      </c>
      <c r="H252" s="84" t="b">
        <v>0</v>
      </c>
      <c r="I252" s="84" t="b">
        <v>0</v>
      </c>
      <c r="J252" s="84" t="b">
        <v>0</v>
      </c>
      <c r="K252" s="84" t="b">
        <v>0</v>
      </c>
      <c r="L252" s="84" t="b">
        <v>0</v>
      </c>
    </row>
    <row r="253" spans="1:12" ht="15">
      <c r="A253" s="84" t="s">
        <v>1616</v>
      </c>
      <c r="B253" s="84" t="s">
        <v>1609</v>
      </c>
      <c r="C253" s="84">
        <v>27</v>
      </c>
      <c r="D253" s="118">
        <v>0.002539164578724722</v>
      </c>
      <c r="E253" s="118">
        <v>1.0314084642516241</v>
      </c>
      <c r="F253" s="84" t="s">
        <v>1479</v>
      </c>
      <c r="G253" s="84" t="b">
        <v>0</v>
      </c>
      <c r="H253" s="84" t="b">
        <v>0</v>
      </c>
      <c r="I253" s="84" t="b">
        <v>0</v>
      </c>
      <c r="J253" s="84" t="b">
        <v>0</v>
      </c>
      <c r="K253" s="84" t="b">
        <v>0</v>
      </c>
      <c r="L253" s="84" t="b">
        <v>0</v>
      </c>
    </row>
    <row r="254" spans="1:12" ht="15">
      <c r="A254" s="84" t="s">
        <v>1609</v>
      </c>
      <c r="B254" s="84" t="s">
        <v>1617</v>
      </c>
      <c r="C254" s="84">
        <v>27</v>
      </c>
      <c r="D254" s="118">
        <v>0.002539164578724722</v>
      </c>
      <c r="E254" s="118">
        <v>1.0314084642516241</v>
      </c>
      <c r="F254" s="84" t="s">
        <v>1479</v>
      </c>
      <c r="G254" s="84" t="b">
        <v>0</v>
      </c>
      <c r="H254" s="84" t="b">
        <v>0</v>
      </c>
      <c r="I254" s="84" t="b">
        <v>0</v>
      </c>
      <c r="J254" s="84" t="b">
        <v>0</v>
      </c>
      <c r="K254" s="84" t="b">
        <v>0</v>
      </c>
      <c r="L254" s="84" t="b">
        <v>0</v>
      </c>
    </row>
    <row r="255" spans="1:12" ht="15">
      <c r="A255" s="84" t="s">
        <v>296</v>
      </c>
      <c r="B255" s="84" t="s">
        <v>1611</v>
      </c>
      <c r="C255" s="84">
        <v>26</v>
      </c>
      <c r="D255" s="118">
        <v>0.0037364875700957316</v>
      </c>
      <c r="E255" s="118">
        <v>1.0635931476230254</v>
      </c>
      <c r="F255" s="84" t="s">
        <v>1479</v>
      </c>
      <c r="G255" s="84" t="b">
        <v>0</v>
      </c>
      <c r="H255" s="84" t="b">
        <v>0</v>
      </c>
      <c r="I255" s="84" t="b">
        <v>0</v>
      </c>
      <c r="J255" s="84" t="b">
        <v>0</v>
      </c>
      <c r="K255" s="84" t="b">
        <v>0</v>
      </c>
      <c r="L255" s="84" t="b">
        <v>0</v>
      </c>
    </row>
    <row r="256" spans="1:12" ht="15">
      <c r="A256" s="84" t="s">
        <v>2040</v>
      </c>
      <c r="B256" s="84" t="s">
        <v>2041</v>
      </c>
      <c r="C256" s="84">
        <v>2</v>
      </c>
      <c r="D256" s="118">
        <v>0.0070385939529392415</v>
      </c>
      <c r="E256" s="118">
        <v>2.1775364999298623</v>
      </c>
      <c r="F256" s="84" t="s">
        <v>1479</v>
      </c>
      <c r="G256" s="84" t="b">
        <v>0</v>
      </c>
      <c r="H256" s="84" t="b">
        <v>0</v>
      </c>
      <c r="I256" s="84" t="b">
        <v>0</v>
      </c>
      <c r="J256" s="84" t="b">
        <v>0</v>
      </c>
      <c r="K256" s="84" t="b">
        <v>0</v>
      </c>
      <c r="L256" s="84" t="b">
        <v>0</v>
      </c>
    </row>
    <row r="257" spans="1:12" ht="15">
      <c r="A257" s="84" t="s">
        <v>2041</v>
      </c>
      <c r="B257" s="84" t="s">
        <v>1578</v>
      </c>
      <c r="C257" s="84">
        <v>2</v>
      </c>
      <c r="D257" s="118">
        <v>0.0070385939529392415</v>
      </c>
      <c r="E257" s="118">
        <v>2.1775364999298623</v>
      </c>
      <c r="F257" s="84" t="s">
        <v>1479</v>
      </c>
      <c r="G257" s="84" t="b">
        <v>0</v>
      </c>
      <c r="H257" s="84" t="b">
        <v>0</v>
      </c>
      <c r="I257" s="84" t="b">
        <v>0</v>
      </c>
      <c r="J257" s="84" t="b">
        <v>0</v>
      </c>
      <c r="K257" s="84" t="b">
        <v>0</v>
      </c>
      <c r="L257" s="84" t="b">
        <v>0</v>
      </c>
    </row>
    <row r="258" spans="1:12" ht="15">
      <c r="A258" s="84" t="s">
        <v>1578</v>
      </c>
      <c r="B258" s="84" t="s">
        <v>2042</v>
      </c>
      <c r="C258" s="84">
        <v>2</v>
      </c>
      <c r="D258" s="118">
        <v>0.0070385939529392415</v>
      </c>
      <c r="E258" s="118">
        <v>2.1775364999298623</v>
      </c>
      <c r="F258" s="84" t="s">
        <v>1479</v>
      </c>
      <c r="G258" s="84" t="b">
        <v>0</v>
      </c>
      <c r="H258" s="84" t="b">
        <v>0</v>
      </c>
      <c r="I258" s="84" t="b">
        <v>0</v>
      </c>
      <c r="J258" s="84" t="b">
        <v>0</v>
      </c>
      <c r="K258" s="84" t="b">
        <v>0</v>
      </c>
      <c r="L258" s="84" t="b">
        <v>0</v>
      </c>
    </row>
    <row r="259" spans="1:12" ht="15">
      <c r="A259" s="84" t="s">
        <v>2042</v>
      </c>
      <c r="B259" s="84" t="s">
        <v>1608</v>
      </c>
      <c r="C259" s="84">
        <v>2</v>
      </c>
      <c r="D259" s="118">
        <v>0.0070385939529392415</v>
      </c>
      <c r="E259" s="118">
        <v>0.9872048017595707</v>
      </c>
      <c r="F259" s="84" t="s">
        <v>1479</v>
      </c>
      <c r="G259" s="84" t="b">
        <v>0</v>
      </c>
      <c r="H259" s="84" t="b">
        <v>0</v>
      </c>
      <c r="I259" s="84" t="b">
        <v>0</v>
      </c>
      <c r="J259" s="84" t="b">
        <v>0</v>
      </c>
      <c r="K259" s="84" t="b">
        <v>1</v>
      </c>
      <c r="L259" s="84" t="b">
        <v>0</v>
      </c>
    </row>
    <row r="260" spans="1:12" ht="15">
      <c r="A260" s="84" t="s">
        <v>1607</v>
      </c>
      <c r="B260" s="84" t="s">
        <v>1987</v>
      </c>
      <c r="C260" s="84">
        <v>2</v>
      </c>
      <c r="D260" s="118">
        <v>0.0070385939529392415</v>
      </c>
      <c r="E260" s="118">
        <v>0.9872048017595707</v>
      </c>
      <c r="F260" s="84" t="s">
        <v>1479</v>
      </c>
      <c r="G260" s="84" t="b">
        <v>0</v>
      </c>
      <c r="H260" s="84" t="b">
        <v>0</v>
      </c>
      <c r="I260" s="84" t="b">
        <v>0</v>
      </c>
      <c r="J260" s="84" t="b">
        <v>0</v>
      </c>
      <c r="K260" s="84" t="b">
        <v>0</v>
      </c>
      <c r="L260" s="84" t="b">
        <v>0</v>
      </c>
    </row>
    <row r="261" spans="1:12" ht="15">
      <c r="A261" s="84" t="s">
        <v>1987</v>
      </c>
      <c r="B261" s="84" t="s">
        <v>2043</v>
      </c>
      <c r="C261" s="84">
        <v>2</v>
      </c>
      <c r="D261" s="118">
        <v>0.0070385939529392415</v>
      </c>
      <c r="E261" s="118">
        <v>2.1775364999298623</v>
      </c>
      <c r="F261" s="84" t="s">
        <v>1479</v>
      </c>
      <c r="G261" s="84" t="b">
        <v>0</v>
      </c>
      <c r="H261" s="84" t="b">
        <v>0</v>
      </c>
      <c r="I261" s="84" t="b">
        <v>0</v>
      </c>
      <c r="J261" s="84" t="b">
        <v>0</v>
      </c>
      <c r="K261" s="84" t="b">
        <v>0</v>
      </c>
      <c r="L261" s="84" t="b">
        <v>0</v>
      </c>
    </row>
    <row r="262" spans="1:12" ht="15">
      <c r="A262" s="84" t="s">
        <v>2043</v>
      </c>
      <c r="B262" s="84" t="s">
        <v>2044</v>
      </c>
      <c r="C262" s="84">
        <v>2</v>
      </c>
      <c r="D262" s="118">
        <v>0.0070385939529392415</v>
      </c>
      <c r="E262" s="118">
        <v>2.1775364999298623</v>
      </c>
      <c r="F262" s="84" t="s">
        <v>1479</v>
      </c>
      <c r="G262" s="84" t="b">
        <v>0</v>
      </c>
      <c r="H262" s="84" t="b">
        <v>0</v>
      </c>
      <c r="I262" s="84" t="b">
        <v>0</v>
      </c>
      <c r="J262" s="84" t="b">
        <v>0</v>
      </c>
      <c r="K262" s="84" t="b">
        <v>0</v>
      </c>
      <c r="L262" s="84" t="b">
        <v>0</v>
      </c>
    </row>
    <row r="263" spans="1:12" ht="15">
      <c r="A263" s="84" t="s">
        <v>2044</v>
      </c>
      <c r="B263" s="84" t="s">
        <v>2045</v>
      </c>
      <c r="C263" s="84">
        <v>2</v>
      </c>
      <c r="D263" s="118">
        <v>0.0070385939529392415</v>
      </c>
      <c r="E263" s="118">
        <v>2.1775364999298623</v>
      </c>
      <c r="F263" s="84" t="s">
        <v>1479</v>
      </c>
      <c r="G263" s="84" t="b">
        <v>0</v>
      </c>
      <c r="H263" s="84" t="b">
        <v>0</v>
      </c>
      <c r="I263" s="84" t="b">
        <v>0</v>
      </c>
      <c r="J263" s="84" t="b">
        <v>0</v>
      </c>
      <c r="K263" s="84" t="b">
        <v>0</v>
      </c>
      <c r="L263" s="84" t="b">
        <v>0</v>
      </c>
    </row>
    <row r="264" spans="1:12" ht="15">
      <c r="A264" s="84" t="s">
        <v>2045</v>
      </c>
      <c r="B264" s="84" t="s">
        <v>1608</v>
      </c>
      <c r="C264" s="84">
        <v>2</v>
      </c>
      <c r="D264" s="118">
        <v>0.0070385939529392415</v>
      </c>
      <c r="E264" s="118">
        <v>0.9872048017595707</v>
      </c>
      <c r="F264" s="84" t="s">
        <v>1479</v>
      </c>
      <c r="G264" s="84" t="b">
        <v>0</v>
      </c>
      <c r="H264" s="84" t="b">
        <v>0</v>
      </c>
      <c r="I264" s="84" t="b">
        <v>0</v>
      </c>
      <c r="J264" s="84" t="b">
        <v>0</v>
      </c>
      <c r="K264" s="84" t="b">
        <v>1</v>
      </c>
      <c r="L264" s="84" t="b">
        <v>0</v>
      </c>
    </row>
    <row r="265" spans="1:12" ht="15">
      <c r="A265" s="84" t="s">
        <v>1607</v>
      </c>
      <c r="B265" s="84" t="s">
        <v>2046</v>
      </c>
      <c r="C265" s="84">
        <v>2</v>
      </c>
      <c r="D265" s="118">
        <v>0.0070385939529392415</v>
      </c>
      <c r="E265" s="118">
        <v>0.9872048017595707</v>
      </c>
      <c r="F265" s="84" t="s">
        <v>1479</v>
      </c>
      <c r="G265" s="84" t="b">
        <v>0</v>
      </c>
      <c r="H265" s="84" t="b">
        <v>0</v>
      </c>
      <c r="I265" s="84" t="b">
        <v>0</v>
      </c>
      <c r="J265" s="84" t="b">
        <v>0</v>
      </c>
      <c r="K265" s="84" t="b">
        <v>0</v>
      </c>
      <c r="L265" s="84" t="b">
        <v>0</v>
      </c>
    </row>
    <row r="266" spans="1:12" ht="15">
      <c r="A266" s="84" t="s">
        <v>2046</v>
      </c>
      <c r="B266" s="84" t="s">
        <v>2004</v>
      </c>
      <c r="C266" s="84">
        <v>2</v>
      </c>
      <c r="D266" s="118">
        <v>0.0070385939529392415</v>
      </c>
      <c r="E266" s="118">
        <v>2.1775364999298623</v>
      </c>
      <c r="F266" s="84" t="s">
        <v>1479</v>
      </c>
      <c r="G266" s="84" t="b">
        <v>0</v>
      </c>
      <c r="H266" s="84" t="b">
        <v>0</v>
      </c>
      <c r="I266" s="84" t="b">
        <v>0</v>
      </c>
      <c r="J266" s="84" t="b">
        <v>0</v>
      </c>
      <c r="K266" s="84" t="b">
        <v>0</v>
      </c>
      <c r="L266" s="84" t="b">
        <v>0</v>
      </c>
    </row>
    <row r="267" spans="1:12" ht="15">
      <c r="A267" s="84" t="s">
        <v>307</v>
      </c>
      <c r="B267" s="84" t="s">
        <v>1619</v>
      </c>
      <c r="C267" s="84">
        <v>5</v>
      </c>
      <c r="D267" s="118">
        <v>0.010708750694122002</v>
      </c>
      <c r="E267" s="118">
        <v>1.4771212547196624</v>
      </c>
      <c r="F267" s="84" t="s">
        <v>1480</v>
      </c>
      <c r="G267" s="84" t="b">
        <v>0</v>
      </c>
      <c r="H267" s="84" t="b">
        <v>0</v>
      </c>
      <c r="I267" s="84" t="b">
        <v>0</v>
      </c>
      <c r="J267" s="84" t="b">
        <v>0</v>
      </c>
      <c r="K267" s="84" t="b">
        <v>0</v>
      </c>
      <c r="L267" s="84" t="b">
        <v>0</v>
      </c>
    </row>
    <row r="268" spans="1:12" ht="15">
      <c r="A268" s="84" t="s">
        <v>250</v>
      </c>
      <c r="B268" s="84" t="s">
        <v>243</v>
      </c>
      <c r="C268" s="84">
        <v>4</v>
      </c>
      <c r="D268" s="118">
        <v>0.009899096954033772</v>
      </c>
      <c r="E268" s="118">
        <v>1.8293037728310249</v>
      </c>
      <c r="F268" s="84" t="s">
        <v>1480</v>
      </c>
      <c r="G268" s="84" t="b">
        <v>0</v>
      </c>
      <c r="H268" s="84" t="b">
        <v>0</v>
      </c>
      <c r="I268" s="84" t="b">
        <v>0</v>
      </c>
      <c r="J268" s="84" t="b">
        <v>0</v>
      </c>
      <c r="K268" s="84" t="b">
        <v>0</v>
      </c>
      <c r="L268" s="84" t="b">
        <v>0</v>
      </c>
    </row>
    <row r="269" spans="1:12" ht="15">
      <c r="A269" s="84" t="s">
        <v>1673</v>
      </c>
      <c r="B269" s="84" t="s">
        <v>1674</v>
      </c>
      <c r="C269" s="84">
        <v>4</v>
      </c>
      <c r="D269" s="118">
        <v>0.014036966310239698</v>
      </c>
      <c r="E269" s="118">
        <v>1.8293037728310249</v>
      </c>
      <c r="F269" s="84" t="s">
        <v>1480</v>
      </c>
      <c r="G269" s="84" t="b">
        <v>0</v>
      </c>
      <c r="H269" s="84" t="b">
        <v>0</v>
      </c>
      <c r="I269" s="84" t="b">
        <v>0</v>
      </c>
      <c r="J269" s="84" t="b">
        <v>0</v>
      </c>
      <c r="K269" s="84" t="b">
        <v>0</v>
      </c>
      <c r="L269" s="84" t="b">
        <v>0</v>
      </c>
    </row>
    <row r="270" spans="1:12" ht="15">
      <c r="A270" s="84" t="s">
        <v>2023</v>
      </c>
      <c r="B270" s="84" t="s">
        <v>2024</v>
      </c>
      <c r="C270" s="84">
        <v>3</v>
      </c>
      <c r="D270" s="118">
        <v>0.008712350927982029</v>
      </c>
      <c r="E270" s="118">
        <v>1.954242509439325</v>
      </c>
      <c r="F270" s="84" t="s">
        <v>1480</v>
      </c>
      <c r="G270" s="84" t="b">
        <v>1</v>
      </c>
      <c r="H270" s="84" t="b">
        <v>0</v>
      </c>
      <c r="I270" s="84" t="b">
        <v>0</v>
      </c>
      <c r="J270" s="84" t="b">
        <v>0</v>
      </c>
      <c r="K270" s="84" t="b">
        <v>0</v>
      </c>
      <c r="L270" s="84" t="b">
        <v>0</v>
      </c>
    </row>
    <row r="271" spans="1:12" ht="15">
      <c r="A271" s="84" t="s">
        <v>2024</v>
      </c>
      <c r="B271" s="84" t="s">
        <v>308</v>
      </c>
      <c r="C271" s="84">
        <v>3</v>
      </c>
      <c r="D271" s="118">
        <v>0.008712350927982029</v>
      </c>
      <c r="E271" s="118">
        <v>1.954242509439325</v>
      </c>
      <c r="F271" s="84" t="s">
        <v>1480</v>
      </c>
      <c r="G271" s="84" t="b">
        <v>0</v>
      </c>
      <c r="H271" s="84" t="b">
        <v>0</v>
      </c>
      <c r="I271" s="84" t="b">
        <v>0</v>
      </c>
      <c r="J271" s="84" t="b">
        <v>0</v>
      </c>
      <c r="K271" s="84" t="b">
        <v>0</v>
      </c>
      <c r="L271" s="84" t="b">
        <v>0</v>
      </c>
    </row>
    <row r="272" spans="1:12" ht="15">
      <c r="A272" s="84" t="s">
        <v>308</v>
      </c>
      <c r="B272" s="84" t="s">
        <v>307</v>
      </c>
      <c r="C272" s="84">
        <v>3</v>
      </c>
      <c r="D272" s="118">
        <v>0.008712350927982029</v>
      </c>
      <c r="E272" s="118">
        <v>1.8293037728310249</v>
      </c>
      <c r="F272" s="84" t="s">
        <v>1480</v>
      </c>
      <c r="G272" s="84" t="b">
        <v>0</v>
      </c>
      <c r="H272" s="84" t="b">
        <v>0</v>
      </c>
      <c r="I272" s="84" t="b">
        <v>0</v>
      </c>
      <c r="J272" s="84" t="b">
        <v>0</v>
      </c>
      <c r="K272" s="84" t="b">
        <v>0</v>
      </c>
      <c r="L272" s="84" t="b">
        <v>0</v>
      </c>
    </row>
    <row r="273" spans="1:12" ht="15">
      <c r="A273" s="84" t="s">
        <v>1619</v>
      </c>
      <c r="B273" s="84" t="s">
        <v>2025</v>
      </c>
      <c r="C273" s="84">
        <v>3</v>
      </c>
      <c r="D273" s="118">
        <v>0.008712350927982029</v>
      </c>
      <c r="E273" s="118">
        <v>1.4771212547196624</v>
      </c>
      <c r="F273" s="84" t="s">
        <v>1480</v>
      </c>
      <c r="G273" s="84" t="b">
        <v>0</v>
      </c>
      <c r="H273" s="84" t="b">
        <v>0</v>
      </c>
      <c r="I273" s="84" t="b">
        <v>0</v>
      </c>
      <c r="J273" s="84" t="b">
        <v>0</v>
      </c>
      <c r="K273" s="84" t="b">
        <v>0</v>
      </c>
      <c r="L273" s="84" t="b">
        <v>0</v>
      </c>
    </row>
    <row r="274" spans="1:12" ht="15">
      <c r="A274" s="84" t="s">
        <v>2025</v>
      </c>
      <c r="B274" s="84" t="s">
        <v>2026</v>
      </c>
      <c r="C274" s="84">
        <v>3</v>
      </c>
      <c r="D274" s="118">
        <v>0.008712350927982029</v>
      </c>
      <c r="E274" s="118">
        <v>1.954242509439325</v>
      </c>
      <c r="F274" s="84" t="s">
        <v>1480</v>
      </c>
      <c r="G274" s="84" t="b">
        <v>0</v>
      </c>
      <c r="H274" s="84" t="b">
        <v>0</v>
      </c>
      <c r="I274" s="84" t="b">
        <v>0</v>
      </c>
      <c r="J274" s="84" t="b">
        <v>0</v>
      </c>
      <c r="K274" s="84" t="b">
        <v>0</v>
      </c>
      <c r="L274" s="84" t="b">
        <v>0</v>
      </c>
    </row>
    <row r="275" spans="1:12" ht="15">
      <c r="A275" s="84" t="s">
        <v>2026</v>
      </c>
      <c r="B275" s="84" t="s">
        <v>2027</v>
      </c>
      <c r="C275" s="84">
        <v>3</v>
      </c>
      <c r="D275" s="118">
        <v>0.008712350927982029</v>
      </c>
      <c r="E275" s="118">
        <v>1.954242509439325</v>
      </c>
      <c r="F275" s="84" t="s">
        <v>1480</v>
      </c>
      <c r="G275" s="84" t="b">
        <v>0</v>
      </c>
      <c r="H275" s="84" t="b">
        <v>0</v>
      </c>
      <c r="I275" s="84" t="b">
        <v>0</v>
      </c>
      <c r="J275" s="84" t="b">
        <v>0</v>
      </c>
      <c r="K275" s="84" t="b">
        <v>0</v>
      </c>
      <c r="L275" s="84" t="b">
        <v>0</v>
      </c>
    </row>
    <row r="276" spans="1:12" ht="15">
      <c r="A276" s="84" t="s">
        <v>2027</v>
      </c>
      <c r="B276" s="84" t="s">
        <v>2028</v>
      </c>
      <c r="C276" s="84">
        <v>3</v>
      </c>
      <c r="D276" s="118">
        <v>0.008712350927982029</v>
      </c>
      <c r="E276" s="118">
        <v>1.954242509439325</v>
      </c>
      <c r="F276" s="84" t="s">
        <v>1480</v>
      </c>
      <c r="G276" s="84" t="b">
        <v>0</v>
      </c>
      <c r="H276" s="84" t="b">
        <v>0</v>
      </c>
      <c r="I276" s="84" t="b">
        <v>0</v>
      </c>
      <c r="J276" s="84" t="b">
        <v>0</v>
      </c>
      <c r="K276" s="84" t="b">
        <v>0</v>
      </c>
      <c r="L276" s="84" t="b">
        <v>0</v>
      </c>
    </row>
    <row r="277" spans="1:12" ht="15">
      <c r="A277" s="84" t="s">
        <v>2028</v>
      </c>
      <c r="B277" s="84" t="s">
        <v>2029</v>
      </c>
      <c r="C277" s="84">
        <v>3</v>
      </c>
      <c r="D277" s="118">
        <v>0.008712350927982029</v>
      </c>
      <c r="E277" s="118">
        <v>1.954242509439325</v>
      </c>
      <c r="F277" s="84" t="s">
        <v>1480</v>
      </c>
      <c r="G277" s="84" t="b">
        <v>0</v>
      </c>
      <c r="H277" s="84" t="b">
        <v>0</v>
      </c>
      <c r="I277" s="84" t="b">
        <v>0</v>
      </c>
      <c r="J277" s="84" t="b">
        <v>0</v>
      </c>
      <c r="K277" s="84" t="b">
        <v>0</v>
      </c>
      <c r="L277" s="84" t="b">
        <v>0</v>
      </c>
    </row>
    <row r="278" spans="1:12" ht="15">
      <c r="A278" s="84" t="s">
        <v>2029</v>
      </c>
      <c r="B278" s="84" t="s">
        <v>2030</v>
      </c>
      <c r="C278" s="84">
        <v>3</v>
      </c>
      <c r="D278" s="118">
        <v>0.008712350927982029</v>
      </c>
      <c r="E278" s="118">
        <v>1.954242509439325</v>
      </c>
      <c r="F278" s="84" t="s">
        <v>1480</v>
      </c>
      <c r="G278" s="84" t="b">
        <v>0</v>
      </c>
      <c r="H278" s="84" t="b">
        <v>0</v>
      </c>
      <c r="I278" s="84" t="b">
        <v>0</v>
      </c>
      <c r="J278" s="84" t="b">
        <v>0</v>
      </c>
      <c r="K278" s="84" t="b">
        <v>0</v>
      </c>
      <c r="L278" s="84" t="b">
        <v>0</v>
      </c>
    </row>
    <row r="279" spans="1:12" ht="15">
      <c r="A279" s="84" t="s">
        <v>2030</v>
      </c>
      <c r="B279" s="84" t="s">
        <v>1621</v>
      </c>
      <c r="C279" s="84">
        <v>3</v>
      </c>
      <c r="D279" s="118">
        <v>0.008712350927982029</v>
      </c>
      <c r="E279" s="118">
        <v>1.7323937598229686</v>
      </c>
      <c r="F279" s="84" t="s">
        <v>1480</v>
      </c>
      <c r="G279" s="84" t="b">
        <v>0</v>
      </c>
      <c r="H279" s="84" t="b">
        <v>0</v>
      </c>
      <c r="I279" s="84" t="b">
        <v>0</v>
      </c>
      <c r="J279" s="84" t="b">
        <v>0</v>
      </c>
      <c r="K279" s="84" t="b">
        <v>0</v>
      </c>
      <c r="L279" s="84" t="b">
        <v>0</v>
      </c>
    </row>
    <row r="280" spans="1:12" ht="15">
      <c r="A280" s="84" t="s">
        <v>1621</v>
      </c>
      <c r="B280" s="84" t="s">
        <v>2031</v>
      </c>
      <c r="C280" s="84">
        <v>3</v>
      </c>
      <c r="D280" s="118">
        <v>0.008712350927982029</v>
      </c>
      <c r="E280" s="118">
        <v>1.8293037728310249</v>
      </c>
      <c r="F280" s="84" t="s">
        <v>1480</v>
      </c>
      <c r="G280" s="84" t="b">
        <v>0</v>
      </c>
      <c r="H280" s="84" t="b">
        <v>0</v>
      </c>
      <c r="I280" s="84" t="b">
        <v>0</v>
      </c>
      <c r="J280" s="84" t="b">
        <v>0</v>
      </c>
      <c r="K280" s="84" t="b">
        <v>0</v>
      </c>
      <c r="L280" s="84" t="b">
        <v>0</v>
      </c>
    </row>
    <row r="281" spans="1:12" ht="15">
      <c r="A281" s="84" t="s">
        <v>2016</v>
      </c>
      <c r="B281" s="84" t="s">
        <v>1619</v>
      </c>
      <c r="C281" s="84">
        <v>3</v>
      </c>
      <c r="D281" s="118">
        <v>0.008712350927982029</v>
      </c>
      <c r="E281" s="118">
        <v>1.4771212547196624</v>
      </c>
      <c r="F281" s="84" t="s">
        <v>1480</v>
      </c>
      <c r="G281" s="84" t="b">
        <v>0</v>
      </c>
      <c r="H281" s="84" t="b">
        <v>0</v>
      </c>
      <c r="I281" s="84" t="b">
        <v>0</v>
      </c>
      <c r="J281" s="84" t="b">
        <v>0</v>
      </c>
      <c r="K281" s="84" t="b">
        <v>0</v>
      </c>
      <c r="L281" s="84" t="b">
        <v>0</v>
      </c>
    </row>
    <row r="282" spans="1:12" ht="15">
      <c r="A282" s="84" t="s">
        <v>1619</v>
      </c>
      <c r="B282" s="84" t="s">
        <v>1577</v>
      </c>
      <c r="C282" s="84">
        <v>3</v>
      </c>
      <c r="D282" s="118">
        <v>0.008712350927982029</v>
      </c>
      <c r="E282" s="118">
        <v>1.255272505103306</v>
      </c>
      <c r="F282" s="84" t="s">
        <v>1480</v>
      </c>
      <c r="G282" s="84" t="b">
        <v>0</v>
      </c>
      <c r="H282" s="84" t="b">
        <v>0</v>
      </c>
      <c r="I282" s="84" t="b">
        <v>0</v>
      </c>
      <c r="J282" s="84" t="b">
        <v>0</v>
      </c>
      <c r="K282" s="84" t="b">
        <v>0</v>
      </c>
      <c r="L282" s="84" t="b">
        <v>0</v>
      </c>
    </row>
    <row r="283" spans="1:12" ht="15">
      <c r="A283" s="84" t="s">
        <v>1577</v>
      </c>
      <c r="B283" s="84" t="s">
        <v>2017</v>
      </c>
      <c r="C283" s="84">
        <v>3</v>
      </c>
      <c r="D283" s="118">
        <v>0.008712350927982029</v>
      </c>
      <c r="E283" s="118">
        <v>1.7323937598229686</v>
      </c>
      <c r="F283" s="84" t="s">
        <v>1480</v>
      </c>
      <c r="G283" s="84" t="b">
        <v>0</v>
      </c>
      <c r="H283" s="84" t="b">
        <v>0</v>
      </c>
      <c r="I283" s="84" t="b">
        <v>0</v>
      </c>
      <c r="J283" s="84" t="b">
        <v>0</v>
      </c>
      <c r="K283" s="84" t="b">
        <v>0</v>
      </c>
      <c r="L283" s="84" t="b">
        <v>0</v>
      </c>
    </row>
    <row r="284" spans="1:12" ht="15">
      <c r="A284" s="84" t="s">
        <v>2017</v>
      </c>
      <c r="B284" s="84" t="s">
        <v>1994</v>
      </c>
      <c r="C284" s="84">
        <v>3</v>
      </c>
      <c r="D284" s="118">
        <v>0.008712350927982029</v>
      </c>
      <c r="E284" s="118">
        <v>1.954242509439325</v>
      </c>
      <c r="F284" s="84" t="s">
        <v>1480</v>
      </c>
      <c r="G284" s="84" t="b">
        <v>0</v>
      </c>
      <c r="H284" s="84" t="b">
        <v>0</v>
      </c>
      <c r="I284" s="84" t="b">
        <v>0</v>
      </c>
      <c r="J284" s="84" t="b">
        <v>0</v>
      </c>
      <c r="K284" s="84" t="b">
        <v>0</v>
      </c>
      <c r="L284" s="84" t="b">
        <v>0</v>
      </c>
    </row>
    <row r="285" spans="1:12" ht="15">
      <c r="A285" s="84" t="s">
        <v>1994</v>
      </c>
      <c r="B285" s="84" t="s">
        <v>2018</v>
      </c>
      <c r="C285" s="84">
        <v>3</v>
      </c>
      <c r="D285" s="118">
        <v>0.008712350927982029</v>
      </c>
      <c r="E285" s="118">
        <v>1.954242509439325</v>
      </c>
      <c r="F285" s="84" t="s">
        <v>1480</v>
      </c>
      <c r="G285" s="84" t="b">
        <v>0</v>
      </c>
      <c r="H285" s="84" t="b">
        <v>0</v>
      </c>
      <c r="I285" s="84" t="b">
        <v>0</v>
      </c>
      <c r="J285" s="84" t="b">
        <v>1</v>
      </c>
      <c r="K285" s="84" t="b">
        <v>0</v>
      </c>
      <c r="L285" s="84" t="b">
        <v>0</v>
      </c>
    </row>
    <row r="286" spans="1:12" ht="15">
      <c r="A286" s="84" t="s">
        <v>2018</v>
      </c>
      <c r="B286" s="84" t="s">
        <v>2019</v>
      </c>
      <c r="C286" s="84">
        <v>3</v>
      </c>
      <c r="D286" s="118">
        <v>0.008712350927982029</v>
      </c>
      <c r="E286" s="118">
        <v>1.954242509439325</v>
      </c>
      <c r="F286" s="84" t="s">
        <v>1480</v>
      </c>
      <c r="G286" s="84" t="b">
        <v>1</v>
      </c>
      <c r="H286" s="84" t="b">
        <v>0</v>
      </c>
      <c r="I286" s="84" t="b">
        <v>0</v>
      </c>
      <c r="J286" s="84" t="b">
        <v>0</v>
      </c>
      <c r="K286" s="84" t="b">
        <v>0</v>
      </c>
      <c r="L286" s="84" t="b">
        <v>0</v>
      </c>
    </row>
    <row r="287" spans="1:12" ht="15">
      <c r="A287" s="84" t="s">
        <v>2019</v>
      </c>
      <c r="B287" s="84" t="s">
        <v>1620</v>
      </c>
      <c r="C287" s="84">
        <v>3</v>
      </c>
      <c r="D287" s="118">
        <v>0.008712350927982029</v>
      </c>
      <c r="E287" s="118">
        <v>1.6532125137753437</v>
      </c>
      <c r="F287" s="84" t="s">
        <v>1480</v>
      </c>
      <c r="G287" s="84" t="b">
        <v>0</v>
      </c>
      <c r="H287" s="84" t="b">
        <v>0</v>
      </c>
      <c r="I287" s="84" t="b">
        <v>0</v>
      </c>
      <c r="J287" s="84" t="b">
        <v>0</v>
      </c>
      <c r="K287" s="84" t="b">
        <v>0</v>
      </c>
      <c r="L287" s="84" t="b">
        <v>0</v>
      </c>
    </row>
    <row r="288" spans="1:12" ht="15">
      <c r="A288" s="84" t="s">
        <v>1620</v>
      </c>
      <c r="B288" s="84" t="s">
        <v>1622</v>
      </c>
      <c r="C288" s="84">
        <v>3</v>
      </c>
      <c r="D288" s="118">
        <v>0.008712350927982029</v>
      </c>
      <c r="E288" s="118">
        <v>1.4313637641589874</v>
      </c>
      <c r="F288" s="84" t="s">
        <v>1480</v>
      </c>
      <c r="G288" s="84" t="b">
        <v>0</v>
      </c>
      <c r="H288" s="84" t="b">
        <v>0</v>
      </c>
      <c r="I288" s="84" t="b">
        <v>0</v>
      </c>
      <c r="J288" s="84" t="b">
        <v>0</v>
      </c>
      <c r="K288" s="84" t="b">
        <v>0</v>
      </c>
      <c r="L288" s="84" t="b">
        <v>0</v>
      </c>
    </row>
    <row r="289" spans="1:12" ht="15">
      <c r="A289" s="84" t="s">
        <v>1622</v>
      </c>
      <c r="B289" s="84" t="s">
        <v>1620</v>
      </c>
      <c r="C289" s="84">
        <v>3</v>
      </c>
      <c r="D289" s="118">
        <v>0.008712350927982029</v>
      </c>
      <c r="E289" s="118">
        <v>1.4313637641589874</v>
      </c>
      <c r="F289" s="84" t="s">
        <v>1480</v>
      </c>
      <c r="G289" s="84" t="b">
        <v>0</v>
      </c>
      <c r="H289" s="84" t="b">
        <v>0</v>
      </c>
      <c r="I289" s="84" t="b">
        <v>0</v>
      </c>
      <c r="J289" s="84" t="b">
        <v>0</v>
      </c>
      <c r="K289" s="84" t="b">
        <v>0</v>
      </c>
      <c r="L289" s="84" t="b">
        <v>0</v>
      </c>
    </row>
    <row r="290" spans="1:12" ht="15">
      <c r="A290" s="84" t="s">
        <v>1620</v>
      </c>
      <c r="B290" s="84" t="s">
        <v>2000</v>
      </c>
      <c r="C290" s="84">
        <v>3</v>
      </c>
      <c r="D290" s="118">
        <v>0.008712350927982029</v>
      </c>
      <c r="E290" s="118">
        <v>1.6532125137753437</v>
      </c>
      <c r="F290" s="84" t="s">
        <v>1480</v>
      </c>
      <c r="G290" s="84" t="b">
        <v>0</v>
      </c>
      <c r="H290" s="84" t="b">
        <v>0</v>
      </c>
      <c r="I290" s="84" t="b">
        <v>0</v>
      </c>
      <c r="J290" s="84" t="b">
        <v>0</v>
      </c>
      <c r="K290" s="84" t="b">
        <v>0</v>
      </c>
      <c r="L290" s="84" t="b">
        <v>0</v>
      </c>
    </row>
    <row r="291" spans="1:12" ht="15">
      <c r="A291" s="84" t="s">
        <v>2000</v>
      </c>
      <c r="B291" s="84" t="s">
        <v>2001</v>
      </c>
      <c r="C291" s="84">
        <v>3</v>
      </c>
      <c r="D291" s="118">
        <v>0.008712350927982029</v>
      </c>
      <c r="E291" s="118">
        <v>1.954242509439325</v>
      </c>
      <c r="F291" s="84" t="s">
        <v>1480</v>
      </c>
      <c r="G291" s="84" t="b">
        <v>0</v>
      </c>
      <c r="H291" s="84" t="b">
        <v>0</v>
      </c>
      <c r="I291" s="84" t="b">
        <v>0</v>
      </c>
      <c r="J291" s="84" t="b">
        <v>0</v>
      </c>
      <c r="K291" s="84" t="b">
        <v>0</v>
      </c>
      <c r="L291" s="84" t="b">
        <v>0</v>
      </c>
    </row>
    <row r="292" spans="1:12" ht="15">
      <c r="A292" s="84" t="s">
        <v>2001</v>
      </c>
      <c r="B292" s="84" t="s">
        <v>2020</v>
      </c>
      <c r="C292" s="84">
        <v>3</v>
      </c>
      <c r="D292" s="118">
        <v>0.008712350927982029</v>
      </c>
      <c r="E292" s="118">
        <v>1.954242509439325</v>
      </c>
      <c r="F292" s="84" t="s">
        <v>1480</v>
      </c>
      <c r="G292" s="84" t="b">
        <v>0</v>
      </c>
      <c r="H292" s="84" t="b">
        <v>0</v>
      </c>
      <c r="I292" s="84" t="b">
        <v>0</v>
      </c>
      <c r="J292" s="84" t="b">
        <v>0</v>
      </c>
      <c r="K292" s="84" t="b">
        <v>0</v>
      </c>
      <c r="L292" s="84" t="b">
        <v>0</v>
      </c>
    </row>
    <row r="293" spans="1:12" ht="15">
      <c r="A293" s="84" t="s">
        <v>2020</v>
      </c>
      <c r="B293" s="84" t="s">
        <v>2021</v>
      </c>
      <c r="C293" s="84">
        <v>3</v>
      </c>
      <c r="D293" s="118">
        <v>0.008712350927982029</v>
      </c>
      <c r="E293" s="118">
        <v>1.954242509439325</v>
      </c>
      <c r="F293" s="84" t="s">
        <v>1480</v>
      </c>
      <c r="G293" s="84" t="b">
        <v>0</v>
      </c>
      <c r="H293" s="84" t="b">
        <v>0</v>
      </c>
      <c r="I293" s="84" t="b">
        <v>0</v>
      </c>
      <c r="J293" s="84" t="b">
        <v>0</v>
      </c>
      <c r="K293" s="84" t="b">
        <v>0</v>
      </c>
      <c r="L293" s="84" t="b">
        <v>0</v>
      </c>
    </row>
    <row r="294" spans="1:12" ht="15">
      <c r="A294" s="84" t="s">
        <v>2021</v>
      </c>
      <c r="B294" s="84" t="s">
        <v>2022</v>
      </c>
      <c r="C294" s="84">
        <v>3</v>
      </c>
      <c r="D294" s="118">
        <v>0.008712350927982029</v>
      </c>
      <c r="E294" s="118">
        <v>1.954242509439325</v>
      </c>
      <c r="F294" s="84" t="s">
        <v>1480</v>
      </c>
      <c r="G294" s="84" t="b">
        <v>0</v>
      </c>
      <c r="H294" s="84" t="b">
        <v>0</v>
      </c>
      <c r="I294" s="84" t="b">
        <v>0</v>
      </c>
      <c r="J294" s="84" t="b">
        <v>1</v>
      </c>
      <c r="K294" s="84" t="b">
        <v>0</v>
      </c>
      <c r="L294" s="84" t="b">
        <v>0</v>
      </c>
    </row>
    <row r="295" spans="1:12" ht="15">
      <c r="A295" s="84" t="s">
        <v>243</v>
      </c>
      <c r="B295" s="84" t="s">
        <v>2065</v>
      </c>
      <c r="C295" s="84">
        <v>2</v>
      </c>
      <c r="D295" s="118">
        <v>0.007018483155119849</v>
      </c>
      <c r="E295" s="118">
        <v>1.4771212547196624</v>
      </c>
      <c r="F295" s="84" t="s">
        <v>1480</v>
      </c>
      <c r="G295" s="84" t="b">
        <v>0</v>
      </c>
      <c r="H295" s="84" t="b">
        <v>0</v>
      </c>
      <c r="I295" s="84" t="b">
        <v>0</v>
      </c>
      <c r="J295" s="84" t="b">
        <v>0</v>
      </c>
      <c r="K295" s="84" t="b">
        <v>0</v>
      </c>
      <c r="L295" s="84" t="b">
        <v>0</v>
      </c>
    </row>
    <row r="296" spans="1:12" ht="15">
      <c r="A296" s="84" t="s">
        <v>2065</v>
      </c>
      <c r="B296" s="84" t="s">
        <v>2066</v>
      </c>
      <c r="C296" s="84">
        <v>2</v>
      </c>
      <c r="D296" s="118">
        <v>0.007018483155119849</v>
      </c>
      <c r="E296" s="118">
        <v>2.130333768495006</v>
      </c>
      <c r="F296" s="84" t="s">
        <v>1480</v>
      </c>
      <c r="G296" s="84" t="b">
        <v>0</v>
      </c>
      <c r="H296" s="84" t="b">
        <v>0</v>
      </c>
      <c r="I296" s="84" t="b">
        <v>0</v>
      </c>
      <c r="J296" s="84" t="b">
        <v>0</v>
      </c>
      <c r="K296" s="84" t="b">
        <v>0</v>
      </c>
      <c r="L296" s="84" t="b">
        <v>0</v>
      </c>
    </row>
    <row r="297" spans="1:12" ht="15">
      <c r="A297" s="84" t="s">
        <v>2066</v>
      </c>
      <c r="B297" s="84" t="s">
        <v>2067</v>
      </c>
      <c r="C297" s="84">
        <v>2</v>
      </c>
      <c r="D297" s="118">
        <v>0.007018483155119849</v>
      </c>
      <c r="E297" s="118">
        <v>2.130333768495006</v>
      </c>
      <c r="F297" s="84" t="s">
        <v>1480</v>
      </c>
      <c r="G297" s="84" t="b">
        <v>0</v>
      </c>
      <c r="H297" s="84" t="b">
        <v>0</v>
      </c>
      <c r="I297" s="84" t="b">
        <v>0</v>
      </c>
      <c r="J297" s="84" t="b">
        <v>0</v>
      </c>
      <c r="K297" s="84" t="b">
        <v>0</v>
      </c>
      <c r="L297" s="84" t="b">
        <v>0</v>
      </c>
    </row>
    <row r="298" spans="1:12" ht="15">
      <c r="A298" s="84" t="s">
        <v>2067</v>
      </c>
      <c r="B298" s="84" t="s">
        <v>2068</v>
      </c>
      <c r="C298" s="84">
        <v>2</v>
      </c>
      <c r="D298" s="118">
        <v>0.007018483155119849</v>
      </c>
      <c r="E298" s="118">
        <v>2.130333768495006</v>
      </c>
      <c r="F298" s="84" t="s">
        <v>1480</v>
      </c>
      <c r="G298" s="84" t="b">
        <v>0</v>
      </c>
      <c r="H298" s="84" t="b">
        <v>0</v>
      </c>
      <c r="I298" s="84" t="b">
        <v>0</v>
      </c>
      <c r="J298" s="84" t="b">
        <v>0</v>
      </c>
      <c r="K298" s="84" t="b">
        <v>0</v>
      </c>
      <c r="L298" s="84" t="b">
        <v>0</v>
      </c>
    </row>
    <row r="299" spans="1:12" ht="15">
      <c r="A299" s="84" t="s">
        <v>2068</v>
      </c>
      <c r="B299" s="84" t="s">
        <v>2069</v>
      </c>
      <c r="C299" s="84">
        <v>2</v>
      </c>
      <c r="D299" s="118">
        <v>0.007018483155119849</v>
      </c>
      <c r="E299" s="118">
        <v>2.130333768495006</v>
      </c>
      <c r="F299" s="84" t="s">
        <v>1480</v>
      </c>
      <c r="G299" s="84" t="b">
        <v>0</v>
      </c>
      <c r="H299" s="84" t="b">
        <v>0</v>
      </c>
      <c r="I299" s="84" t="b">
        <v>0</v>
      </c>
      <c r="J299" s="84" t="b">
        <v>0</v>
      </c>
      <c r="K299" s="84" t="b">
        <v>0</v>
      </c>
      <c r="L299" s="84" t="b">
        <v>0</v>
      </c>
    </row>
    <row r="300" spans="1:12" ht="15">
      <c r="A300" s="84" t="s">
        <v>2069</v>
      </c>
      <c r="B300" s="84" t="s">
        <v>2070</v>
      </c>
      <c r="C300" s="84">
        <v>2</v>
      </c>
      <c r="D300" s="118">
        <v>0.007018483155119849</v>
      </c>
      <c r="E300" s="118">
        <v>2.130333768495006</v>
      </c>
      <c r="F300" s="84" t="s">
        <v>1480</v>
      </c>
      <c r="G300" s="84" t="b">
        <v>0</v>
      </c>
      <c r="H300" s="84" t="b">
        <v>0</v>
      </c>
      <c r="I300" s="84" t="b">
        <v>0</v>
      </c>
      <c r="J300" s="84" t="b">
        <v>0</v>
      </c>
      <c r="K300" s="84" t="b">
        <v>0</v>
      </c>
      <c r="L300" s="84" t="b">
        <v>0</v>
      </c>
    </row>
    <row r="301" spans="1:12" ht="15">
      <c r="A301" s="84" t="s">
        <v>2070</v>
      </c>
      <c r="B301" s="84" t="s">
        <v>2071</v>
      </c>
      <c r="C301" s="84">
        <v>2</v>
      </c>
      <c r="D301" s="118">
        <v>0.007018483155119849</v>
      </c>
      <c r="E301" s="118">
        <v>2.130333768495006</v>
      </c>
      <c r="F301" s="84" t="s">
        <v>1480</v>
      </c>
      <c r="G301" s="84" t="b">
        <v>0</v>
      </c>
      <c r="H301" s="84" t="b">
        <v>0</v>
      </c>
      <c r="I301" s="84" t="b">
        <v>0</v>
      </c>
      <c r="J301" s="84" t="b">
        <v>0</v>
      </c>
      <c r="K301" s="84" t="b">
        <v>0</v>
      </c>
      <c r="L301" s="84" t="b">
        <v>0</v>
      </c>
    </row>
    <row r="302" spans="1:12" ht="15">
      <c r="A302" s="84" t="s">
        <v>243</v>
      </c>
      <c r="B302" s="84" t="s">
        <v>2082</v>
      </c>
      <c r="C302" s="84">
        <v>2</v>
      </c>
      <c r="D302" s="118">
        <v>0.007018483155119849</v>
      </c>
      <c r="E302" s="118">
        <v>1.4771212547196624</v>
      </c>
      <c r="F302" s="84" t="s">
        <v>1480</v>
      </c>
      <c r="G302" s="84" t="b">
        <v>0</v>
      </c>
      <c r="H302" s="84" t="b">
        <v>0</v>
      </c>
      <c r="I302" s="84" t="b">
        <v>0</v>
      </c>
      <c r="J302" s="84" t="b">
        <v>0</v>
      </c>
      <c r="K302" s="84" t="b">
        <v>0</v>
      </c>
      <c r="L302" s="84" t="b">
        <v>0</v>
      </c>
    </row>
    <row r="303" spans="1:12" ht="15">
      <c r="A303" s="84" t="s">
        <v>2082</v>
      </c>
      <c r="B303" s="84" t="s">
        <v>2083</v>
      </c>
      <c r="C303" s="84">
        <v>2</v>
      </c>
      <c r="D303" s="118">
        <v>0.007018483155119849</v>
      </c>
      <c r="E303" s="118">
        <v>2.130333768495006</v>
      </c>
      <c r="F303" s="84" t="s">
        <v>1480</v>
      </c>
      <c r="G303" s="84" t="b">
        <v>0</v>
      </c>
      <c r="H303" s="84" t="b">
        <v>0</v>
      </c>
      <c r="I303" s="84" t="b">
        <v>0</v>
      </c>
      <c r="J303" s="84" t="b">
        <v>0</v>
      </c>
      <c r="K303" s="84" t="b">
        <v>0</v>
      </c>
      <c r="L303" s="84" t="b">
        <v>0</v>
      </c>
    </row>
    <row r="304" spans="1:12" ht="15">
      <c r="A304" s="84" t="s">
        <v>2083</v>
      </c>
      <c r="B304" s="84" t="s">
        <v>2084</v>
      </c>
      <c r="C304" s="84">
        <v>2</v>
      </c>
      <c r="D304" s="118">
        <v>0.007018483155119849</v>
      </c>
      <c r="E304" s="118">
        <v>2.130333768495006</v>
      </c>
      <c r="F304" s="84" t="s">
        <v>1480</v>
      </c>
      <c r="G304" s="84" t="b">
        <v>0</v>
      </c>
      <c r="H304" s="84" t="b">
        <v>0</v>
      </c>
      <c r="I304" s="84" t="b">
        <v>0</v>
      </c>
      <c r="J304" s="84" t="b">
        <v>0</v>
      </c>
      <c r="K304" s="84" t="b">
        <v>0</v>
      </c>
      <c r="L304" s="84" t="b">
        <v>0</v>
      </c>
    </row>
    <row r="305" spans="1:12" ht="15">
      <c r="A305" s="84" t="s">
        <v>243</v>
      </c>
      <c r="B305" s="84" t="s">
        <v>2076</v>
      </c>
      <c r="C305" s="84">
        <v>2</v>
      </c>
      <c r="D305" s="118">
        <v>0.007018483155119849</v>
      </c>
      <c r="E305" s="118">
        <v>1.4771212547196624</v>
      </c>
      <c r="F305" s="84" t="s">
        <v>1480</v>
      </c>
      <c r="G305" s="84" t="b">
        <v>0</v>
      </c>
      <c r="H305" s="84" t="b">
        <v>0</v>
      </c>
      <c r="I305" s="84" t="b">
        <v>0</v>
      </c>
      <c r="J305" s="84" t="b">
        <v>0</v>
      </c>
      <c r="K305" s="84" t="b">
        <v>0</v>
      </c>
      <c r="L305" s="84" t="b">
        <v>0</v>
      </c>
    </row>
    <row r="306" spans="1:12" ht="15">
      <c r="A306" s="84" t="s">
        <v>2076</v>
      </c>
      <c r="B306" s="84" t="s">
        <v>2077</v>
      </c>
      <c r="C306" s="84">
        <v>2</v>
      </c>
      <c r="D306" s="118">
        <v>0.007018483155119849</v>
      </c>
      <c r="E306" s="118">
        <v>2.130333768495006</v>
      </c>
      <c r="F306" s="84" t="s">
        <v>1480</v>
      </c>
      <c r="G306" s="84" t="b">
        <v>0</v>
      </c>
      <c r="H306" s="84" t="b">
        <v>0</v>
      </c>
      <c r="I306" s="84" t="b">
        <v>0</v>
      </c>
      <c r="J306" s="84" t="b">
        <v>0</v>
      </c>
      <c r="K306" s="84" t="b">
        <v>0</v>
      </c>
      <c r="L306" s="84" t="b">
        <v>0</v>
      </c>
    </row>
    <row r="307" spans="1:12" ht="15">
      <c r="A307" s="84" t="s">
        <v>2077</v>
      </c>
      <c r="B307" s="84" t="s">
        <v>2078</v>
      </c>
      <c r="C307" s="84">
        <v>2</v>
      </c>
      <c r="D307" s="118">
        <v>0.007018483155119849</v>
      </c>
      <c r="E307" s="118">
        <v>2.130333768495006</v>
      </c>
      <c r="F307" s="84" t="s">
        <v>1480</v>
      </c>
      <c r="G307" s="84" t="b">
        <v>0</v>
      </c>
      <c r="H307" s="84" t="b">
        <v>0</v>
      </c>
      <c r="I307" s="84" t="b">
        <v>0</v>
      </c>
      <c r="J307" s="84" t="b">
        <v>0</v>
      </c>
      <c r="K307" s="84" t="b">
        <v>0</v>
      </c>
      <c r="L307" s="84" t="b">
        <v>0</v>
      </c>
    </row>
    <row r="308" spans="1:12" ht="15">
      <c r="A308" s="84" t="s">
        <v>2078</v>
      </c>
      <c r="B308" s="84" t="s">
        <v>2079</v>
      </c>
      <c r="C308" s="84">
        <v>2</v>
      </c>
      <c r="D308" s="118">
        <v>0.007018483155119849</v>
      </c>
      <c r="E308" s="118">
        <v>2.130333768495006</v>
      </c>
      <c r="F308" s="84" t="s">
        <v>1480</v>
      </c>
      <c r="G308" s="84" t="b">
        <v>0</v>
      </c>
      <c r="H308" s="84" t="b">
        <v>0</v>
      </c>
      <c r="I308" s="84" t="b">
        <v>0</v>
      </c>
      <c r="J308" s="84" t="b">
        <v>0</v>
      </c>
      <c r="K308" s="84" t="b">
        <v>0</v>
      </c>
      <c r="L308" s="84" t="b">
        <v>0</v>
      </c>
    </row>
    <row r="309" spans="1:12" ht="15">
      <c r="A309" s="84" t="s">
        <v>2079</v>
      </c>
      <c r="B309" s="84" t="s">
        <v>2080</v>
      </c>
      <c r="C309" s="84">
        <v>2</v>
      </c>
      <c r="D309" s="118">
        <v>0.007018483155119849</v>
      </c>
      <c r="E309" s="118">
        <v>2.130333768495006</v>
      </c>
      <c r="F309" s="84" t="s">
        <v>1480</v>
      </c>
      <c r="G309" s="84" t="b">
        <v>0</v>
      </c>
      <c r="H309" s="84" t="b">
        <v>0</v>
      </c>
      <c r="I309" s="84" t="b">
        <v>0</v>
      </c>
      <c r="J309" s="84" t="b">
        <v>0</v>
      </c>
      <c r="K309" s="84" t="b">
        <v>0</v>
      </c>
      <c r="L309" s="84" t="b">
        <v>0</v>
      </c>
    </row>
    <row r="310" spans="1:12" ht="15">
      <c r="A310" s="84" t="s">
        <v>2080</v>
      </c>
      <c r="B310" s="84" t="s">
        <v>2081</v>
      </c>
      <c r="C310" s="84">
        <v>2</v>
      </c>
      <c r="D310" s="118">
        <v>0.007018483155119849</v>
      </c>
      <c r="E310" s="118">
        <v>2.130333768495006</v>
      </c>
      <c r="F310" s="84" t="s">
        <v>1480</v>
      </c>
      <c r="G310" s="84" t="b">
        <v>0</v>
      </c>
      <c r="H310" s="84" t="b">
        <v>0</v>
      </c>
      <c r="I310" s="84" t="b">
        <v>0</v>
      </c>
      <c r="J310" s="84" t="b">
        <v>0</v>
      </c>
      <c r="K310" s="84" t="b">
        <v>0</v>
      </c>
      <c r="L310" s="84" t="b">
        <v>0</v>
      </c>
    </row>
    <row r="311" spans="1:12" ht="15">
      <c r="A311" s="84" t="s">
        <v>243</v>
      </c>
      <c r="B311" s="84" t="s">
        <v>2072</v>
      </c>
      <c r="C311" s="84">
        <v>2</v>
      </c>
      <c r="D311" s="118">
        <v>0.007018483155119849</v>
      </c>
      <c r="E311" s="118">
        <v>1.4771212547196624</v>
      </c>
      <c r="F311" s="84" t="s">
        <v>1480</v>
      </c>
      <c r="G311" s="84" t="b">
        <v>0</v>
      </c>
      <c r="H311" s="84" t="b">
        <v>0</v>
      </c>
      <c r="I311" s="84" t="b">
        <v>0</v>
      </c>
      <c r="J311" s="84" t="b">
        <v>0</v>
      </c>
      <c r="K311" s="84" t="b">
        <v>0</v>
      </c>
      <c r="L311" s="84" t="b">
        <v>0</v>
      </c>
    </row>
    <row r="312" spans="1:12" ht="15">
      <c r="A312" s="84" t="s">
        <v>2072</v>
      </c>
      <c r="B312" s="84" t="s">
        <v>2073</v>
      </c>
      <c r="C312" s="84">
        <v>2</v>
      </c>
      <c r="D312" s="118">
        <v>0.007018483155119849</v>
      </c>
      <c r="E312" s="118">
        <v>2.130333768495006</v>
      </c>
      <c r="F312" s="84" t="s">
        <v>1480</v>
      </c>
      <c r="G312" s="84" t="b">
        <v>0</v>
      </c>
      <c r="H312" s="84" t="b">
        <v>0</v>
      </c>
      <c r="I312" s="84" t="b">
        <v>0</v>
      </c>
      <c r="J312" s="84" t="b">
        <v>0</v>
      </c>
      <c r="K312" s="84" t="b">
        <v>0</v>
      </c>
      <c r="L312" s="84" t="b">
        <v>0</v>
      </c>
    </row>
    <row r="313" spans="1:12" ht="15">
      <c r="A313" s="84" t="s">
        <v>2073</v>
      </c>
      <c r="B313" s="84" t="s">
        <v>2074</v>
      </c>
      <c r="C313" s="84">
        <v>2</v>
      </c>
      <c r="D313" s="118">
        <v>0.007018483155119849</v>
      </c>
      <c r="E313" s="118">
        <v>2.130333768495006</v>
      </c>
      <c r="F313" s="84" t="s">
        <v>1480</v>
      </c>
      <c r="G313" s="84" t="b">
        <v>0</v>
      </c>
      <c r="H313" s="84" t="b">
        <v>0</v>
      </c>
      <c r="I313" s="84" t="b">
        <v>0</v>
      </c>
      <c r="J313" s="84" t="b">
        <v>0</v>
      </c>
      <c r="K313" s="84" t="b">
        <v>0</v>
      </c>
      <c r="L313" s="84" t="b">
        <v>0</v>
      </c>
    </row>
    <row r="314" spans="1:12" ht="15">
      <c r="A314" s="84" t="s">
        <v>2074</v>
      </c>
      <c r="B314" s="84" t="s">
        <v>2075</v>
      </c>
      <c r="C314" s="84">
        <v>2</v>
      </c>
      <c r="D314" s="118">
        <v>0.007018483155119849</v>
      </c>
      <c r="E314" s="118">
        <v>2.130333768495006</v>
      </c>
      <c r="F314" s="84" t="s">
        <v>1480</v>
      </c>
      <c r="G314" s="84" t="b">
        <v>0</v>
      </c>
      <c r="H314" s="84" t="b">
        <v>0</v>
      </c>
      <c r="I314" s="84" t="b">
        <v>0</v>
      </c>
      <c r="J314" s="84" t="b">
        <v>0</v>
      </c>
      <c r="K314" s="84" t="b">
        <v>0</v>
      </c>
      <c r="L314" s="84" t="b">
        <v>0</v>
      </c>
    </row>
    <row r="315" spans="1:12" ht="15">
      <c r="A315" s="84" t="s">
        <v>2097</v>
      </c>
      <c r="B315" s="84" t="s">
        <v>2098</v>
      </c>
      <c r="C315" s="84">
        <v>2</v>
      </c>
      <c r="D315" s="118">
        <v>0.007018483155119849</v>
      </c>
      <c r="E315" s="118">
        <v>2.130333768495006</v>
      </c>
      <c r="F315" s="84" t="s">
        <v>1480</v>
      </c>
      <c r="G315" s="84" t="b">
        <v>0</v>
      </c>
      <c r="H315" s="84" t="b">
        <v>0</v>
      </c>
      <c r="I315" s="84" t="b">
        <v>0</v>
      </c>
      <c r="J315" s="84" t="b">
        <v>0</v>
      </c>
      <c r="K315" s="84" t="b">
        <v>0</v>
      </c>
      <c r="L315" s="84" t="b">
        <v>0</v>
      </c>
    </row>
    <row r="316" spans="1:12" ht="15">
      <c r="A316" s="84" t="s">
        <v>2098</v>
      </c>
      <c r="B316" s="84" t="s">
        <v>2099</v>
      </c>
      <c r="C316" s="84">
        <v>2</v>
      </c>
      <c r="D316" s="118">
        <v>0.007018483155119849</v>
      </c>
      <c r="E316" s="118">
        <v>2.130333768495006</v>
      </c>
      <c r="F316" s="84" t="s">
        <v>1480</v>
      </c>
      <c r="G316" s="84" t="b">
        <v>0</v>
      </c>
      <c r="H316" s="84" t="b">
        <v>0</v>
      </c>
      <c r="I316" s="84" t="b">
        <v>0</v>
      </c>
      <c r="J316" s="84" t="b">
        <v>0</v>
      </c>
      <c r="K316" s="84" t="b">
        <v>0</v>
      </c>
      <c r="L316" s="84" t="b">
        <v>0</v>
      </c>
    </row>
    <row r="317" spans="1:12" ht="15">
      <c r="A317" s="84" t="s">
        <v>2099</v>
      </c>
      <c r="B317" s="84" t="s">
        <v>2100</v>
      </c>
      <c r="C317" s="84">
        <v>2</v>
      </c>
      <c r="D317" s="118">
        <v>0.007018483155119849</v>
      </c>
      <c r="E317" s="118">
        <v>2.130333768495006</v>
      </c>
      <c r="F317" s="84" t="s">
        <v>1480</v>
      </c>
      <c r="G317" s="84" t="b">
        <v>0</v>
      </c>
      <c r="H317" s="84" t="b">
        <v>0</v>
      </c>
      <c r="I317" s="84" t="b">
        <v>0</v>
      </c>
      <c r="J317" s="84" t="b">
        <v>1</v>
      </c>
      <c r="K317" s="84" t="b">
        <v>0</v>
      </c>
      <c r="L317" s="84" t="b">
        <v>0</v>
      </c>
    </row>
    <row r="318" spans="1:12" ht="15">
      <c r="A318" s="84" t="s">
        <v>2100</v>
      </c>
      <c r="B318" s="84" t="s">
        <v>1577</v>
      </c>
      <c r="C318" s="84">
        <v>2</v>
      </c>
      <c r="D318" s="118">
        <v>0.007018483155119849</v>
      </c>
      <c r="E318" s="118">
        <v>1.7323937598229686</v>
      </c>
      <c r="F318" s="84" t="s">
        <v>1480</v>
      </c>
      <c r="G318" s="84" t="b">
        <v>1</v>
      </c>
      <c r="H318" s="84" t="b">
        <v>0</v>
      </c>
      <c r="I318" s="84" t="b">
        <v>0</v>
      </c>
      <c r="J318" s="84" t="b">
        <v>0</v>
      </c>
      <c r="K318" s="84" t="b">
        <v>0</v>
      </c>
      <c r="L318" s="84" t="b">
        <v>0</v>
      </c>
    </row>
    <row r="319" spans="1:12" ht="15">
      <c r="A319" s="84" t="s">
        <v>1577</v>
      </c>
      <c r="B319" s="84" t="s">
        <v>1976</v>
      </c>
      <c r="C319" s="84">
        <v>2</v>
      </c>
      <c r="D319" s="118">
        <v>0.007018483155119849</v>
      </c>
      <c r="E319" s="118">
        <v>1.5563025007672873</v>
      </c>
      <c r="F319" s="84" t="s">
        <v>1480</v>
      </c>
      <c r="G319" s="84" t="b">
        <v>0</v>
      </c>
      <c r="H319" s="84" t="b">
        <v>0</v>
      </c>
      <c r="I319" s="84" t="b">
        <v>0</v>
      </c>
      <c r="J319" s="84" t="b">
        <v>0</v>
      </c>
      <c r="K319" s="84" t="b">
        <v>0</v>
      </c>
      <c r="L319" s="84" t="b">
        <v>0</v>
      </c>
    </row>
    <row r="320" spans="1:12" ht="15">
      <c r="A320" s="84" t="s">
        <v>1976</v>
      </c>
      <c r="B320" s="84" t="s">
        <v>2101</v>
      </c>
      <c r="C320" s="84">
        <v>2</v>
      </c>
      <c r="D320" s="118">
        <v>0.007018483155119849</v>
      </c>
      <c r="E320" s="118">
        <v>1.954242509439325</v>
      </c>
      <c r="F320" s="84" t="s">
        <v>1480</v>
      </c>
      <c r="G320" s="84" t="b">
        <v>0</v>
      </c>
      <c r="H320" s="84" t="b">
        <v>0</v>
      </c>
      <c r="I320" s="84" t="b">
        <v>0</v>
      </c>
      <c r="J320" s="84" t="b">
        <v>0</v>
      </c>
      <c r="K320" s="84" t="b">
        <v>0</v>
      </c>
      <c r="L320" s="84" t="b">
        <v>0</v>
      </c>
    </row>
    <row r="321" spans="1:12" ht="15">
      <c r="A321" s="84" t="s">
        <v>2101</v>
      </c>
      <c r="B321" s="84" t="s">
        <v>212</v>
      </c>
      <c r="C321" s="84">
        <v>2</v>
      </c>
      <c r="D321" s="118">
        <v>0.007018483155119849</v>
      </c>
      <c r="E321" s="118">
        <v>1.8293037728310249</v>
      </c>
      <c r="F321" s="84" t="s">
        <v>1480</v>
      </c>
      <c r="G321" s="84" t="b">
        <v>0</v>
      </c>
      <c r="H321" s="84" t="b">
        <v>0</v>
      </c>
      <c r="I321" s="84" t="b">
        <v>0</v>
      </c>
      <c r="J321" s="84" t="b">
        <v>0</v>
      </c>
      <c r="K321" s="84" t="b">
        <v>0</v>
      </c>
      <c r="L321" s="84" t="b">
        <v>0</v>
      </c>
    </row>
    <row r="322" spans="1:12" ht="15">
      <c r="A322" s="84" t="s">
        <v>212</v>
      </c>
      <c r="B322" s="84" t="s">
        <v>2102</v>
      </c>
      <c r="C322" s="84">
        <v>2</v>
      </c>
      <c r="D322" s="118">
        <v>0.007018483155119849</v>
      </c>
      <c r="E322" s="118">
        <v>1.5282737771670438</v>
      </c>
      <c r="F322" s="84" t="s">
        <v>1480</v>
      </c>
      <c r="G322" s="84" t="b">
        <v>0</v>
      </c>
      <c r="H322" s="84" t="b">
        <v>0</v>
      </c>
      <c r="I322" s="84" t="b">
        <v>0</v>
      </c>
      <c r="J322" s="84" t="b">
        <v>0</v>
      </c>
      <c r="K322" s="84" t="b">
        <v>0</v>
      </c>
      <c r="L322" s="84" t="b">
        <v>0</v>
      </c>
    </row>
    <row r="323" spans="1:12" ht="15">
      <c r="A323" s="84" t="s">
        <v>2102</v>
      </c>
      <c r="B323" s="84" t="s">
        <v>2103</v>
      </c>
      <c r="C323" s="84">
        <v>2</v>
      </c>
      <c r="D323" s="118">
        <v>0.007018483155119849</v>
      </c>
      <c r="E323" s="118">
        <v>2.130333768495006</v>
      </c>
      <c r="F323" s="84" t="s">
        <v>1480</v>
      </c>
      <c r="G323" s="84" t="b">
        <v>0</v>
      </c>
      <c r="H323" s="84" t="b">
        <v>0</v>
      </c>
      <c r="I323" s="84" t="b">
        <v>0</v>
      </c>
      <c r="J323" s="84" t="b">
        <v>0</v>
      </c>
      <c r="K323" s="84" t="b">
        <v>0</v>
      </c>
      <c r="L323" s="84" t="b">
        <v>0</v>
      </c>
    </row>
    <row r="324" spans="1:12" ht="15">
      <c r="A324" s="84" t="s">
        <v>2107</v>
      </c>
      <c r="B324" s="84" t="s">
        <v>1623</v>
      </c>
      <c r="C324" s="84">
        <v>2</v>
      </c>
      <c r="D324" s="118">
        <v>0.007018483155119849</v>
      </c>
      <c r="E324" s="118">
        <v>1.8293037728310249</v>
      </c>
      <c r="F324" s="84" t="s">
        <v>1480</v>
      </c>
      <c r="G324" s="84" t="b">
        <v>0</v>
      </c>
      <c r="H324" s="84" t="b">
        <v>0</v>
      </c>
      <c r="I324" s="84" t="b">
        <v>0</v>
      </c>
      <c r="J324" s="84" t="b">
        <v>0</v>
      </c>
      <c r="K324" s="84" t="b">
        <v>0</v>
      </c>
      <c r="L324" s="84" t="b">
        <v>0</v>
      </c>
    </row>
    <row r="325" spans="1:12" ht="15">
      <c r="A325" s="84" t="s">
        <v>1619</v>
      </c>
      <c r="B325" s="84" t="s">
        <v>2032</v>
      </c>
      <c r="C325" s="84">
        <v>2</v>
      </c>
      <c r="D325" s="118">
        <v>0.007018483155119849</v>
      </c>
      <c r="E325" s="118">
        <v>1.4771212547196624</v>
      </c>
      <c r="F325" s="84" t="s">
        <v>1480</v>
      </c>
      <c r="G325" s="84" t="b">
        <v>0</v>
      </c>
      <c r="H325" s="84" t="b">
        <v>0</v>
      </c>
      <c r="I325" s="84" t="b">
        <v>0</v>
      </c>
      <c r="J325" s="84" t="b">
        <v>0</v>
      </c>
      <c r="K325" s="84" t="b">
        <v>0</v>
      </c>
      <c r="L325" s="84" t="b">
        <v>0</v>
      </c>
    </row>
    <row r="326" spans="1:12" ht="15">
      <c r="A326" s="84" t="s">
        <v>2032</v>
      </c>
      <c r="B326" s="84" t="s">
        <v>1673</v>
      </c>
      <c r="C326" s="84">
        <v>2</v>
      </c>
      <c r="D326" s="118">
        <v>0.007018483155119849</v>
      </c>
      <c r="E326" s="118">
        <v>1.8293037728310249</v>
      </c>
      <c r="F326" s="84" t="s">
        <v>1480</v>
      </c>
      <c r="G326" s="84" t="b">
        <v>0</v>
      </c>
      <c r="H326" s="84" t="b">
        <v>0</v>
      </c>
      <c r="I326" s="84" t="b">
        <v>0</v>
      </c>
      <c r="J326" s="84" t="b">
        <v>0</v>
      </c>
      <c r="K326" s="84" t="b">
        <v>0</v>
      </c>
      <c r="L326" s="84" t="b">
        <v>0</v>
      </c>
    </row>
    <row r="327" spans="1:12" ht="15">
      <c r="A327" s="84" t="s">
        <v>1674</v>
      </c>
      <c r="B327" s="84" t="s">
        <v>1673</v>
      </c>
      <c r="C327" s="84">
        <v>2</v>
      </c>
      <c r="D327" s="118">
        <v>0.007018483155119849</v>
      </c>
      <c r="E327" s="118">
        <v>1.5282737771670438</v>
      </c>
      <c r="F327" s="84" t="s">
        <v>1480</v>
      </c>
      <c r="G327" s="84" t="b">
        <v>0</v>
      </c>
      <c r="H327" s="84" t="b">
        <v>0</v>
      </c>
      <c r="I327" s="84" t="b">
        <v>0</v>
      </c>
      <c r="J327" s="84" t="b">
        <v>0</v>
      </c>
      <c r="K327" s="84" t="b">
        <v>0</v>
      </c>
      <c r="L327" s="84" t="b">
        <v>0</v>
      </c>
    </row>
    <row r="328" spans="1:12" ht="15">
      <c r="A328" s="84" t="s">
        <v>1674</v>
      </c>
      <c r="B328" s="84" t="s">
        <v>2033</v>
      </c>
      <c r="C328" s="84">
        <v>2</v>
      </c>
      <c r="D328" s="118">
        <v>0.007018483155119849</v>
      </c>
      <c r="E328" s="118">
        <v>1.8293037728310249</v>
      </c>
      <c r="F328" s="84" t="s">
        <v>1480</v>
      </c>
      <c r="G328" s="84" t="b">
        <v>0</v>
      </c>
      <c r="H328" s="84" t="b">
        <v>0</v>
      </c>
      <c r="I328" s="84" t="b">
        <v>0</v>
      </c>
      <c r="J328" s="84" t="b">
        <v>1</v>
      </c>
      <c r="K328" s="84" t="b">
        <v>0</v>
      </c>
      <c r="L328" s="84" t="b">
        <v>0</v>
      </c>
    </row>
    <row r="329" spans="1:12" ht="15">
      <c r="A329" s="84" t="s">
        <v>2033</v>
      </c>
      <c r="B329" s="84" t="s">
        <v>2002</v>
      </c>
      <c r="C329" s="84">
        <v>2</v>
      </c>
      <c r="D329" s="118">
        <v>0.007018483155119849</v>
      </c>
      <c r="E329" s="118">
        <v>1.954242509439325</v>
      </c>
      <c r="F329" s="84" t="s">
        <v>1480</v>
      </c>
      <c r="G329" s="84" t="b">
        <v>1</v>
      </c>
      <c r="H329" s="84" t="b">
        <v>0</v>
      </c>
      <c r="I329" s="84" t="b">
        <v>0</v>
      </c>
      <c r="J329" s="84" t="b">
        <v>0</v>
      </c>
      <c r="K329" s="84" t="b">
        <v>0</v>
      </c>
      <c r="L329" s="84" t="b">
        <v>0</v>
      </c>
    </row>
    <row r="330" spans="1:12" ht="15">
      <c r="A330" s="84" t="s">
        <v>2002</v>
      </c>
      <c r="B330" s="84" t="s">
        <v>2034</v>
      </c>
      <c r="C330" s="84">
        <v>2</v>
      </c>
      <c r="D330" s="118">
        <v>0.007018483155119849</v>
      </c>
      <c r="E330" s="118">
        <v>1.954242509439325</v>
      </c>
      <c r="F330" s="84" t="s">
        <v>1480</v>
      </c>
      <c r="G330" s="84" t="b">
        <v>0</v>
      </c>
      <c r="H330" s="84" t="b">
        <v>0</v>
      </c>
      <c r="I330" s="84" t="b">
        <v>0</v>
      </c>
      <c r="J330" s="84" t="b">
        <v>0</v>
      </c>
      <c r="K330" s="84" t="b">
        <v>0</v>
      </c>
      <c r="L330" s="84" t="b">
        <v>0</v>
      </c>
    </row>
    <row r="331" spans="1:12" ht="15">
      <c r="A331" s="84" t="s">
        <v>2034</v>
      </c>
      <c r="B331" s="84" t="s">
        <v>2035</v>
      </c>
      <c r="C331" s="84">
        <v>2</v>
      </c>
      <c r="D331" s="118">
        <v>0.007018483155119849</v>
      </c>
      <c r="E331" s="118">
        <v>2.130333768495006</v>
      </c>
      <c r="F331" s="84" t="s">
        <v>1480</v>
      </c>
      <c r="G331" s="84" t="b">
        <v>0</v>
      </c>
      <c r="H331" s="84" t="b">
        <v>0</v>
      </c>
      <c r="I331" s="84" t="b">
        <v>0</v>
      </c>
      <c r="J331" s="84" t="b">
        <v>0</v>
      </c>
      <c r="K331" s="84" t="b">
        <v>0</v>
      </c>
      <c r="L331" s="84" t="b">
        <v>0</v>
      </c>
    </row>
    <row r="332" spans="1:12" ht="15">
      <c r="A332" s="84" t="s">
        <v>212</v>
      </c>
      <c r="B332" s="84" t="s">
        <v>2016</v>
      </c>
      <c r="C332" s="84">
        <v>2</v>
      </c>
      <c r="D332" s="118">
        <v>0.007018483155119849</v>
      </c>
      <c r="E332" s="118">
        <v>1.5282737771670438</v>
      </c>
      <c r="F332" s="84" t="s">
        <v>1480</v>
      </c>
      <c r="G332" s="84" t="b">
        <v>0</v>
      </c>
      <c r="H332" s="84" t="b">
        <v>0</v>
      </c>
      <c r="I332" s="84" t="b">
        <v>0</v>
      </c>
      <c r="J332" s="84" t="b">
        <v>0</v>
      </c>
      <c r="K332" s="84" t="b">
        <v>0</v>
      </c>
      <c r="L332" s="84" t="b">
        <v>0</v>
      </c>
    </row>
    <row r="333" spans="1:12" ht="15">
      <c r="A333" s="84" t="s">
        <v>2022</v>
      </c>
      <c r="B333" s="84" t="s">
        <v>2105</v>
      </c>
      <c r="C333" s="84">
        <v>2</v>
      </c>
      <c r="D333" s="118">
        <v>0.007018483155119849</v>
      </c>
      <c r="E333" s="118">
        <v>1.954242509439325</v>
      </c>
      <c r="F333" s="84" t="s">
        <v>1480</v>
      </c>
      <c r="G333" s="84" t="b">
        <v>1</v>
      </c>
      <c r="H333" s="84" t="b">
        <v>0</v>
      </c>
      <c r="I333" s="84" t="b">
        <v>0</v>
      </c>
      <c r="J333" s="84" t="b">
        <v>0</v>
      </c>
      <c r="K333" s="84" t="b">
        <v>0</v>
      </c>
      <c r="L333" s="84" t="b">
        <v>0</v>
      </c>
    </row>
    <row r="334" spans="1:12" ht="15">
      <c r="A334" s="84" t="s">
        <v>212</v>
      </c>
      <c r="B334" s="84" t="s">
        <v>2023</v>
      </c>
      <c r="C334" s="84">
        <v>2</v>
      </c>
      <c r="D334" s="118">
        <v>0.007018483155119849</v>
      </c>
      <c r="E334" s="118">
        <v>1.5282737771670438</v>
      </c>
      <c r="F334" s="84" t="s">
        <v>1480</v>
      </c>
      <c r="G334" s="84" t="b">
        <v>0</v>
      </c>
      <c r="H334" s="84" t="b">
        <v>0</v>
      </c>
      <c r="I334" s="84" t="b">
        <v>0</v>
      </c>
      <c r="J334" s="84" t="b">
        <v>1</v>
      </c>
      <c r="K334" s="84" t="b">
        <v>0</v>
      </c>
      <c r="L334" s="84" t="b">
        <v>0</v>
      </c>
    </row>
    <row r="335" spans="1:12" ht="15">
      <c r="A335" s="84" t="s">
        <v>2031</v>
      </c>
      <c r="B335" s="84" t="s">
        <v>2106</v>
      </c>
      <c r="C335" s="84">
        <v>2</v>
      </c>
      <c r="D335" s="118">
        <v>0.007018483155119849</v>
      </c>
      <c r="E335" s="118">
        <v>1.954242509439325</v>
      </c>
      <c r="F335" s="84" t="s">
        <v>1480</v>
      </c>
      <c r="G335" s="84" t="b">
        <v>0</v>
      </c>
      <c r="H335" s="84" t="b">
        <v>0</v>
      </c>
      <c r="I335" s="84" t="b">
        <v>0</v>
      </c>
      <c r="J335" s="84" t="b">
        <v>0</v>
      </c>
      <c r="K335" s="84" t="b">
        <v>0</v>
      </c>
      <c r="L335" s="84" t="b">
        <v>0</v>
      </c>
    </row>
    <row r="336" spans="1:12" ht="15">
      <c r="A336" s="84" t="s">
        <v>1995</v>
      </c>
      <c r="B336" s="84" t="s">
        <v>1996</v>
      </c>
      <c r="C336" s="84">
        <v>2</v>
      </c>
      <c r="D336" s="118">
        <v>0.009087417833222812</v>
      </c>
      <c r="E336" s="118">
        <v>2.130333768495006</v>
      </c>
      <c r="F336" s="84" t="s">
        <v>1480</v>
      </c>
      <c r="G336" s="84" t="b">
        <v>0</v>
      </c>
      <c r="H336" s="84" t="b">
        <v>0</v>
      </c>
      <c r="I336" s="84" t="b">
        <v>0</v>
      </c>
      <c r="J336" s="84" t="b">
        <v>0</v>
      </c>
      <c r="K336" s="84" t="b">
        <v>0</v>
      </c>
      <c r="L336" s="84" t="b">
        <v>0</v>
      </c>
    </row>
    <row r="337" spans="1:12" ht="15">
      <c r="A337" s="84" t="s">
        <v>1996</v>
      </c>
      <c r="B337" s="84" t="s">
        <v>1997</v>
      </c>
      <c r="C337" s="84">
        <v>2</v>
      </c>
      <c r="D337" s="118">
        <v>0.009087417833222812</v>
      </c>
      <c r="E337" s="118">
        <v>2.130333768495006</v>
      </c>
      <c r="F337" s="84" t="s">
        <v>1480</v>
      </c>
      <c r="G337" s="84" t="b">
        <v>0</v>
      </c>
      <c r="H337" s="84" t="b">
        <v>0</v>
      </c>
      <c r="I337" s="84" t="b">
        <v>0</v>
      </c>
      <c r="J337" s="84" t="b">
        <v>0</v>
      </c>
      <c r="K337" s="84" t="b">
        <v>0</v>
      </c>
      <c r="L337" s="84" t="b">
        <v>0</v>
      </c>
    </row>
    <row r="338" spans="1:12" ht="15">
      <c r="A338" s="84" t="s">
        <v>2120</v>
      </c>
      <c r="B338" s="84" t="s">
        <v>2121</v>
      </c>
      <c r="C338" s="84">
        <v>2</v>
      </c>
      <c r="D338" s="118">
        <v>0.007018483155119849</v>
      </c>
      <c r="E338" s="118">
        <v>2.130333768495006</v>
      </c>
      <c r="F338" s="84" t="s">
        <v>1480</v>
      </c>
      <c r="G338" s="84" t="b">
        <v>0</v>
      </c>
      <c r="H338" s="84" t="b">
        <v>0</v>
      </c>
      <c r="I338" s="84" t="b">
        <v>0</v>
      </c>
      <c r="J338" s="84" t="b">
        <v>0</v>
      </c>
      <c r="K338" s="84" t="b">
        <v>0</v>
      </c>
      <c r="L338" s="84" t="b">
        <v>0</v>
      </c>
    </row>
    <row r="339" spans="1:12" ht="15">
      <c r="A339" s="84" t="s">
        <v>2121</v>
      </c>
      <c r="B339" s="84" t="s">
        <v>2122</v>
      </c>
      <c r="C339" s="84">
        <v>2</v>
      </c>
      <c r="D339" s="118">
        <v>0.007018483155119849</v>
      </c>
      <c r="E339" s="118">
        <v>2.130333768495006</v>
      </c>
      <c r="F339" s="84" t="s">
        <v>1480</v>
      </c>
      <c r="G339" s="84" t="b">
        <v>0</v>
      </c>
      <c r="H339" s="84" t="b">
        <v>0</v>
      </c>
      <c r="I339" s="84" t="b">
        <v>0</v>
      </c>
      <c r="J339" s="84" t="b">
        <v>0</v>
      </c>
      <c r="K339" s="84" t="b">
        <v>0</v>
      </c>
      <c r="L339" s="84" t="b">
        <v>0</v>
      </c>
    </row>
    <row r="340" spans="1:12" ht="15">
      <c r="A340" s="84" t="s">
        <v>2122</v>
      </c>
      <c r="B340" s="84" t="s">
        <v>1628</v>
      </c>
      <c r="C340" s="84">
        <v>2</v>
      </c>
      <c r="D340" s="118">
        <v>0.007018483155119849</v>
      </c>
      <c r="E340" s="118">
        <v>1.954242509439325</v>
      </c>
      <c r="F340" s="84" t="s">
        <v>1480</v>
      </c>
      <c r="G340" s="84" t="b">
        <v>0</v>
      </c>
      <c r="H340" s="84" t="b">
        <v>0</v>
      </c>
      <c r="I340" s="84" t="b">
        <v>0</v>
      </c>
      <c r="J340" s="84" t="b">
        <v>0</v>
      </c>
      <c r="K340" s="84" t="b">
        <v>0</v>
      </c>
      <c r="L340" s="84" t="b">
        <v>0</v>
      </c>
    </row>
    <row r="341" spans="1:12" ht="15">
      <c r="A341" s="84" t="s">
        <v>1628</v>
      </c>
      <c r="B341" s="84" t="s">
        <v>2123</v>
      </c>
      <c r="C341" s="84">
        <v>2</v>
      </c>
      <c r="D341" s="118">
        <v>0.007018483155119849</v>
      </c>
      <c r="E341" s="118">
        <v>1.954242509439325</v>
      </c>
      <c r="F341" s="84" t="s">
        <v>1480</v>
      </c>
      <c r="G341" s="84" t="b">
        <v>0</v>
      </c>
      <c r="H341" s="84" t="b">
        <v>0</v>
      </c>
      <c r="I341" s="84" t="b">
        <v>0</v>
      </c>
      <c r="J341" s="84" t="b">
        <v>0</v>
      </c>
      <c r="K341" s="84" t="b">
        <v>0</v>
      </c>
      <c r="L341" s="84" t="b">
        <v>0</v>
      </c>
    </row>
    <row r="342" spans="1:12" ht="15">
      <c r="A342" s="84" t="s">
        <v>2123</v>
      </c>
      <c r="B342" s="84" t="s">
        <v>2124</v>
      </c>
      <c r="C342" s="84">
        <v>2</v>
      </c>
      <c r="D342" s="118">
        <v>0.007018483155119849</v>
      </c>
      <c r="E342" s="118">
        <v>2.130333768495006</v>
      </c>
      <c r="F342" s="84" t="s">
        <v>1480</v>
      </c>
      <c r="G342" s="84" t="b">
        <v>0</v>
      </c>
      <c r="H342" s="84" t="b">
        <v>0</v>
      </c>
      <c r="I342" s="84" t="b">
        <v>0</v>
      </c>
      <c r="J342" s="84" t="b">
        <v>0</v>
      </c>
      <c r="K342" s="84" t="b">
        <v>0</v>
      </c>
      <c r="L342" s="84" t="b">
        <v>0</v>
      </c>
    </row>
    <row r="343" spans="1:12" ht="15">
      <c r="A343" s="84" t="s">
        <v>2124</v>
      </c>
      <c r="B343" s="84" t="s">
        <v>2038</v>
      </c>
      <c r="C343" s="84">
        <v>2</v>
      </c>
      <c r="D343" s="118">
        <v>0.007018483155119849</v>
      </c>
      <c r="E343" s="118">
        <v>1.954242509439325</v>
      </c>
      <c r="F343" s="84" t="s">
        <v>1480</v>
      </c>
      <c r="G343" s="84" t="b">
        <v>0</v>
      </c>
      <c r="H343" s="84" t="b">
        <v>0</v>
      </c>
      <c r="I343" s="84" t="b">
        <v>0</v>
      </c>
      <c r="J343" s="84" t="b">
        <v>0</v>
      </c>
      <c r="K343" s="84" t="b">
        <v>0</v>
      </c>
      <c r="L343" s="84" t="b">
        <v>0</v>
      </c>
    </row>
    <row r="344" spans="1:12" ht="15">
      <c r="A344" s="84" t="s">
        <v>2038</v>
      </c>
      <c r="B344" s="84" t="s">
        <v>2125</v>
      </c>
      <c r="C344" s="84">
        <v>2</v>
      </c>
      <c r="D344" s="118">
        <v>0.007018483155119849</v>
      </c>
      <c r="E344" s="118">
        <v>1.954242509439325</v>
      </c>
      <c r="F344" s="84" t="s">
        <v>1480</v>
      </c>
      <c r="G344" s="84" t="b">
        <v>0</v>
      </c>
      <c r="H344" s="84" t="b">
        <v>0</v>
      </c>
      <c r="I344" s="84" t="b">
        <v>0</v>
      </c>
      <c r="J344" s="84" t="b">
        <v>0</v>
      </c>
      <c r="K344" s="84" t="b">
        <v>0</v>
      </c>
      <c r="L344" s="84" t="b">
        <v>0</v>
      </c>
    </row>
    <row r="345" spans="1:12" ht="15">
      <c r="A345" s="84" t="s">
        <v>2125</v>
      </c>
      <c r="B345" s="84" t="s">
        <v>2126</v>
      </c>
      <c r="C345" s="84">
        <v>2</v>
      </c>
      <c r="D345" s="118">
        <v>0.007018483155119849</v>
      </c>
      <c r="E345" s="118">
        <v>2.130333768495006</v>
      </c>
      <c r="F345" s="84" t="s">
        <v>1480</v>
      </c>
      <c r="G345" s="84" t="b">
        <v>0</v>
      </c>
      <c r="H345" s="84" t="b">
        <v>0</v>
      </c>
      <c r="I345" s="84" t="b">
        <v>0</v>
      </c>
      <c r="J345" s="84" t="b">
        <v>1</v>
      </c>
      <c r="K345" s="84" t="b">
        <v>0</v>
      </c>
      <c r="L345" s="84" t="b">
        <v>0</v>
      </c>
    </row>
    <row r="346" spans="1:12" ht="15">
      <c r="A346" s="84" t="s">
        <v>2126</v>
      </c>
      <c r="B346" s="84" t="s">
        <v>2037</v>
      </c>
      <c r="C346" s="84">
        <v>2</v>
      </c>
      <c r="D346" s="118">
        <v>0.007018483155119849</v>
      </c>
      <c r="E346" s="118">
        <v>1.954242509439325</v>
      </c>
      <c r="F346" s="84" t="s">
        <v>1480</v>
      </c>
      <c r="G346" s="84" t="b">
        <v>1</v>
      </c>
      <c r="H346" s="84" t="b">
        <v>0</v>
      </c>
      <c r="I346" s="84" t="b">
        <v>0</v>
      </c>
      <c r="J346" s="84" t="b">
        <v>0</v>
      </c>
      <c r="K346" s="84" t="b">
        <v>0</v>
      </c>
      <c r="L346" s="84" t="b">
        <v>0</v>
      </c>
    </row>
    <row r="347" spans="1:12" ht="15">
      <c r="A347" s="84" t="s">
        <v>2037</v>
      </c>
      <c r="B347" s="84" t="s">
        <v>2127</v>
      </c>
      <c r="C347" s="84">
        <v>2</v>
      </c>
      <c r="D347" s="118">
        <v>0.007018483155119849</v>
      </c>
      <c r="E347" s="118">
        <v>1.954242509439325</v>
      </c>
      <c r="F347" s="84" t="s">
        <v>1480</v>
      </c>
      <c r="G347" s="84" t="b">
        <v>0</v>
      </c>
      <c r="H347" s="84" t="b">
        <v>0</v>
      </c>
      <c r="I347" s="84" t="b">
        <v>0</v>
      </c>
      <c r="J347" s="84" t="b">
        <v>0</v>
      </c>
      <c r="K347" s="84" t="b">
        <v>0</v>
      </c>
      <c r="L347" s="84" t="b">
        <v>0</v>
      </c>
    </row>
    <row r="348" spans="1:12" ht="15">
      <c r="A348" s="84" t="s">
        <v>2127</v>
      </c>
      <c r="B348" s="84" t="s">
        <v>212</v>
      </c>
      <c r="C348" s="84">
        <v>2</v>
      </c>
      <c r="D348" s="118">
        <v>0.007018483155119849</v>
      </c>
      <c r="E348" s="118">
        <v>1.8293037728310249</v>
      </c>
      <c r="F348" s="84" t="s">
        <v>1480</v>
      </c>
      <c r="G348" s="84" t="b">
        <v>0</v>
      </c>
      <c r="H348" s="84" t="b">
        <v>0</v>
      </c>
      <c r="I348" s="84" t="b">
        <v>0</v>
      </c>
      <c r="J348" s="84" t="b">
        <v>0</v>
      </c>
      <c r="K348" s="84" t="b">
        <v>0</v>
      </c>
      <c r="L348" s="84" t="b">
        <v>0</v>
      </c>
    </row>
    <row r="349" spans="1:12" ht="15">
      <c r="A349" s="84" t="s">
        <v>1625</v>
      </c>
      <c r="B349" s="84" t="s">
        <v>1627</v>
      </c>
      <c r="C349" s="84">
        <v>7</v>
      </c>
      <c r="D349" s="118">
        <v>0.017291385702231536</v>
      </c>
      <c r="E349" s="118">
        <v>1.10162211509587</v>
      </c>
      <c r="F349" s="84" t="s">
        <v>1481</v>
      </c>
      <c r="G349" s="84" t="b">
        <v>0</v>
      </c>
      <c r="H349" s="84" t="b">
        <v>0</v>
      </c>
      <c r="I349" s="84" t="b">
        <v>0</v>
      </c>
      <c r="J349" s="84" t="b">
        <v>0</v>
      </c>
      <c r="K349" s="84" t="b">
        <v>0</v>
      </c>
      <c r="L349" s="84" t="b">
        <v>0</v>
      </c>
    </row>
    <row r="350" spans="1:12" ht="15">
      <c r="A350" s="84" t="s">
        <v>1627</v>
      </c>
      <c r="B350" s="84" t="s">
        <v>1628</v>
      </c>
      <c r="C350" s="84">
        <v>7</v>
      </c>
      <c r="D350" s="118">
        <v>0.017291385702231536</v>
      </c>
      <c r="E350" s="118">
        <v>1.2979167602398383</v>
      </c>
      <c r="F350" s="84" t="s">
        <v>1481</v>
      </c>
      <c r="G350" s="84" t="b">
        <v>0</v>
      </c>
      <c r="H350" s="84" t="b">
        <v>0</v>
      </c>
      <c r="I350" s="84" t="b">
        <v>0</v>
      </c>
      <c r="J350" s="84" t="b">
        <v>0</v>
      </c>
      <c r="K350" s="84" t="b">
        <v>0</v>
      </c>
      <c r="L350" s="84" t="b">
        <v>0</v>
      </c>
    </row>
    <row r="351" spans="1:12" ht="15">
      <c r="A351" s="84" t="s">
        <v>1628</v>
      </c>
      <c r="B351" s="84" t="s">
        <v>1629</v>
      </c>
      <c r="C351" s="84">
        <v>7</v>
      </c>
      <c r="D351" s="118">
        <v>0.017291385702231536</v>
      </c>
      <c r="E351" s="118">
        <v>1.2979167602398383</v>
      </c>
      <c r="F351" s="84" t="s">
        <v>1481</v>
      </c>
      <c r="G351" s="84" t="b">
        <v>0</v>
      </c>
      <c r="H351" s="84" t="b">
        <v>0</v>
      </c>
      <c r="I351" s="84" t="b">
        <v>0</v>
      </c>
      <c r="J351" s="84" t="b">
        <v>0</v>
      </c>
      <c r="K351" s="84" t="b">
        <v>0</v>
      </c>
      <c r="L351" s="84" t="b">
        <v>0</v>
      </c>
    </row>
    <row r="352" spans="1:12" ht="15">
      <c r="A352" s="84" t="s">
        <v>1629</v>
      </c>
      <c r="B352" s="84" t="s">
        <v>1630</v>
      </c>
      <c r="C352" s="84">
        <v>7</v>
      </c>
      <c r="D352" s="118">
        <v>0.017291385702231536</v>
      </c>
      <c r="E352" s="118">
        <v>1.2979167602398383</v>
      </c>
      <c r="F352" s="84" t="s">
        <v>1481</v>
      </c>
      <c r="G352" s="84" t="b">
        <v>0</v>
      </c>
      <c r="H352" s="84" t="b">
        <v>0</v>
      </c>
      <c r="I352" s="84" t="b">
        <v>0</v>
      </c>
      <c r="J352" s="84" t="b">
        <v>0</v>
      </c>
      <c r="K352" s="84" t="b">
        <v>0</v>
      </c>
      <c r="L352" s="84" t="b">
        <v>0</v>
      </c>
    </row>
    <row r="353" spans="1:12" ht="15">
      <c r="A353" s="84" t="s">
        <v>1630</v>
      </c>
      <c r="B353" s="84" t="s">
        <v>1626</v>
      </c>
      <c r="C353" s="84">
        <v>7</v>
      </c>
      <c r="D353" s="118">
        <v>0.017291385702231536</v>
      </c>
      <c r="E353" s="118">
        <v>1.1887722908147702</v>
      </c>
      <c r="F353" s="84" t="s">
        <v>1481</v>
      </c>
      <c r="G353" s="84" t="b">
        <v>0</v>
      </c>
      <c r="H353" s="84" t="b">
        <v>0</v>
      </c>
      <c r="I353" s="84" t="b">
        <v>0</v>
      </c>
      <c r="J353" s="84" t="b">
        <v>0</v>
      </c>
      <c r="K353" s="84" t="b">
        <v>0</v>
      </c>
      <c r="L353" s="84" t="b">
        <v>0</v>
      </c>
    </row>
    <row r="354" spans="1:12" ht="15">
      <c r="A354" s="84" t="s">
        <v>287</v>
      </c>
      <c r="B354" s="84" t="s">
        <v>1625</v>
      </c>
      <c r="C354" s="84">
        <v>6</v>
      </c>
      <c r="D354" s="118">
        <v>0.017396064269024243</v>
      </c>
      <c r="E354" s="118">
        <v>1.076068010623482</v>
      </c>
      <c r="F354" s="84" t="s">
        <v>1481</v>
      </c>
      <c r="G354" s="84" t="b">
        <v>0</v>
      </c>
      <c r="H354" s="84" t="b">
        <v>0</v>
      </c>
      <c r="I354" s="84" t="b">
        <v>0</v>
      </c>
      <c r="J354" s="84" t="b">
        <v>0</v>
      </c>
      <c r="K354" s="84" t="b">
        <v>0</v>
      </c>
      <c r="L354" s="84" t="b">
        <v>0</v>
      </c>
    </row>
    <row r="355" spans="1:12" ht="15">
      <c r="A355" s="84" t="s">
        <v>1631</v>
      </c>
      <c r="B355" s="84" t="s">
        <v>1632</v>
      </c>
      <c r="C355" s="84">
        <v>4</v>
      </c>
      <c r="D355" s="118">
        <v>0.016112536667956704</v>
      </c>
      <c r="E355" s="118">
        <v>1.5409548089261327</v>
      </c>
      <c r="F355" s="84" t="s">
        <v>1481</v>
      </c>
      <c r="G355" s="84" t="b">
        <v>0</v>
      </c>
      <c r="H355" s="84" t="b">
        <v>0</v>
      </c>
      <c r="I355" s="84" t="b">
        <v>0</v>
      </c>
      <c r="J355" s="84" t="b">
        <v>0</v>
      </c>
      <c r="K355" s="84" t="b">
        <v>0</v>
      </c>
      <c r="L355" s="84" t="b">
        <v>0</v>
      </c>
    </row>
    <row r="356" spans="1:12" ht="15">
      <c r="A356" s="84" t="s">
        <v>1632</v>
      </c>
      <c r="B356" s="84" t="s">
        <v>1633</v>
      </c>
      <c r="C356" s="84">
        <v>4</v>
      </c>
      <c r="D356" s="118">
        <v>0.016112536667956704</v>
      </c>
      <c r="E356" s="118">
        <v>1.5409548089261327</v>
      </c>
      <c r="F356" s="84" t="s">
        <v>1481</v>
      </c>
      <c r="G356" s="84" t="b">
        <v>0</v>
      </c>
      <c r="H356" s="84" t="b">
        <v>0</v>
      </c>
      <c r="I356" s="84" t="b">
        <v>0</v>
      </c>
      <c r="J356" s="84" t="b">
        <v>0</v>
      </c>
      <c r="K356" s="84" t="b">
        <v>0</v>
      </c>
      <c r="L356" s="84" t="b">
        <v>0</v>
      </c>
    </row>
    <row r="357" spans="1:12" ht="15">
      <c r="A357" s="84" t="s">
        <v>1633</v>
      </c>
      <c r="B357" s="84" t="s">
        <v>1981</v>
      </c>
      <c r="C357" s="84">
        <v>4</v>
      </c>
      <c r="D357" s="118">
        <v>0.016112536667956704</v>
      </c>
      <c r="E357" s="118">
        <v>1.5409548089261327</v>
      </c>
      <c r="F357" s="84" t="s">
        <v>1481</v>
      </c>
      <c r="G357" s="84" t="b">
        <v>0</v>
      </c>
      <c r="H357" s="84" t="b">
        <v>0</v>
      </c>
      <c r="I357" s="84" t="b">
        <v>0</v>
      </c>
      <c r="J357" s="84" t="b">
        <v>0</v>
      </c>
      <c r="K357" s="84" t="b">
        <v>0</v>
      </c>
      <c r="L357" s="84" t="b">
        <v>0</v>
      </c>
    </row>
    <row r="358" spans="1:12" ht="15">
      <c r="A358" s="84" t="s">
        <v>1981</v>
      </c>
      <c r="B358" s="84" t="s">
        <v>1982</v>
      </c>
      <c r="C358" s="84">
        <v>4</v>
      </c>
      <c r="D358" s="118">
        <v>0.016112536667956704</v>
      </c>
      <c r="E358" s="118">
        <v>1.5409548089261327</v>
      </c>
      <c r="F358" s="84" t="s">
        <v>1481</v>
      </c>
      <c r="G358" s="84" t="b">
        <v>0</v>
      </c>
      <c r="H358" s="84" t="b">
        <v>0</v>
      </c>
      <c r="I358" s="84" t="b">
        <v>0</v>
      </c>
      <c r="J358" s="84" t="b">
        <v>0</v>
      </c>
      <c r="K358" s="84" t="b">
        <v>0</v>
      </c>
      <c r="L358" s="84" t="b">
        <v>0</v>
      </c>
    </row>
    <row r="359" spans="1:12" ht="15">
      <c r="A359" s="84" t="s">
        <v>1982</v>
      </c>
      <c r="B359" s="84" t="s">
        <v>1983</v>
      </c>
      <c r="C359" s="84">
        <v>4</v>
      </c>
      <c r="D359" s="118">
        <v>0.016112536667956704</v>
      </c>
      <c r="E359" s="118">
        <v>1.5409548089261327</v>
      </c>
      <c r="F359" s="84" t="s">
        <v>1481</v>
      </c>
      <c r="G359" s="84" t="b">
        <v>0</v>
      </c>
      <c r="H359" s="84" t="b">
        <v>0</v>
      </c>
      <c r="I359" s="84" t="b">
        <v>0</v>
      </c>
      <c r="J359" s="84" t="b">
        <v>0</v>
      </c>
      <c r="K359" s="84" t="b">
        <v>0</v>
      </c>
      <c r="L359" s="84" t="b">
        <v>0</v>
      </c>
    </row>
    <row r="360" spans="1:12" ht="15">
      <c r="A360" s="84" t="s">
        <v>1983</v>
      </c>
      <c r="B360" s="84" t="s">
        <v>1984</v>
      </c>
      <c r="C360" s="84">
        <v>4</v>
      </c>
      <c r="D360" s="118">
        <v>0.016112536667956704</v>
      </c>
      <c r="E360" s="118">
        <v>1.5409548089261327</v>
      </c>
      <c r="F360" s="84" t="s">
        <v>1481</v>
      </c>
      <c r="G360" s="84" t="b">
        <v>0</v>
      </c>
      <c r="H360" s="84" t="b">
        <v>0</v>
      </c>
      <c r="I360" s="84" t="b">
        <v>0</v>
      </c>
      <c r="J360" s="84" t="b">
        <v>0</v>
      </c>
      <c r="K360" s="84" t="b">
        <v>0</v>
      </c>
      <c r="L360" s="84" t="b">
        <v>0</v>
      </c>
    </row>
    <row r="361" spans="1:12" ht="15">
      <c r="A361" s="84" t="s">
        <v>1984</v>
      </c>
      <c r="B361" s="84" t="s">
        <v>1985</v>
      </c>
      <c r="C361" s="84">
        <v>4</v>
      </c>
      <c r="D361" s="118">
        <v>0.016112536667956704</v>
      </c>
      <c r="E361" s="118">
        <v>1.5409548089261327</v>
      </c>
      <c r="F361" s="84" t="s">
        <v>1481</v>
      </c>
      <c r="G361" s="84" t="b">
        <v>0</v>
      </c>
      <c r="H361" s="84" t="b">
        <v>0</v>
      </c>
      <c r="I361" s="84" t="b">
        <v>0</v>
      </c>
      <c r="J361" s="84" t="b">
        <v>1</v>
      </c>
      <c r="K361" s="84" t="b">
        <v>0</v>
      </c>
      <c r="L361" s="84" t="b">
        <v>0</v>
      </c>
    </row>
    <row r="362" spans="1:12" ht="15">
      <c r="A362" s="84" t="s">
        <v>1985</v>
      </c>
      <c r="B362" s="84" t="s">
        <v>1986</v>
      </c>
      <c r="C362" s="84">
        <v>4</v>
      </c>
      <c r="D362" s="118">
        <v>0.016112536667956704</v>
      </c>
      <c r="E362" s="118">
        <v>1.5409548089261327</v>
      </c>
      <c r="F362" s="84" t="s">
        <v>1481</v>
      </c>
      <c r="G362" s="84" t="b">
        <v>1</v>
      </c>
      <c r="H362" s="84" t="b">
        <v>0</v>
      </c>
      <c r="I362" s="84" t="b">
        <v>0</v>
      </c>
      <c r="J362" s="84" t="b">
        <v>0</v>
      </c>
      <c r="K362" s="84" t="b">
        <v>0</v>
      </c>
      <c r="L362" s="84" t="b">
        <v>0</v>
      </c>
    </row>
    <row r="363" spans="1:12" ht="15">
      <c r="A363" s="84" t="s">
        <v>1986</v>
      </c>
      <c r="B363" s="84" t="s">
        <v>1625</v>
      </c>
      <c r="C363" s="84">
        <v>4</v>
      </c>
      <c r="D363" s="118">
        <v>0.016112536667956704</v>
      </c>
      <c r="E363" s="118">
        <v>1.1430148002540952</v>
      </c>
      <c r="F363" s="84" t="s">
        <v>1481</v>
      </c>
      <c r="G363" s="84" t="b">
        <v>0</v>
      </c>
      <c r="H363" s="84" t="b">
        <v>0</v>
      </c>
      <c r="I363" s="84" t="b">
        <v>0</v>
      </c>
      <c r="J363" s="84" t="b">
        <v>0</v>
      </c>
      <c r="K363" s="84" t="b">
        <v>0</v>
      </c>
      <c r="L363" s="84" t="b">
        <v>0</v>
      </c>
    </row>
    <row r="364" spans="1:12" ht="15">
      <c r="A364" s="84" t="s">
        <v>1662</v>
      </c>
      <c r="B364" s="84" t="s">
        <v>1988</v>
      </c>
      <c r="C364" s="84">
        <v>4</v>
      </c>
      <c r="D364" s="118">
        <v>0.016112536667956704</v>
      </c>
      <c r="E364" s="118">
        <v>1.5409548089261327</v>
      </c>
      <c r="F364" s="84" t="s">
        <v>1481</v>
      </c>
      <c r="G364" s="84" t="b">
        <v>0</v>
      </c>
      <c r="H364" s="84" t="b">
        <v>0</v>
      </c>
      <c r="I364" s="84" t="b">
        <v>0</v>
      </c>
      <c r="J364" s="84" t="b">
        <v>0</v>
      </c>
      <c r="K364" s="84" t="b">
        <v>0</v>
      </c>
      <c r="L364" s="84" t="b">
        <v>0</v>
      </c>
    </row>
    <row r="365" spans="1:12" ht="15">
      <c r="A365" s="84" t="s">
        <v>1988</v>
      </c>
      <c r="B365" s="84" t="s">
        <v>1989</v>
      </c>
      <c r="C365" s="84">
        <v>4</v>
      </c>
      <c r="D365" s="118">
        <v>0.016112536667956704</v>
      </c>
      <c r="E365" s="118">
        <v>1.5409548089261327</v>
      </c>
      <c r="F365" s="84" t="s">
        <v>1481</v>
      </c>
      <c r="G365" s="84" t="b">
        <v>0</v>
      </c>
      <c r="H365" s="84" t="b">
        <v>0</v>
      </c>
      <c r="I365" s="84" t="b">
        <v>0</v>
      </c>
      <c r="J365" s="84" t="b">
        <v>0</v>
      </c>
      <c r="K365" s="84" t="b">
        <v>0</v>
      </c>
      <c r="L365" s="84" t="b">
        <v>0</v>
      </c>
    </row>
    <row r="366" spans="1:12" ht="15">
      <c r="A366" s="84" t="s">
        <v>1989</v>
      </c>
      <c r="B366" s="84" t="s">
        <v>1990</v>
      </c>
      <c r="C366" s="84">
        <v>4</v>
      </c>
      <c r="D366" s="118">
        <v>0.016112536667956704</v>
      </c>
      <c r="E366" s="118">
        <v>1.5409548089261327</v>
      </c>
      <c r="F366" s="84" t="s">
        <v>1481</v>
      </c>
      <c r="G366" s="84" t="b">
        <v>0</v>
      </c>
      <c r="H366" s="84" t="b">
        <v>0</v>
      </c>
      <c r="I366" s="84" t="b">
        <v>0</v>
      </c>
      <c r="J366" s="84" t="b">
        <v>0</v>
      </c>
      <c r="K366" s="84" t="b">
        <v>0</v>
      </c>
      <c r="L366" s="84" t="b">
        <v>0</v>
      </c>
    </row>
    <row r="367" spans="1:12" ht="15">
      <c r="A367" s="84" t="s">
        <v>1990</v>
      </c>
      <c r="B367" s="84" t="s">
        <v>1676</v>
      </c>
      <c r="C367" s="84">
        <v>4</v>
      </c>
      <c r="D367" s="118">
        <v>0.016112536667956704</v>
      </c>
      <c r="E367" s="118">
        <v>1.5409548089261327</v>
      </c>
      <c r="F367" s="84" t="s">
        <v>1481</v>
      </c>
      <c r="G367" s="84" t="b">
        <v>0</v>
      </c>
      <c r="H367" s="84" t="b">
        <v>0</v>
      </c>
      <c r="I367" s="84" t="b">
        <v>0</v>
      </c>
      <c r="J367" s="84" t="b">
        <v>0</v>
      </c>
      <c r="K367" s="84" t="b">
        <v>0</v>
      </c>
      <c r="L367" s="84" t="b">
        <v>0</v>
      </c>
    </row>
    <row r="368" spans="1:12" ht="15">
      <c r="A368" s="84" t="s">
        <v>1676</v>
      </c>
      <c r="B368" s="84" t="s">
        <v>1677</v>
      </c>
      <c r="C368" s="84">
        <v>4</v>
      </c>
      <c r="D368" s="118">
        <v>0.016112536667956704</v>
      </c>
      <c r="E368" s="118">
        <v>1.5409548089261327</v>
      </c>
      <c r="F368" s="84" t="s">
        <v>1481</v>
      </c>
      <c r="G368" s="84" t="b">
        <v>0</v>
      </c>
      <c r="H368" s="84" t="b">
        <v>0</v>
      </c>
      <c r="I368" s="84" t="b">
        <v>0</v>
      </c>
      <c r="J368" s="84" t="b">
        <v>0</v>
      </c>
      <c r="K368" s="84" t="b">
        <v>0</v>
      </c>
      <c r="L368" s="84" t="b">
        <v>0</v>
      </c>
    </row>
    <row r="369" spans="1:12" ht="15">
      <c r="A369" s="84" t="s">
        <v>1677</v>
      </c>
      <c r="B369" s="84" t="s">
        <v>1678</v>
      </c>
      <c r="C369" s="84">
        <v>4</v>
      </c>
      <c r="D369" s="118">
        <v>0.016112536667956704</v>
      </c>
      <c r="E369" s="118">
        <v>1.5409548089261327</v>
      </c>
      <c r="F369" s="84" t="s">
        <v>1481</v>
      </c>
      <c r="G369" s="84" t="b">
        <v>0</v>
      </c>
      <c r="H369" s="84" t="b">
        <v>0</v>
      </c>
      <c r="I369" s="84" t="b">
        <v>0</v>
      </c>
      <c r="J369" s="84" t="b">
        <v>0</v>
      </c>
      <c r="K369" s="84" t="b">
        <v>0</v>
      </c>
      <c r="L369" s="84" t="b">
        <v>0</v>
      </c>
    </row>
    <row r="370" spans="1:12" ht="15">
      <c r="A370" s="84" t="s">
        <v>1678</v>
      </c>
      <c r="B370" s="84" t="s">
        <v>1991</v>
      </c>
      <c r="C370" s="84">
        <v>4</v>
      </c>
      <c r="D370" s="118">
        <v>0.016112536667956704</v>
      </c>
      <c r="E370" s="118">
        <v>1.5409548089261327</v>
      </c>
      <c r="F370" s="84" t="s">
        <v>1481</v>
      </c>
      <c r="G370" s="84" t="b">
        <v>0</v>
      </c>
      <c r="H370" s="84" t="b">
        <v>0</v>
      </c>
      <c r="I370" s="84" t="b">
        <v>0</v>
      </c>
      <c r="J370" s="84" t="b">
        <v>0</v>
      </c>
      <c r="K370" s="84" t="b">
        <v>0</v>
      </c>
      <c r="L370" s="84" t="b">
        <v>0</v>
      </c>
    </row>
    <row r="371" spans="1:12" ht="15">
      <c r="A371" s="84" t="s">
        <v>1991</v>
      </c>
      <c r="B371" s="84" t="s">
        <v>1992</v>
      </c>
      <c r="C371" s="84">
        <v>4</v>
      </c>
      <c r="D371" s="118">
        <v>0.016112536667956704</v>
      </c>
      <c r="E371" s="118">
        <v>1.5409548089261327</v>
      </c>
      <c r="F371" s="84" t="s">
        <v>1481</v>
      </c>
      <c r="G371" s="84" t="b">
        <v>0</v>
      </c>
      <c r="H371" s="84" t="b">
        <v>0</v>
      </c>
      <c r="I371" s="84" t="b">
        <v>0</v>
      </c>
      <c r="J371" s="84" t="b">
        <v>0</v>
      </c>
      <c r="K371" s="84" t="b">
        <v>0</v>
      </c>
      <c r="L371" s="84" t="b">
        <v>0</v>
      </c>
    </row>
    <row r="372" spans="1:12" ht="15">
      <c r="A372" s="84" t="s">
        <v>1992</v>
      </c>
      <c r="B372" s="84" t="s">
        <v>1993</v>
      </c>
      <c r="C372" s="84">
        <v>4</v>
      </c>
      <c r="D372" s="118">
        <v>0.016112536667956704</v>
      </c>
      <c r="E372" s="118">
        <v>1.5409548089261327</v>
      </c>
      <c r="F372" s="84" t="s">
        <v>1481</v>
      </c>
      <c r="G372" s="84" t="b">
        <v>0</v>
      </c>
      <c r="H372" s="84" t="b">
        <v>0</v>
      </c>
      <c r="I372" s="84" t="b">
        <v>0</v>
      </c>
      <c r="J372" s="84" t="b">
        <v>0</v>
      </c>
      <c r="K372" s="84" t="b">
        <v>0</v>
      </c>
      <c r="L372" s="84" t="b">
        <v>0</v>
      </c>
    </row>
    <row r="373" spans="1:12" ht="15">
      <c r="A373" s="84" t="s">
        <v>283</v>
      </c>
      <c r="B373" s="84" t="s">
        <v>1631</v>
      </c>
      <c r="C373" s="84">
        <v>3</v>
      </c>
      <c r="D373" s="118">
        <v>0.014487070512665607</v>
      </c>
      <c r="E373" s="118">
        <v>1.6658935455344326</v>
      </c>
      <c r="F373" s="84" t="s">
        <v>1481</v>
      </c>
      <c r="G373" s="84" t="b">
        <v>0</v>
      </c>
      <c r="H373" s="84" t="b">
        <v>0</v>
      </c>
      <c r="I373" s="84" t="b">
        <v>0</v>
      </c>
      <c r="J373" s="84" t="b">
        <v>0</v>
      </c>
      <c r="K373" s="84" t="b">
        <v>0</v>
      </c>
      <c r="L373" s="84" t="b">
        <v>0</v>
      </c>
    </row>
    <row r="374" spans="1:12" ht="15">
      <c r="A374" s="84" t="s">
        <v>1625</v>
      </c>
      <c r="B374" s="84" t="s">
        <v>2003</v>
      </c>
      <c r="C374" s="84">
        <v>3</v>
      </c>
      <c r="D374" s="118">
        <v>0.014487070512665607</v>
      </c>
      <c r="E374" s="118">
        <v>1.10162211509587</v>
      </c>
      <c r="F374" s="84" t="s">
        <v>1481</v>
      </c>
      <c r="G374" s="84" t="b">
        <v>0</v>
      </c>
      <c r="H374" s="84" t="b">
        <v>0</v>
      </c>
      <c r="I374" s="84" t="b">
        <v>0</v>
      </c>
      <c r="J374" s="84" t="b">
        <v>0</v>
      </c>
      <c r="K374" s="84" t="b">
        <v>0</v>
      </c>
      <c r="L374" s="84" t="b">
        <v>0</v>
      </c>
    </row>
    <row r="375" spans="1:12" ht="15">
      <c r="A375" s="84" t="s">
        <v>282</v>
      </c>
      <c r="B375" s="84" t="s">
        <v>1662</v>
      </c>
      <c r="C375" s="84">
        <v>3</v>
      </c>
      <c r="D375" s="118">
        <v>0.014487070512665607</v>
      </c>
      <c r="E375" s="118">
        <v>1.6658935455344326</v>
      </c>
      <c r="F375" s="84" t="s">
        <v>1481</v>
      </c>
      <c r="G375" s="84" t="b">
        <v>0</v>
      </c>
      <c r="H375" s="84" t="b">
        <v>0</v>
      </c>
      <c r="I375" s="84" t="b">
        <v>0</v>
      </c>
      <c r="J375" s="84" t="b">
        <v>0</v>
      </c>
      <c r="K375" s="84" t="b">
        <v>0</v>
      </c>
      <c r="L375" s="84" t="b">
        <v>0</v>
      </c>
    </row>
    <row r="376" spans="1:12" ht="15">
      <c r="A376" s="84" t="s">
        <v>2047</v>
      </c>
      <c r="B376" s="84" t="s">
        <v>2048</v>
      </c>
      <c r="C376" s="84">
        <v>2</v>
      </c>
      <c r="D376" s="118">
        <v>0.011915627252747342</v>
      </c>
      <c r="E376" s="118">
        <v>1.841984804590114</v>
      </c>
      <c r="F376" s="84" t="s">
        <v>1481</v>
      </c>
      <c r="G376" s="84" t="b">
        <v>0</v>
      </c>
      <c r="H376" s="84" t="b">
        <v>0</v>
      </c>
      <c r="I376" s="84" t="b">
        <v>0</v>
      </c>
      <c r="J376" s="84" t="b">
        <v>0</v>
      </c>
      <c r="K376" s="84" t="b">
        <v>0</v>
      </c>
      <c r="L376" s="84" t="b">
        <v>0</v>
      </c>
    </row>
    <row r="377" spans="1:12" ht="15">
      <c r="A377" s="84" t="s">
        <v>2048</v>
      </c>
      <c r="B377" s="84" t="s">
        <v>2049</v>
      </c>
      <c r="C377" s="84">
        <v>2</v>
      </c>
      <c r="D377" s="118">
        <v>0.011915627252747342</v>
      </c>
      <c r="E377" s="118">
        <v>1.841984804590114</v>
      </c>
      <c r="F377" s="84" t="s">
        <v>1481</v>
      </c>
      <c r="G377" s="84" t="b">
        <v>0</v>
      </c>
      <c r="H377" s="84" t="b">
        <v>0</v>
      </c>
      <c r="I377" s="84" t="b">
        <v>0</v>
      </c>
      <c r="J377" s="84" t="b">
        <v>0</v>
      </c>
      <c r="K377" s="84" t="b">
        <v>0</v>
      </c>
      <c r="L377" s="84" t="b">
        <v>0</v>
      </c>
    </row>
    <row r="378" spans="1:12" ht="15">
      <c r="A378" s="84" t="s">
        <v>2049</v>
      </c>
      <c r="B378" s="84" t="s">
        <v>1626</v>
      </c>
      <c r="C378" s="84">
        <v>2</v>
      </c>
      <c r="D378" s="118">
        <v>0.011915627252747342</v>
      </c>
      <c r="E378" s="118">
        <v>1.1887722908147702</v>
      </c>
      <c r="F378" s="84" t="s">
        <v>1481</v>
      </c>
      <c r="G378" s="84" t="b">
        <v>0</v>
      </c>
      <c r="H378" s="84" t="b">
        <v>0</v>
      </c>
      <c r="I378" s="84" t="b">
        <v>0</v>
      </c>
      <c r="J378" s="84" t="b">
        <v>0</v>
      </c>
      <c r="K378" s="84" t="b">
        <v>0</v>
      </c>
      <c r="L378" s="84" t="b">
        <v>0</v>
      </c>
    </row>
    <row r="379" spans="1:12" ht="15">
      <c r="A379" s="84" t="s">
        <v>1635</v>
      </c>
      <c r="B379" s="84" t="s">
        <v>1636</v>
      </c>
      <c r="C379" s="84">
        <v>10</v>
      </c>
      <c r="D379" s="118">
        <v>0.005550966606299375</v>
      </c>
      <c r="E379" s="118">
        <v>1.1643528557844371</v>
      </c>
      <c r="F379" s="84" t="s">
        <v>1482</v>
      </c>
      <c r="G379" s="84" t="b">
        <v>0</v>
      </c>
      <c r="H379" s="84" t="b">
        <v>0</v>
      </c>
      <c r="I379" s="84" t="b">
        <v>0</v>
      </c>
      <c r="J379" s="84" t="b">
        <v>0</v>
      </c>
      <c r="K379" s="84" t="b">
        <v>0</v>
      </c>
      <c r="L379" s="84" t="b">
        <v>0</v>
      </c>
    </row>
    <row r="380" spans="1:12" ht="15">
      <c r="A380" s="84" t="s">
        <v>1637</v>
      </c>
      <c r="B380" s="84" t="s">
        <v>1638</v>
      </c>
      <c r="C380" s="84">
        <v>9</v>
      </c>
      <c r="D380" s="118">
        <v>0.004995869945669439</v>
      </c>
      <c r="E380" s="118">
        <v>1.2101103463451122</v>
      </c>
      <c r="F380" s="84" t="s">
        <v>1482</v>
      </c>
      <c r="G380" s="84" t="b">
        <v>0</v>
      </c>
      <c r="H380" s="84" t="b">
        <v>0</v>
      </c>
      <c r="I380" s="84" t="b">
        <v>0</v>
      </c>
      <c r="J380" s="84" t="b">
        <v>0</v>
      </c>
      <c r="K380" s="84" t="b">
        <v>0</v>
      </c>
      <c r="L380" s="84" t="b">
        <v>0</v>
      </c>
    </row>
    <row r="381" spans="1:12" ht="15">
      <c r="A381" s="84" t="s">
        <v>1638</v>
      </c>
      <c r="B381" s="84" t="s">
        <v>306</v>
      </c>
      <c r="C381" s="84">
        <v>9</v>
      </c>
      <c r="D381" s="118">
        <v>0.004995869945669439</v>
      </c>
      <c r="E381" s="118">
        <v>1.122960170626212</v>
      </c>
      <c r="F381" s="84" t="s">
        <v>1482</v>
      </c>
      <c r="G381" s="84" t="b">
        <v>0</v>
      </c>
      <c r="H381" s="84" t="b">
        <v>0</v>
      </c>
      <c r="I381" s="84" t="b">
        <v>0</v>
      </c>
      <c r="J381" s="84" t="b">
        <v>0</v>
      </c>
      <c r="K381" s="84" t="b">
        <v>0</v>
      </c>
      <c r="L381" s="84" t="b">
        <v>0</v>
      </c>
    </row>
    <row r="382" spans="1:12" ht="15">
      <c r="A382" s="84" t="s">
        <v>306</v>
      </c>
      <c r="B382" s="84" t="s">
        <v>1639</v>
      </c>
      <c r="C382" s="84">
        <v>9</v>
      </c>
      <c r="D382" s="118">
        <v>0.004995869945669439</v>
      </c>
      <c r="E382" s="118">
        <v>1.122960170626212</v>
      </c>
      <c r="F382" s="84" t="s">
        <v>1482</v>
      </c>
      <c r="G382" s="84" t="b">
        <v>0</v>
      </c>
      <c r="H382" s="84" t="b">
        <v>0</v>
      </c>
      <c r="I382" s="84" t="b">
        <v>0</v>
      </c>
      <c r="J382" s="84" t="b">
        <v>0</v>
      </c>
      <c r="K382" s="84" t="b">
        <v>0</v>
      </c>
      <c r="L382" s="84" t="b">
        <v>0</v>
      </c>
    </row>
    <row r="383" spans="1:12" ht="15">
      <c r="A383" s="84" t="s">
        <v>1639</v>
      </c>
      <c r="B383" s="84" t="s">
        <v>1635</v>
      </c>
      <c r="C383" s="84">
        <v>9</v>
      </c>
      <c r="D383" s="118">
        <v>0.004995869945669439</v>
      </c>
      <c r="E383" s="118">
        <v>1.1643528557844371</v>
      </c>
      <c r="F383" s="84" t="s">
        <v>1482</v>
      </c>
      <c r="G383" s="84" t="b">
        <v>0</v>
      </c>
      <c r="H383" s="84" t="b">
        <v>0</v>
      </c>
      <c r="I383" s="84" t="b">
        <v>0</v>
      </c>
      <c r="J383" s="84" t="b">
        <v>0</v>
      </c>
      <c r="K383" s="84" t="b">
        <v>0</v>
      </c>
      <c r="L383" s="84" t="b">
        <v>0</v>
      </c>
    </row>
    <row r="384" spans="1:12" ht="15">
      <c r="A384" s="84" t="s">
        <v>310</v>
      </c>
      <c r="B384" s="84" t="s">
        <v>305</v>
      </c>
      <c r="C384" s="84">
        <v>9</v>
      </c>
      <c r="D384" s="118">
        <v>0.004995869945669439</v>
      </c>
      <c r="E384" s="118">
        <v>1.122960170626212</v>
      </c>
      <c r="F384" s="84" t="s">
        <v>1482</v>
      </c>
      <c r="G384" s="84" t="b">
        <v>0</v>
      </c>
      <c r="H384" s="84" t="b">
        <v>0</v>
      </c>
      <c r="I384" s="84" t="b">
        <v>0</v>
      </c>
      <c r="J384" s="84" t="b">
        <v>0</v>
      </c>
      <c r="K384" s="84" t="b">
        <v>0</v>
      </c>
      <c r="L384" s="84" t="b">
        <v>0</v>
      </c>
    </row>
    <row r="385" spans="1:12" ht="15">
      <c r="A385" s="84" t="s">
        <v>305</v>
      </c>
      <c r="B385" s="84" t="s">
        <v>1640</v>
      </c>
      <c r="C385" s="84">
        <v>9</v>
      </c>
      <c r="D385" s="118">
        <v>0.004995869945669439</v>
      </c>
      <c r="E385" s="118">
        <v>1.122960170626212</v>
      </c>
      <c r="F385" s="84" t="s">
        <v>1482</v>
      </c>
      <c r="G385" s="84" t="b">
        <v>0</v>
      </c>
      <c r="H385" s="84" t="b">
        <v>0</v>
      </c>
      <c r="I385" s="84" t="b">
        <v>0</v>
      </c>
      <c r="J385" s="84" t="b">
        <v>0</v>
      </c>
      <c r="K385" s="84" t="b">
        <v>0</v>
      </c>
      <c r="L385" s="84" t="b">
        <v>0</v>
      </c>
    </row>
    <row r="386" spans="1:12" ht="15">
      <c r="A386" s="84" t="s">
        <v>1640</v>
      </c>
      <c r="B386" s="84" t="s">
        <v>1977</v>
      </c>
      <c r="C386" s="84">
        <v>9</v>
      </c>
      <c r="D386" s="118">
        <v>0.004995869945669439</v>
      </c>
      <c r="E386" s="118">
        <v>1.2101103463451122</v>
      </c>
      <c r="F386" s="84" t="s">
        <v>1482</v>
      </c>
      <c r="G386" s="84" t="b">
        <v>0</v>
      </c>
      <c r="H386" s="84" t="b">
        <v>0</v>
      </c>
      <c r="I386" s="84" t="b">
        <v>0</v>
      </c>
      <c r="J386" s="84" t="b">
        <v>0</v>
      </c>
      <c r="K386" s="84" t="b">
        <v>0</v>
      </c>
      <c r="L386" s="84" t="b">
        <v>0</v>
      </c>
    </row>
    <row r="387" spans="1:12" ht="15">
      <c r="A387" s="84" t="s">
        <v>1977</v>
      </c>
      <c r="B387" s="84" t="s">
        <v>1978</v>
      </c>
      <c r="C387" s="84">
        <v>9</v>
      </c>
      <c r="D387" s="118">
        <v>0.004995869945669439</v>
      </c>
      <c r="E387" s="118">
        <v>1.2101103463451122</v>
      </c>
      <c r="F387" s="84" t="s">
        <v>1482</v>
      </c>
      <c r="G387" s="84" t="b">
        <v>0</v>
      </c>
      <c r="H387" s="84" t="b">
        <v>0</v>
      </c>
      <c r="I387" s="84" t="b">
        <v>0</v>
      </c>
      <c r="J387" s="84" t="b">
        <v>0</v>
      </c>
      <c r="K387" s="84" t="b">
        <v>0</v>
      </c>
      <c r="L387" s="84" t="b">
        <v>0</v>
      </c>
    </row>
    <row r="388" spans="1:12" ht="15">
      <c r="A388" s="84" t="s">
        <v>1978</v>
      </c>
      <c r="B388" s="84" t="s">
        <v>1979</v>
      </c>
      <c r="C388" s="84">
        <v>9</v>
      </c>
      <c r="D388" s="118">
        <v>0.004995869945669439</v>
      </c>
      <c r="E388" s="118">
        <v>1.2101103463451122</v>
      </c>
      <c r="F388" s="84" t="s">
        <v>1482</v>
      </c>
      <c r="G388" s="84" t="b">
        <v>0</v>
      </c>
      <c r="H388" s="84" t="b">
        <v>0</v>
      </c>
      <c r="I388" s="84" t="b">
        <v>0</v>
      </c>
      <c r="J388" s="84" t="b">
        <v>0</v>
      </c>
      <c r="K388" s="84" t="b">
        <v>0</v>
      </c>
      <c r="L388" s="84" t="b">
        <v>0</v>
      </c>
    </row>
    <row r="389" spans="1:12" ht="15">
      <c r="A389" s="84" t="s">
        <v>231</v>
      </c>
      <c r="B389" s="84" t="s">
        <v>1637</v>
      </c>
      <c r="C389" s="84">
        <v>8</v>
      </c>
      <c r="D389" s="118">
        <v>0.007047271244141731</v>
      </c>
      <c r="E389" s="118">
        <v>1.1643528557844371</v>
      </c>
      <c r="F389" s="84" t="s">
        <v>1482</v>
      </c>
      <c r="G389" s="84" t="b">
        <v>0</v>
      </c>
      <c r="H389" s="84" t="b">
        <v>0</v>
      </c>
      <c r="I389" s="84" t="b">
        <v>0</v>
      </c>
      <c r="J389" s="84" t="b">
        <v>0</v>
      </c>
      <c r="K389" s="84" t="b">
        <v>0</v>
      </c>
      <c r="L389" s="84" t="b">
        <v>0</v>
      </c>
    </row>
    <row r="390" spans="1:12" ht="15">
      <c r="A390" s="84" t="s">
        <v>1636</v>
      </c>
      <c r="B390" s="84" t="s">
        <v>1800</v>
      </c>
      <c r="C390" s="84">
        <v>6</v>
      </c>
      <c r="D390" s="118">
        <v>0.010060182220684638</v>
      </c>
      <c r="E390" s="118">
        <v>1.1643528557844371</v>
      </c>
      <c r="F390" s="84" t="s">
        <v>1482</v>
      </c>
      <c r="G390" s="84" t="b">
        <v>0</v>
      </c>
      <c r="H390" s="84" t="b">
        <v>0</v>
      </c>
      <c r="I390" s="84" t="b">
        <v>0</v>
      </c>
      <c r="J390" s="84" t="b">
        <v>0</v>
      </c>
      <c r="K390" s="84" t="b">
        <v>0</v>
      </c>
      <c r="L390" s="84" t="b">
        <v>0</v>
      </c>
    </row>
    <row r="391" spans="1:12" ht="15">
      <c r="A391" s="84" t="s">
        <v>1800</v>
      </c>
      <c r="B391" s="84" t="s">
        <v>310</v>
      </c>
      <c r="C391" s="84">
        <v>6</v>
      </c>
      <c r="D391" s="118">
        <v>0.010060182220684638</v>
      </c>
      <c r="E391" s="118">
        <v>1.2101103463451122</v>
      </c>
      <c r="F391" s="84" t="s">
        <v>1482</v>
      </c>
      <c r="G391" s="84" t="b">
        <v>0</v>
      </c>
      <c r="H391" s="84" t="b">
        <v>0</v>
      </c>
      <c r="I391" s="84" t="b">
        <v>0</v>
      </c>
      <c r="J391" s="84" t="b">
        <v>0</v>
      </c>
      <c r="K391" s="84" t="b">
        <v>0</v>
      </c>
      <c r="L391" s="84" t="b">
        <v>0</v>
      </c>
    </row>
    <row r="392" spans="1:12" ht="15">
      <c r="A392" s="84" t="s">
        <v>1979</v>
      </c>
      <c r="B392" s="84" t="s">
        <v>1980</v>
      </c>
      <c r="C392" s="84">
        <v>6</v>
      </c>
      <c r="D392" s="118">
        <v>0.010060182220684638</v>
      </c>
      <c r="E392" s="118">
        <v>1.3192548157701802</v>
      </c>
      <c r="F392" s="84" t="s">
        <v>1482</v>
      </c>
      <c r="G392" s="84" t="b">
        <v>0</v>
      </c>
      <c r="H392" s="84" t="b">
        <v>0</v>
      </c>
      <c r="I392" s="84" t="b">
        <v>0</v>
      </c>
      <c r="J392" s="84" t="b">
        <v>0</v>
      </c>
      <c r="K392" s="84" t="b">
        <v>0</v>
      </c>
      <c r="L392" s="84" t="b">
        <v>0</v>
      </c>
    </row>
    <row r="393" spans="1:12" ht="15">
      <c r="A393" s="84" t="s">
        <v>243</v>
      </c>
      <c r="B393" s="84" t="s">
        <v>229</v>
      </c>
      <c r="C393" s="84">
        <v>3</v>
      </c>
      <c r="D393" s="118">
        <v>0.010782256632583998</v>
      </c>
      <c r="E393" s="118">
        <v>1.6872316010647748</v>
      </c>
      <c r="F393" s="84" t="s">
        <v>1482</v>
      </c>
      <c r="G393" s="84" t="b">
        <v>0</v>
      </c>
      <c r="H393" s="84" t="b">
        <v>0</v>
      </c>
      <c r="I393" s="84" t="b">
        <v>0</v>
      </c>
      <c r="J393" s="84" t="b">
        <v>0</v>
      </c>
      <c r="K393" s="84" t="b">
        <v>0</v>
      </c>
      <c r="L393" s="84" t="b">
        <v>0</v>
      </c>
    </row>
    <row r="394" spans="1:12" ht="15">
      <c r="A394" s="84" t="s">
        <v>1636</v>
      </c>
      <c r="B394" s="84" t="s">
        <v>232</v>
      </c>
      <c r="C394" s="84">
        <v>3</v>
      </c>
      <c r="D394" s="118">
        <v>0.010782256632583998</v>
      </c>
      <c r="E394" s="118">
        <v>0.9425041061680808</v>
      </c>
      <c r="F394" s="84" t="s">
        <v>1482</v>
      </c>
      <c r="G394" s="84" t="b">
        <v>0</v>
      </c>
      <c r="H394" s="84" t="b">
        <v>0</v>
      </c>
      <c r="I394" s="84" t="b">
        <v>0</v>
      </c>
      <c r="J394" s="84" t="b">
        <v>0</v>
      </c>
      <c r="K394" s="84" t="b">
        <v>0</v>
      </c>
      <c r="L394" s="84" t="b">
        <v>0</v>
      </c>
    </row>
    <row r="395" spans="1:12" ht="15">
      <c r="A395" s="84" t="s">
        <v>232</v>
      </c>
      <c r="B395" s="84" t="s">
        <v>310</v>
      </c>
      <c r="C395" s="84">
        <v>3</v>
      </c>
      <c r="D395" s="118">
        <v>0.010782256632583998</v>
      </c>
      <c r="E395" s="118">
        <v>0.9882615967287559</v>
      </c>
      <c r="F395" s="84" t="s">
        <v>1482</v>
      </c>
      <c r="G395" s="84" t="b">
        <v>0</v>
      </c>
      <c r="H395" s="84" t="b">
        <v>0</v>
      </c>
      <c r="I395" s="84" t="b">
        <v>0</v>
      </c>
      <c r="J395" s="84" t="b">
        <v>0</v>
      </c>
      <c r="K395" s="84" t="b">
        <v>0</v>
      </c>
      <c r="L395" s="84" t="b">
        <v>0</v>
      </c>
    </row>
    <row r="396" spans="1:12" ht="15">
      <c r="A396" s="84" t="s">
        <v>231</v>
      </c>
      <c r="B396" s="84" t="s">
        <v>306</v>
      </c>
      <c r="C396" s="84">
        <v>2</v>
      </c>
      <c r="D396" s="118">
        <v>0.009431371840691006</v>
      </c>
      <c r="E396" s="118">
        <v>0.42399016629019326</v>
      </c>
      <c r="F396" s="84" t="s">
        <v>1482</v>
      </c>
      <c r="G396" s="84" t="b">
        <v>0</v>
      </c>
      <c r="H396" s="84" t="b">
        <v>0</v>
      </c>
      <c r="I396" s="84" t="b">
        <v>0</v>
      </c>
      <c r="J396" s="84" t="b">
        <v>0</v>
      </c>
      <c r="K396" s="84" t="b">
        <v>0</v>
      </c>
      <c r="L396" s="84" t="b">
        <v>0</v>
      </c>
    </row>
    <row r="397" spans="1:12" ht="15">
      <c r="A397" s="84" t="s">
        <v>306</v>
      </c>
      <c r="B397" s="84" t="s">
        <v>232</v>
      </c>
      <c r="C397" s="84">
        <v>2</v>
      </c>
      <c r="D397" s="118">
        <v>0.009431371840691006</v>
      </c>
      <c r="E397" s="118">
        <v>0.7250201619541745</v>
      </c>
      <c r="F397" s="84" t="s">
        <v>1482</v>
      </c>
      <c r="G397" s="84" t="b">
        <v>0</v>
      </c>
      <c r="H397" s="84" t="b">
        <v>0</v>
      </c>
      <c r="I397" s="84" t="b">
        <v>0</v>
      </c>
      <c r="J397" s="84" t="b">
        <v>0</v>
      </c>
      <c r="K397" s="84" t="b">
        <v>0</v>
      </c>
      <c r="L397" s="84" t="b">
        <v>0</v>
      </c>
    </row>
    <row r="398" spans="1:12" ht="15">
      <c r="A398" s="84" t="s">
        <v>232</v>
      </c>
      <c r="B398" s="84" t="s">
        <v>305</v>
      </c>
      <c r="C398" s="84">
        <v>2</v>
      </c>
      <c r="D398" s="118">
        <v>0.009431371840691006</v>
      </c>
      <c r="E398" s="118">
        <v>0.7250201619541745</v>
      </c>
      <c r="F398" s="84" t="s">
        <v>1482</v>
      </c>
      <c r="G398" s="84" t="b">
        <v>0</v>
      </c>
      <c r="H398" s="84" t="b">
        <v>0</v>
      </c>
      <c r="I398" s="84" t="b">
        <v>0</v>
      </c>
      <c r="J398" s="84" t="b">
        <v>0</v>
      </c>
      <c r="K398" s="84" t="b">
        <v>0</v>
      </c>
      <c r="L398" s="84" t="b">
        <v>0</v>
      </c>
    </row>
    <row r="399" spans="1:12" ht="15">
      <c r="A399" s="84" t="s">
        <v>305</v>
      </c>
      <c r="B399" s="84" t="s">
        <v>243</v>
      </c>
      <c r="C399" s="84">
        <v>2</v>
      </c>
      <c r="D399" s="118">
        <v>0.009431371840691006</v>
      </c>
      <c r="E399" s="118">
        <v>0.9468689115705309</v>
      </c>
      <c r="F399" s="84" t="s">
        <v>1482</v>
      </c>
      <c r="G399" s="84" t="b">
        <v>0</v>
      </c>
      <c r="H399" s="84" t="b">
        <v>0</v>
      </c>
      <c r="I399" s="84" t="b">
        <v>0</v>
      </c>
      <c r="J399" s="84" t="b">
        <v>0</v>
      </c>
      <c r="K399" s="84" t="b">
        <v>0</v>
      </c>
      <c r="L399" s="84" t="b">
        <v>0</v>
      </c>
    </row>
    <row r="400" spans="1:12" ht="15">
      <c r="A400" s="84" t="s">
        <v>229</v>
      </c>
      <c r="B400" s="84" t="s">
        <v>2115</v>
      </c>
      <c r="C400" s="84">
        <v>2</v>
      </c>
      <c r="D400" s="118">
        <v>0.009431371840691006</v>
      </c>
      <c r="E400" s="118">
        <v>1.863322860120456</v>
      </c>
      <c r="F400" s="84" t="s">
        <v>1482</v>
      </c>
      <c r="G400" s="84" t="b">
        <v>0</v>
      </c>
      <c r="H400" s="84" t="b">
        <v>0</v>
      </c>
      <c r="I400" s="84" t="b">
        <v>0</v>
      </c>
      <c r="J400" s="84" t="b">
        <v>0</v>
      </c>
      <c r="K400" s="84" t="b">
        <v>0</v>
      </c>
      <c r="L400" s="84" t="b">
        <v>0</v>
      </c>
    </row>
    <row r="401" spans="1:12" ht="15">
      <c r="A401" s="84" t="s">
        <v>2115</v>
      </c>
      <c r="B401" s="84" t="s">
        <v>2116</v>
      </c>
      <c r="C401" s="84">
        <v>2</v>
      </c>
      <c r="D401" s="118">
        <v>0.009431371840691006</v>
      </c>
      <c r="E401" s="118">
        <v>1.863322860120456</v>
      </c>
      <c r="F401" s="84" t="s">
        <v>1482</v>
      </c>
      <c r="G401" s="84" t="b">
        <v>0</v>
      </c>
      <c r="H401" s="84" t="b">
        <v>0</v>
      </c>
      <c r="I401" s="84" t="b">
        <v>0</v>
      </c>
      <c r="J401" s="84" t="b">
        <v>1</v>
      </c>
      <c r="K401" s="84" t="b">
        <v>0</v>
      </c>
      <c r="L401" s="84" t="b">
        <v>0</v>
      </c>
    </row>
    <row r="402" spans="1:12" ht="15">
      <c r="A402" s="84" t="s">
        <v>2116</v>
      </c>
      <c r="B402" s="84" t="s">
        <v>1607</v>
      </c>
      <c r="C402" s="84">
        <v>2</v>
      </c>
      <c r="D402" s="118">
        <v>0.009431371840691006</v>
      </c>
      <c r="E402" s="118">
        <v>1.863322860120456</v>
      </c>
      <c r="F402" s="84" t="s">
        <v>1482</v>
      </c>
      <c r="G402" s="84" t="b">
        <v>1</v>
      </c>
      <c r="H402" s="84" t="b">
        <v>0</v>
      </c>
      <c r="I402" s="84" t="b">
        <v>0</v>
      </c>
      <c r="J402" s="84" t="b">
        <v>0</v>
      </c>
      <c r="K402" s="84" t="b">
        <v>0</v>
      </c>
      <c r="L402" s="84" t="b">
        <v>0</v>
      </c>
    </row>
    <row r="403" spans="1:12" ht="15">
      <c r="A403" s="84" t="s">
        <v>312</v>
      </c>
      <c r="B403" s="84" t="s">
        <v>1642</v>
      </c>
      <c r="C403" s="84">
        <v>3</v>
      </c>
      <c r="D403" s="118">
        <v>0.008319328110613365</v>
      </c>
      <c r="E403" s="118">
        <v>1.3979400086720377</v>
      </c>
      <c r="F403" s="84" t="s">
        <v>1483</v>
      </c>
      <c r="G403" s="84" t="b">
        <v>0</v>
      </c>
      <c r="H403" s="84" t="b">
        <v>0</v>
      </c>
      <c r="I403" s="84" t="b">
        <v>0</v>
      </c>
      <c r="J403" s="84" t="b">
        <v>0</v>
      </c>
      <c r="K403" s="84" t="b">
        <v>0</v>
      </c>
      <c r="L403" s="84" t="b">
        <v>0</v>
      </c>
    </row>
    <row r="404" spans="1:12" ht="15">
      <c r="A404" s="84" t="s">
        <v>1642</v>
      </c>
      <c r="B404" s="84" t="s">
        <v>1643</v>
      </c>
      <c r="C404" s="84">
        <v>3</v>
      </c>
      <c r="D404" s="118">
        <v>0.008319328110613365</v>
      </c>
      <c r="E404" s="118">
        <v>1.3979400086720377</v>
      </c>
      <c r="F404" s="84" t="s">
        <v>1483</v>
      </c>
      <c r="G404" s="84" t="b">
        <v>0</v>
      </c>
      <c r="H404" s="84" t="b">
        <v>0</v>
      </c>
      <c r="I404" s="84" t="b">
        <v>0</v>
      </c>
      <c r="J404" s="84" t="b">
        <v>0</v>
      </c>
      <c r="K404" s="84" t="b">
        <v>0</v>
      </c>
      <c r="L404" s="84" t="b">
        <v>0</v>
      </c>
    </row>
    <row r="405" spans="1:12" ht="15">
      <c r="A405" s="84" t="s">
        <v>1643</v>
      </c>
      <c r="B405" s="84" t="s">
        <v>1644</v>
      </c>
      <c r="C405" s="84">
        <v>3</v>
      </c>
      <c r="D405" s="118">
        <v>0.008319328110613365</v>
      </c>
      <c r="E405" s="118">
        <v>1.3979400086720377</v>
      </c>
      <c r="F405" s="84" t="s">
        <v>1483</v>
      </c>
      <c r="G405" s="84" t="b">
        <v>0</v>
      </c>
      <c r="H405" s="84" t="b">
        <v>0</v>
      </c>
      <c r="I405" s="84" t="b">
        <v>0</v>
      </c>
      <c r="J405" s="84" t="b">
        <v>0</v>
      </c>
      <c r="K405" s="84" t="b">
        <v>0</v>
      </c>
      <c r="L405" s="84" t="b">
        <v>0</v>
      </c>
    </row>
    <row r="406" spans="1:12" ht="15">
      <c r="A406" s="84" t="s">
        <v>1644</v>
      </c>
      <c r="B406" s="84" t="s">
        <v>1645</v>
      </c>
      <c r="C406" s="84">
        <v>3</v>
      </c>
      <c r="D406" s="118">
        <v>0.008319328110613365</v>
      </c>
      <c r="E406" s="118">
        <v>1.3979400086720377</v>
      </c>
      <c r="F406" s="84" t="s">
        <v>1483</v>
      </c>
      <c r="G406" s="84" t="b">
        <v>0</v>
      </c>
      <c r="H406" s="84" t="b">
        <v>0</v>
      </c>
      <c r="I406" s="84" t="b">
        <v>0</v>
      </c>
      <c r="J406" s="84" t="b">
        <v>0</v>
      </c>
      <c r="K406" s="84" t="b">
        <v>0</v>
      </c>
      <c r="L406" s="84" t="b">
        <v>0</v>
      </c>
    </row>
    <row r="407" spans="1:12" ht="15">
      <c r="A407" s="84" t="s">
        <v>1645</v>
      </c>
      <c r="B407" s="84" t="s">
        <v>1646</v>
      </c>
      <c r="C407" s="84">
        <v>3</v>
      </c>
      <c r="D407" s="118">
        <v>0.008319328110613365</v>
      </c>
      <c r="E407" s="118">
        <v>1.3979400086720377</v>
      </c>
      <c r="F407" s="84" t="s">
        <v>1483</v>
      </c>
      <c r="G407" s="84" t="b">
        <v>0</v>
      </c>
      <c r="H407" s="84" t="b">
        <v>0</v>
      </c>
      <c r="I407" s="84" t="b">
        <v>0</v>
      </c>
      <c r="J407" s="84" t="b">
        <v>0</v>
      </c>
      <c r="K407" s="84" t="b">
        <v>0</v>
      </c>
      <c r="L407" s="84" t="b">
        <v>0</v>
      </c>
    </row>
    <row r="408" spans="1:12" ht="15">
      <c r="A408" s="84" t="s">
        <v>1646</v>
      </c>
      <c r="B408" s="84" t="s">
        <v>1647</v>
      </c>
      <c r="C408" s="84">
        <v>3</v>
      </c>
      <c r="D408" s="118">
        <v>0.008319328110613365</v>
      </c>
      <c r="E408" s="118">
        <v>1.3979400086720377</v>
      </c>
      <c r="F408" s="84" t="s">
        <v>1483</v>
      </c>
      <c r="G408" s="84" t="b">
        <v>0</v>
      </c>
      <c r="H408" s="84" t="b">
        <v>0</v>
      </c>
      <c r="I408" s="84" t="b">
        <v>0</v>
      </c>
      <c r="J408" s="84" t="b">
        <v>0</v>
      </c>
      <c r="K408" s="84" t="b">
        <v>0</v>
      </c>
      <c r="L408" s="84" t="b">
        <v>0</v>
      </c>
    </row>
    <row r="409" spans="1:12" ht="15">
      <c r="A409" s="84" t="s">
        <v>1647</v>
      </c>
      <c r="B409" s="84" t="s">
        <v>214</v>
      </c>
      <c r="C409" s="84">
        <v>3</v>
      </c>
      <c r="D409" s="118">
        <v>0.008319328110613365</v>
      </c>
      <c r="E409" s="118">
        <v>1.3979400086720377</v>
      </c>
      <c r="F409" s="84" t="s">
        <v>1483</v>
      </c>
      <c r="G409" s="84" t="b">
        <v>0</v>
      </c>
      <c r="H409" s="84" t="b">
        <v>0</v>
      </c>
      <c r="I409" s="84" t="b">
        <v>0</v>
      </c>
      <c r="J409" s="84" t="b">
        <v>0</v>
      </c>
      <c r="K409" s="84" t="b">
        <v>0</v>
      </c>
      <c r="L409" s="84" t="b">
        <v>0</v>
      </c>
    </row>
    <row r="410" spans="1:12" ht="15">
      <c r="A410" s="84" t="s">
        <v>214</v>
      </c>
      <c r="B410" s="84" t="s">
        <v>1648</v>
      </c>
      <c r="C410" s="84">
        <v>3</v>
      </c>
      <c r="D410" s="118">
        <v>0.008319328110613365</v>
      </c>
      <c r="E410" s="118">
        <v>1.1760912590556813</v>
      </c>
      <c r="F410" s="84" t="s">
        <v>1483</v>
      </c>
      <c r="G410" s="84" t="b">
        <v>0</v>
      </c>
      <c r="H410" s="84" t="b">
        <v>0</v>
      </c>
      <c r="I410" s="84" t="b">
        <v>0</v>
      </c>
      <c r="J410" s="84" t="b">
        <v>0</v>
      </c>
      <c r="K410" s="84" t="b">
        <v>0</v>
      </c>
      <c r="L410" s="84" t="b">
        <v>0</v>
      </c>
    </row>
    <row r="411" spans="1:12" ht="15">
      <c r="A411" s="84" t="s">
        <v>214</v>
      </c>
      <c r="B411" s="84" t="s">
        <v>312</v>
      </c>
      <c r="C411" s="84">
        <v>2</v>
      </c>
      <c r="D411" s="118">
        <v>0.00994850021680094</v>
      </c>
      <c r="E411" s="118">
        <v>1.1760912590556813</v>
      </c>
      <c r="F411" s="84" t="s">
        <v>1483</v>
      </c>
      <c r="G411" s="84" t="b">
        <v>0</v>
      </c>
      <c r="H411" s="84" t="b">
        <v>0</v>
      </c>
      <c r="I411" s="84" t="b">
        <v>0</v>
      </c>
      <c r="J411" s="84" t="b">
        <v>0</v>
      </c>
      <c r="K411" s="84" t="b">
        <v>0</v>
      </c>
      <c r="L411" s="84" t="b">
        <v>0</v>
      </c>
    </row>
    <row r="412" spans="1:12" ht="15">
      <c r="A412" s="84" t="s">
        <v>2050</v>
      </c>
      <c r="B412" s="84" t="s">
        <v>2051</v>
      </c>
      <c r="C412" s="84">
        <v>2</v>
      </c>
      <c r="D412" s="118">
        <v>0.00994850021680094</v>
      </c>
      <c r="E412" s="118">
        <v>1.5740312677277188</v>
      </c>
      <c r="F412" s="84" t="s">
        <v>1483</v>
      </c>
      <c r="G412" s="84" t="b">
        <v>0</v>
      </c>
      <c r="H412" s="84" t="b">
        <v>0</v>
      </c>
      <c r="I412" s="84" t="b">
        <v>0</v>
      </c>
      <c r="J412" s="84" t="b">
        <v>0</v>
      </c>
      <c r="K412" s="84" t="b">
        <v>0</v>
      </c>
      <c r="L412" s="84" t="b">
        <v>0</v>
      </c>
    </row>
    <row r="413" spans="1:12" ht="15">
      <c r="A413" s="84" t="s">
        <v>2051</v>
      </c>
      <c r="B413" s="84" t="s">
        <v>2052</v>
      </c>
      <c r="C413" s="84">
        <v>2</v>
      </c>
      <c r="D413" s="118">
        <v>0.00994850021680094</v>
      </c>
      <c r="E413" s="118">
        <v>1.5740312677277188</v>
      </c>
      <c r="F413" s="84" t="s">
        <v>1483</v>
      </c>
      <c r="G413" s="84" t="b">
        <v>0</v>
      </c>
      <c r="H413" s="84" t="b">
        <v>0</v>
      </c>
      <c r="I413" s="84" t="b">
        <v>0</v>
      </c>
      <c r="J413" s="84" t="b">
        <v>1</v>
      </c>
      <c r="K413" s="84" t="b">
        <v>0</v>
      </c>
      <c r="L413" s="84" t="b">
        <v>0</v>
      </c>
    </row>
    <row r="414" spans="1:12" ht="15">
      <c r="A414" s="84" t="s">
        <v>2052</v>
      </c>
      <c r="B414" s="84" t="s">
        <v>2053</v>
      </c>
      <c r="C414" s="84">
        <v>2</v>
      </c>
      <c r="D414" s="118">
        <v>0.00994850021680094</v>
      </c>
      <c r="E414" s="118">
        <v>1.5740312677277188</v>
      </c>
      <c r="F414" s="84" t="s">
        <v>1483</v>
      </c>
      <c r="G414" s="84" t="b">
        <v>1</v>
      </c>
      <c r="H414" s="84" t="b">
        <v>0</v>
      </c>
      <c r="I414" s="84" t="b">
        <v>0</v>
      </c>
      <c r="J414" s="84" t="b">
        <v>0</v>
      </c>
      <c r="K414" s="84" t="b">
        <v>0</v>
      </c>
      <c r="L414" s="84" t="b">
        <v>0</v>
      </c>
    </row>
    <row r="415" spans="1:12" ht="15">
      <c r="A415" s="84" t="s">
        <v>2053</v>
      </c>
      <c r="B415" s="84" t="s">
        <v>2054</v>
      </c>
      <c r="C415" s="84">
        <v>2</v>
      </c>
      <c r="D415" s="118">
        <v>0.00994850021680094</v>
      </c>
      <c r="E415" s="118">
        <v>1.5740312677277188</v>
      </c>
      <c r="F415" s="84" t="s">
        <v>1483</v>
      </c>
      <c r="G415" s="84" t="b">
        <v>0</v>
      </c>
      <c r="H415" s="84" t="b">
        <v>0</v>
      </c>
      <c r="I415" s="84" t="b">
        <v>0</v>
      </c>
      <c r="J415" s="84" t="b">
        <v>0</v>
      </c>
      <c r="K415" s="84" t="b">
        <v>0</v>
      </c>
      <c r="L415" s="84" t="b">
        <v>0</v>
      </c>
    </row>
    <row r="416" spans="1:12" ht="15">
      <c r="A416" s="84" t="s">
        <v>2054</v>
      </c>
      <c r="B416" s="84" t="s">
        <v>2055</v>
      </c>
      <c r="C416" s="84">
        <v>2</v>
      </c>
      <c r="D416" s="118">
        <v>0.00994850021680094</v>
      </c>
      <c r="E416" s="118">
        <v>1.5740312677277188</v>
      </c>
      <c r="F416" s="84" t="s">
        <v>1483</v>
      </c>
      <c r="G416" s="84" t="b">
        <v>0</v>
      </c>
      <c r="H416" s="84" t="b">
        <v>0</v>
      </c>
      <c r="I416" s="84" t="b">
        <v>0</v>
      </c>
      <c r="J416" s="84" t="b">
        <v>0</v>
      </c>
      <c r="K416" s="84" t="b">
        <v>0</v>
      </c>
      <c r="L416" s="84" t="b">
        <v>0</v>
      </c>
    </row>
    <row r="417" spans="1:12" ht="15">
      <c r="A417" s="84" t="s">
        <v>2055</v>
      </c>
      <c r="B417" s="84" t="s">
        <v>2056</v>
      </c>
      <c r="C417" s="84">
        <v>2</v>
      </c>
      <c r="D417" s="118">
        <v>0.00994850021680094</v>
      </c>
      <c r="E417" s="118">
        <v>1.5740312677277188</v>
      </c>
      <c r="F417" s="84" t="s">
        <v>1483</v>
      </c>
      <c r="G417" s="84" t="b">
        <v>0</v>
      </c>
      <c r="H417" s="84" t="b">
        <v>0</v>
      </c>
      <c r="I417" s="84" t="b">
        <v>0</v>
      </c>
      <c r="J417" s="84" t="b">
        <v>0</v>
      </c>
      <c r="K417" s="84" t="b">
        <v>0</v>
      </c>
      <c r="L417" s="84" t="b">
        <v>0</v>
      </c>
    </row>
    <row r="418" spans="1:12" ht="15">
      <c r="A418" s="84" t="s">
        <v>2056</v>
      </c>
      <c r="B418" s="84" t="s">
        <v>2057</v>
      </c>
      <c r="C418" s="84">
        <v>2</v>
      </c>
      <c r="D418" s="118">
        <v>0.00994850021680094</v>
      </c>
      <c r="E418" s="118">
        <v>1.5740312677277188</v>
      </c>
      <c r="F418" s="84" t="s">
        <v>1483</v>
      </c>
      <c r="G418" s="84" t="b">
        <v>0</v>
      </c>
      <c r="H418" s="84" t="b">
        <v>0</v>
      </c>
      <c r="I418" s="84" t="b">
        <v>0</v>
      </c>
      <c r="J418" s="84" t="b">
        <v>0</v>
      </c>
      <c r="K418" s="84" t="b">
        <v>0</v>
      </c>
      <c r="L418" s="84" t="b">
        <v>0</v>
      </c>
    </row>
    <row r="419" spans="1:12" ht="15">
      <c r="A419" s="84" t="s">
        <v>2057</v>
      </c>
      <c r="B419" s="84" t="s">
        <v>2058</v>
      </c>
      <c r="C419" s="84">
        <v>2</v>
      </c>
      <c r="D419" s="118">
        <v>0.00994850021680094</v>
      </c>
      <c r="E419" s="118">
        <v>1.5740312677277188</v>
      </c>
      <c r="F419" s="84" t="s">
        <v>1483</v>
      </c>
      <c r="G419" s="84" t="b">
        <v>0</v>
      </c>
      <c r="H419" s="84" t="b">
        <v>0</v>
      </c>
      <c r="I419" s="84" t="b">
        <v>0</v>
      </c>
      <c r="J419" s="84" t="b">
        <v>0</v>
      </c>
      <c r="K419" s="84" t="b">
        <v>0</v>
      </c>
      <c r="L419" s="84" t="b">
        <v>0</v>
      </c>
    </row>
    <row r="420" spans="1:12" ht="15">
      <c r="A420" s="84" t="s">
        <v>2058</v>
      </c>
      <c r="B420" s="84" t="s">
        <v>2059</v>
      </c>
      <c r="C420" s="84">
        <v>2</v>
      </c>
      <c r="D420" s="118">
        <v>0.00994850021680094</v>
      </c>
      <c r="E420" s="118">
        <v>1.5740312677277188</v>
      </c>
      <c r="F420" s="84" t="s">
        <v>1483</v>
      </c>
      <c r="G420" s="84" t="b">
        <v>0</v>
      </c>
      <c r="H420" s="84" t="b">
        <v>0</v>
      </c>
      <c r="I420" s="84" t="b">
        <v>0</v>
      </c>
      <c r="J420" s="84" t="b">
        <v>0</v>
      </c>
      <c r="K420" s="84" t="b">
        <v>0</v>
      </c>
      <c r="L420" s="84" t="b">
        <v>0</v>
      </c>
    </row>
    <row r="421" spans="1:12" ht="15">
      <c r="A421" s="84" t="s">
        <v>2059</v>
      </c>
      <c r="B421" s="84" t="s">
        <v>1584</v>
      </c>
      <c r="C421" s="84">
        <v>2</v>
      </c>
      <c r="D421" s="118">
        <v>0.00994850021680094</v>
      </c>
      <c r="E421" s="118">
        <v>1.5740312677277188</v>
      </c>
      <c r="F421" s="84" t="s">
        <v>1483</v>
      </c>
      <c r="G421" s="84" t="b">
        <v>0</v>
      </c>
      <c r="H421" s="84" t="b">
        <v>0</v>
      </c>
      <c r="I421" s="84" t="b">
        <v>0</v>
      </c>
      <c r="J421" s="84" t="b">
        <v>0</v>
      </c>
      <c r="K421" s="84" t="b">
        <v>0</v>
      </c>
      <c r="L421" s="84" t="b">
        <v>0</v>
      </c>
    </row>
    <row r="422" spans="1:12" ht="15">
      <c r="A422" s="84" t="s">
        <v>1650</v>
      </c>
      <c r="B422" s="84" t="s">
        <v>1652</v>
      </c>
      <c r="C422" s="84">
        <v>4</v>
      </c>
      <c r="D422" s="118">
        <v>0</v>
      </c>
      <c r="E422" s="118">
        <v>1.0863598306747482</v>
      </c>
      <c r="F422" s="84" t="s">
        <v>1484</v>
      </c>
      <c r="G422" s="84" t="b">
        <v>0</v>
      </c>
      <c r="H422" s="84" t="b">
        <v>0</v>
      </c>
      <c r="I422" s="84" t="b">
        <v>0</v>
      </c>
      <c r="J422" s="84" t="b">
        <v>0</v>
      </c>
      <c r="K422" s="84" t="b">
        <v>0</v>
      </c>
      <c r="L422" s="84" t="b">
        <v>0</v>
      </c>
    </row>
    <row r="423" spans="1:12" ht="15">
      <c r="A423" s="84" t="s">
        <v>1652</v>
      </c>
      <c r="B423" s="84" t="s">
        <v>1653</v>
      </c>
      <c r="C423" s="84">
        <v>4</v>
      </c>
      <c r="D423" s="118">
        <v>0</v>
      </c>
      <c r="E423" s="118">
        <v>1.1832698436828046</v>
      </c>
      <c r="F423" s="84" t="s">
        <v>1484</v>
      </c>
      <c r="G423" s="84" t="b">
        <v>0</v>
      </c>
      <c r="H423" s="84" t="b">
        <v>0</v>
      </c>
      <c r="I423" s="84" t="b">
        <v>0</v>
      </c>
      <c r="J423" s="84" t="b">
        <v>0</v>
      </c>
      <c r="K423" s="84" t="b">
        <v>0</v>
      </c>
      <c r="L423" s="84" t="b">
        <v>0</v>
      </c>
    </row>
    <row r="424" spans="1:12" ht="15">
      <c r="A424" s="84" t="s">
        <v>1653</v>
      </c>
      <c r="B424" s="84" t="s">
        <v>1654</v>
      </c>
      <c r="C424" s="84">
        <v>4</v>
      </c>
      <c r="D424" s="118">
        <v>0</v>
      </c>
      <c r="E424" s="118">
        <v>1.1832698436828046</v>
      </c>
      <c r="F424" s="84" t="s">
        <v>1484</v>
      </c>
      <c r="G424" s="84" t="b">
        <v>0</v>
      </c>
      <c r="H424" s="84" t="b">
        <v>0</v>
      </c>
      <c r="I424" s="84" t="b">
        <v>0</v>
      </c>
      <c r="J424" s="84" t="b">
        <v>0</v>
      </c>
      <c r="K424" s="84" t="b">
        <v>0</v>
      </c>
      <c r="L424" s="84" t="b">
        <v>0</v>
      </c>
    </row>
    <row r="425" spans="1:12" ht="15">
      <c r="A425" s="84" t="s">
        <v>1654</v>
      </c>
      <c r="B425" s="84" t="s">
        <v>1651</v>
      </c>
      <c r="C425" s="84">
        <v>4</v>
      </c>
      <c r="D425" s="118">
        <v>0</v>
      </c>
      <c r="E425" s="118">
        <v>1.0863598306747482</v>
      </c>
      <c r="F425" s="84" t="s">
        <v>1484</v>
      </c>
      <c r="G425" s="84" t="b">
        <v>0</v>
      </c>
      <c r="H425" s="84" t="b">
        <v>0</v>
      </c>
      <c r="I425" s="84" t="b">
        <v>0</v>
      </c>
      <c r="J425" s="84" t="b">
        <v>0</v>
      </c>
      <c r="K425" s="84" t="b">
        <v>0</v>
      </c>
      <c r="L425" s="84" t="b">
        <v>0</v>
      </c>
    </row>
    <row r="426" spans="1:12" ht="15">
      <c r="A426" s="84" t="s">
        <v>1651</v>
      </c>
      <c r="B426" s="84" t="s">
        <v>1655</v>
      </c>
      <c r="C426" s="84">
        <v>4</v>
      </c>
      <c r="D426" s="118">
        <v>0</v>
      </c>
      <c r="E426" s="118">
        <v>1.0863598306747482</v>
      </c>
      <c r="F426" s="84" t="s">
        <v>1484</v>
      </c>
      <c r="G426" s="84" t="b">
        <v>0</v>
      </c>
      <c r="H426" s="84" t="b">
        <v>0</v>
      </c>
      <c r="I426" s="84" t="b">
        <v>0</v>
      </c>
      <c r="J426" s="84" t="b">
        <v>0</v>
      </c>
      <c r="K426" s="84" t="b">
        <v>0</v>
      </c>
      <c r="L426" s="84" t="b">
        <v>0</v>
      </c>
    </row>
    <row r="427" spans="1:12" ht="15">
      <c r="A427" s="84" t="s">
        <v>1655</v>
      </c>
      <c r="B427" s="84" t="s">
        <v>1656</v>
      </c>
      <c r="C427" s="84">
        <v>4</v>
      </c>
      <c r="D427" s="118">
        <v>0</v>
      </c>
      <c r="E427" s="118">
        <v>1.1832698436828046</v>
      </c>
      <c r="F427" s="84" t="s">
        <v>1484</v>
      </c>
      <c r="G427" s="84" t="b">
        <v>0</v>
      </c>
      <c r="H427" s="84" t="b">
        <v>0</v>
      </c>
      <c r="I427" s="84" t="b">
        <v>0</v>
      </c>
      <c r="J427" s="84" t="b">
        <v>0</v>
      </c>
      <c r="K427" s="84" t="b">
        <v>0</v>
      </c>
      <c r="L427" s="84" t="b">
        <v>0</v>
      </c>
    </row>
    <row r="428" spans="1:12" ht="15">
      <c r="A428" s="84" t="s">
        <v>1656</v>
      </c>
      <c r="B428" s="84" t="s">
        <v>1657</v>
      </c>
      <c r="C428" s="84">
        <v>4</v>
      </c>
      <c r="D428" s="118">
        <v>0</v>
      </c>
      <c r="E428" s="118">
        <v>1.1832698436828046</v>
      </c>
      <c r="F428" s="84" t="s">
        <v>1484</v>
      </c>
      <c r="G428" s="84" t="b">
        <v>0</v>
      </c>
      <c r="H428" s="84" t="b">
        <v>0</v>
      </c>
      <c r="I428" s="84" t="b">
        <v>0</v>
      </c>
      <c r="J428" s="84" t="b">
        <v>0</v>
      </c>
      <c r="K428" s="84" t="b">
        <v>0</v>
      </c>
      <c r="L428" s="84" t="b">
        <v>0</v>
      </c>
    </row>
    <row r="429" spans="1:12" ht="15">
      <c r="A429" s="84" t="s">
        <v>1657</v>
      </c>
      <c r="B429" s="84" t="s">
        <v>1658</v>
      </c>
      <c r="C429" s="84">
        <v>4</v>
      </c>
      <c r="D429" s="118">
        <v>0</v>
      </c>
      <c r="E429" s="118">
        <v>1.1832698436828046</v>
      </c>
      <c r="F429" s="84" t="s">
        <v>1484</v>
      </c>
      <c r="G429" s="84" t="b">
        <v>0</v>
      </c>
      <c r="H429" s="84" t="b">
        <v>0</v>
      </c>
      <c r="I429" s="84" t="b">
        <v>0</v>
      </c>
      <c r="J429" s="84" t="b">
        <v>0</v>
      </c>
      <c r="K429" s="84" t="b">
        <v>0</v>
      </c>
      <c r="L429" s="84" t="b">
        <v>0</v>
      </c>
    </row>
    <row r="430" spans="1:12" ht="15">
      <c r="A430" s="84" t="s">
        <v>1658</v>
      </c>
      <c r="B430" s="84" t="s">
        <v>1629</v>
      </c>
      <c r="C430" s="84">
        <v>4</v>
      </c>
      <c r="D430" s="118">
        <v>0</v>
      </c>
      <c r="E430" s="118">
        <v>1.1832698436828046</v>
      </c>
      <c r="F430" s="84" t="s">
        <v>1484</v>
      </c>
      <c r="G430" s="84" t="b">
        <v>0</v>
      </c>
      <c r="H430" s="84" t="b">
        <v>0</v>
      </c>
      <c r="I430" s="84" t="b">
        <v>0</v>
      </c>
      <c r="J430" s="84" t="b">
        <v>0</v>
      </c>
      <c r="K430" s="84" t="b">
        <v>0</v>
      </c>
      <c r="L430" s="84" t="b">
        <v>0</v>
      </c>
    </row>
    <row r="431" spans="1:12" ht="15">
      <c r="A431" s="84" t="s">
        <v>1629</v>
      </c>
      <c r="B431" s="84" t="s">
        <v>1998</v>
      </c>
      <c r="C431" s="84">
        <v>4</v>
      </c>
      <c r="D431" s="118">
        <v>0</v>
      </c>
      <c r="E431" s="118">
        <v>1.1832698436828046</v>
      </c>
      <c r="F431" s="84" t="s">
        <v>1484</v>
      </c>
      <c r="G431" s="84" t="b">
        <v>0</v>
      </c>
      <c r="H431" s="84" t="b">
        <v>0</v>
      </c>
      <c r="I431" s="84" t="b">
        <v>0</v>
      </c>
      <c r="J431" s="84" t="b">
        <v>0</v>
      </c>
      <c r="K431" s="84" t="b">
        <v>0</v>
      </c>
      <c r="L431" s="84" t="b">
        <v>0</v>
      </c>
    </row>
    <row r="432" spans="1:12" ht="15">
      <c r="A432" s="84" t="s">
        <v>1998</v>
      </c>
      <c r="B432" s="84" t="s">
        <v>1976</v>
      </c>
      <c r="C432" s="84">
        <v>4</v>
      </c>
      <c r="D432" s="118">
        <v>0</v>
      </c>
      <c r="E432" s="118">
        <v>1.1832698436828046</v>
      </c>
      <c r="F432" s="84" t="s">
        <v>1484</v>
      </c>
      <c r="G432" s="84" t="b">
        <v>0</v>
      </c>
      <c r="H432" s="84" t="b">
        <v>0</v>
      </c>
      <c r="I432" s="84" t="b">
        <v>0</v>
      </c>
      <c r="J432" s="84" t="b">
        <v>0</v>
      </c>
      <c r="K432" s="84" t="b">
        <v>0</v>
      </c>
      <c r="L432" s="84" t="b">
        <v>0</v>
      </c>
    </row>
    <row r="433" spans="1:12" ht="15">
      <c r="A433" s="84" t="s">
        <v>1976</v>
      </c>
      <c r="B433" s="84" t="s">
        <v>1999</v>
      </c>
      <c r="C433" s="84">
        <v>4</v>
      </c>
      <c r="D433" s="118">
        <v>0</v>
      </c>
      <c r="E433" s="118">
        <v>1.1832698436828046</v>
      </c>
      <c r="F433" s="84" t="s">
        <v>1484</v>
      </c>
      <c r="G433" s="84" t="b">
        <v>0</v>
      </c>
      <c r="H433" s="84" t="b">
        <v>0</v>
      </c>
      <c r="I433" s="84" t="b">
        <v>0</v>
      </c>
      <c r="J433" s="84" t="b">
        <v>1</v>
      </c>
      <c r="K433" s="84" t="b">
        <v>0</v>
      </c>
      <c r="L433" s="84" t="b">
        <v>0</v>
      </c>
    </row>
    <row r="434" spans="1:12" ht="15">
      <c r="A434" s="84" t="s">
        <v>213</v>
      </c>
      <c r="B434" s="84" t="s">
        <v>1650</v>
      </c>
      <c r="C434" s="84">
        <v>3</v>
      </c>
      <c r="D434" s="118">
        <v>0.005766403228075382</v>
      </c>
      <c r="E434" s="118">
        <v>1.1832698436828046</v>
      </c>
      <c r="F434" s="84" t="s">
        <v>1484</v>
      </c>
      <c r="G434" s="84" t="b">
        <v>0</v>
      </c>
      <c r="H434" s="84" t="b">
        <v>0</v>
      </c>
      <c r="I434" s="84" t="b">
        <v>0</v>
      </c>
      <c r="J434" s="84" t="b">
        <v>0</v>
      </c>
      <c r="K434" s="84" t="b">
        <v>0</v>
      </c>
      <c r="L434" s="84" t="b">
        <v>0</v>
      </c>
    </row>
    <row r="435" spans="1:12" ht="15">
      <c r="A435" s="84" t="s">
        <v>1999</v>
      </c>
      <c r="B435" s="84" t="s">
        <v>2119</v>
      </c>
      <c r="C435" s="84">
        <v>2</v>
      </c>
      <c r="D435" s="118">
        <v>0.009262461405045577</v>
      </c>
      <c r="E435" s="118">
        <v>1.1832698436828046</v>
      </c>
      <c r="F435" s="84" t="s">
        <v>1484</v>
      </c>
      <c r="G435" s="84" t="b">
        <v>1</v>
      </c>
      <c r="H435" s="84" t="b">
        <v>0</v>
      </c>
      <c r="I435" s="84" t="b">
        <v>0</v>
      </c>
      <c r="J435" s="84" t="b">
        <v>0</v>
      </c>
      <c r="K435" s="84" t="b">
        <v>0</v>
      </c>
      <c r="L435" s="84" t="b">
        <v>0</v>
      </c>
    </row>
    <row r="436" spans="1:12" ht="15">
      <c r="A436" s="84" t="s">
        <v>1662</v>
      </c>
      <c r="B436" s="84" t="s">
        <v>1663</v>
      </c>
      <c r="C436" s="84">
        <v>3</v>
      </c>
      <c r="D436" s="118">
        <v>0.014336757868620561</v>
      </c>
      <c r="E436" s="118">
        <v>1.3679767852945943</v>
      </c>
      <c r="F436" s="84" t="s">
        <v>1486</v>
      </c>
      <c r="G436" s="84" t="b">
        <v>0</v>
      </c>
      <c r="H436" s="84" t="b">
        <v>0</v>
      </c>
      <c r="I436" s="84" t="b">
        <v>0</v>
      </c>
      <c r="J436" s="84" t="b">
        <v>0</v>
      </c>
      <c r="K436" s="84" t="b">
        <v>0</v>
      </c>
      <c r="L436" s="84" t="b">
        <v>0</v>
      </c>
    </row>
    <row r="437" spans="1:12" ht="15">
      <c r="A437" s="84" t="s">
        <v>1663</v>
      </c>
      <c r="B437" s="84" t="s">
        <v>1664</v>
      </c>
      <c r="C437" s="84">
        <v>3</v>
      </c>
      <c r="D437" s="118">
        <v>0.014336757868620561</v>
      </c>
      <c r="E437" s="118">
        <v>1.3679767852945943</v>
      </c>
      <c r="F437" s="84" t="s">
        <v>1486</v>
      </c>
      <c r="G437" s="84" t="b">
        <v>0</v>
      </c>
      <c r="H437" s="84" t="b">
        <v>0</v>
      </c>
      <c r="I437" s="84" t="b">
        <v>0</v>
      </c>
      <c r="J437" s="84" t="b">
        <v>0</v>
      </c>
      <c r="K437" s="84" t="b">
        <v>0</v>
      </c>
      <c r="L437" s="84" t="b">
        <v>0</v>
      </c>
    </row>
    <row r="438" spans="1:12" ht="15">
      <c r="A438" s="84" t="s">
        <v>1664</v>
      </c>
      <c r="B438" s="84" t="s">
        <v>1665</v>
      </c>
      <c r="C438" s="84">
        <v>3</v>
      </c>
      <c r="D438" s="118">
        <v>0.014336757868620561</v>
      </c>
      <c r="E438" s="118">
        <v>1.3679767852945943</v>
      </c>
      <c r="F438" s="84" t="s">
        <v>1486</v>
      </c>
      <c r="G438" s="84" t="b">
        <v>0</v>
      </c>
      <c r="H438" s="84" t="b">
        <v>0</v>
      </c>
      <c r="I438" s="84" t="b">
        <v>0</v>
      </c>
      <c r="J438" s="84" t="b">
        <v>0</v>
      </c>
      <c r="K438" s="84" t="b">
        <v>0</v>
      </c>
      <c r="L438" s="84" t="b">
        <v>0</v>
      </c>
    </row>
    <row r="439" spans="1:12" ht="15">
      <c r="A439" s="84" t="s">
        <v>1665</v>
      </c>
      <c r="B439" s="84" t="s">
        <v>1666</v>
      </c>
      <c r="C439" s="84">
        <v>3</v>
      </c>
      <c r="D439" s="118">
        <v>0.014336757868620561</v>
      </c>
      <c r="E439" s="118">
        <v>1.3679767852945943</v>
      </c>
      <c r="F439" s="84" t="s">
        <v>1486</v>
      </c>
      <c r="G439" s="84" t="b">
        <v>0</v>
      </c>
      <c r="H439" s="84" t="b">
        <v>0</v>
      </c>
      <c r="I439" s="84" t="b">
        <v>0</v>
      </c>
      <c r="J439" s="84" t="b">
        <v>0</v>
      </c>
      <c r="K439" s="84" t="b">
        <v>0</v>
      </c>
      <c r="L439" s="84" t="b">
        <v>0</v>
      </c>
    </row>
    <row r="440" spans="1:12" ht="15">
      <c r="A440" s="84" t="s">
        <v>1666</v>
      </c>
      <c r="B440" s="84" t="s">
        <v>1667</v>
      </c>
      <c r="C440" s="84">
        <v>3</v>
      </c>
      <c r="D440" s="118">
        <v>0.014336757868620561</v>
      </c>
      <c r="E440" s="118">
        <v>1.3679767852945943</v>
      </c>
      <c r="F440" s="84" t="s">
        <v>1486</v>
      </c>
      <c r="G440" s="84" t="b">
        <v>0</v>
      </c>
      <c r="H440" s="84" t="b">
        <v>0</v>
      </c>
      <c r="I440" s="84" t="b">
        <v>0</v>
      </c>
      <c r="J440" s="84" t="b">
        <v>0</v>
      </c>
      <c r="K440" s="84" t="b">
        <v>0</v>
      </c>
      <c r="L440" s="84" t="b">
        <v>0</v>
      </c>
    </row>
    <row r="441" spans="1:12" ht="15">
      <c r="A441" s="84" t="s">
        <v>1667</v>
      </c>
      <c r="B441" s="84" t="s">
        <v>1668</v>
      </c>
      <c r="C441" s="84">
        <v>3</v>
      </c>
      <c r="D441" s="118">
        <v>0.014336757868620561</v>
      </c>
      <c r="E441" s="118">
        <v>1.3679767852945943</v>
      </c>
      <c r="F441" s="84" t="s">
        <v>1486</v>
      </c>
      <c r="G441" s="84" t="b">
        <v>0</v>
      </c>
      <c r="H441" s="84" t="b">
        <v>0</v>
      </c>
      <c r="I441" s="84" t="b">
        <v>0</v>
      </c>
      <c r="J441" s="84" t="b">
        <v>0</v>
      </c>
      <c r="K441" s="84" t="b">
        <v>0</v>
      </c>
      <c r="L441" s="84" t="b">
        <v>0</v>
      </c>
    </row>
    <row r="442" spans="1:12" ht="15">
      <c r="A442" s="84" t="s">
        <v>1668</v>
      </c>
      <c r="B442" s="84" t="s">
        <v>1669</v>
      </c>
      <c r="C442" s="84">
        <v>3</v>
      </c>
      <c r="D442" s="118">
        <v>0.014336757868620561</v>
      </c>
      <c r="E442" s="118">
        <v>1.3679767852945943</v>
      </c>
      <c r="F442" s="84" t="s">
        <v>1486</v>
      </c>
      <c r="G442" s="84" t="b">
        <v>0</v>
      </c>
      <c r="H442" s="84" t="b">
        <v>0</v>
      </c>
      <c r="I442" s="84" t="b">
        <v>0</v>
      </c>
      <c r="J442" s="84" t="b">
        <v>0</v>
      </c>
      <c r="K442" s="84" t="b">
        <v>0</v>
      </c>
      <c r="L442" s="84" t="b">
        <v>0</v>
      </c>
    </row>
    <row r="443" spans="1:12" ht="15">
      <c r="A443" s="84" t="s">
        <v>1669</v>
      </c>
      <c r="B443" s="84" t="s">
        <v>1670</v>
      </c>
      <c r="C443" s="84">
        <v>3</v>
      </c>
      <c r="D443" s="118">
        <v>0.014336757868620561</v>
      </c>
      <c r="E443" s="118">
        <v>1.3679767852945943</v>
      </c>
      <c r="F443" s="84" t="s">
        <v>1486</v>
      </c>
      <c r="G443" s="84" t="b">
        <v>0</v>
      </c>
      <c r="H443" s="84" t="b">
        <v>0</v>
      </c>
      <c r="I443" s="84" t="b">
        <v>0</v>
      </c>
      <c r="J443" s="84" t="b">
        <v>0</v>
      </c>
      <c r="K443" s="84" t="b">
        <v>0</v>
      </c>
      <c r="L443" s="84" t="b">
        <v>0</v>
      </c>
    </row>
    <row r="444" spans="1:12" ht="15">
      <c r="A444" s="84" t="s">
        <v>1670</v>
      </c>
      <c r="B444" s="84" t="s">
        <v>2006</v>
      </c>
      <c r="C444" s="84">
        <v>3</v>
      </c>
      <c r="D444" s="118">
        <v>0.014336757868620561</v>
      </c>
      <c r="E444" s="118">
        <v>1.3679767852945943</v>
      </c>
      <c r="F444" s="84" t="s">
        <v>1486</v>
      </c>
      <c r="G444" s="84" t="b">
        <v>0</v>
      </c>
      <c r="H444" s="84" t="b">
        <v>0</v>
      </c>
      <c r="I444" s="84" t="b">
        <v>0</v>
      </c>
      <c r="J444" s="84" t="b">
        <v>0</v>
      </c>
      <c r="K444" s="84" t="b">
        <v>1</v>
      </c>
      <c r="L444" s="84" t="b">
        <v>0</v>
      </c>
    </row>
    <row r="445" spans="1:12" ht="15">
      <c r="A445" s="84" t="s">
        <v>2006</v>
      </c>
      <c r="B445" s="84" t="s">
        <v>2007</v>
      </c>
      <c r="C445" s="84">
        <v>3</v>
      </c>
      <c r="D445" s="118">
        <v>0.014336757868620561</v>
      </c>
      <c r="E445" s="118">
        <v>1.3679767852945943</v>
      </c>
      <c r="F445" s="84" t="s">
        <v>1486</v>
      </c>
      <c r="G445" s="84" t="b">
        <v>0</v>
      </c>
      <c r="H445" s="84" t="b">
        <v>1</v>
      </c>
      <c r="I445" s="84" t="b">
        <v>0</v>
      </c>
      <c r="J445" s="84" t="b">
        <v>0</v>
      </c>
      <c r="K445" s="84" t="b">
        <v>0</v>
      </c>
      <c r="L445" s="84" t="b">
        <v>0</v>
      </c>
    </row>
    <row r="446" spans="1:12" ht="15">
      <c r="A446" s="84" t="s">
        <v>2007</v>
      </c>
      <c r="B446" s="84" t="s">
        <v>2008</v>
      </c>
      <c r="C446" s="84">
        <v>3</v>
      </c>
      <c r="D446" s="118">
        <v>0.014336757868620561</v>
      </c>
      <c r="E446" s="118">
        <v>1.3679767852945943</v>
      </c>
      <c r="F446" s="84" t="s">
        <v>1486</v>
      </c>
      <c r="G446" s="84" t="b">
        <v>0</v>
      </c>
      <c r="H446" s="84" t="b">
        <v>0</v>
      </c>
      <c r="I446" s="84" t="b">
        <v>0</v>
      </c>
      <c r="J446" s="84" t="b">
        <v>0</v>
      </c>
      <c r="K446" s="84" t="b">
        <v>0</v>
      </c>
      <c r="L446" s="84" t="b">
        <v>0</v>
      </c>
    </row>
    <row r="447" spans="1:12" ht="15">
      <c r="A447" s="84" t="s">
        <v>2009</v>
      </c>
      <c r="B447" s="84" t="s">
        <v>2010</v>
      </c>
      <c r="C447" s="84">
        <v>3</v>
      </c>
      <c r="D447" s="118">
        <v>0.014336757868620561</v>
      </c>
      <c r="E447" s="118">
        <v>1.3679767852945943</v>
      </c>
      <c r="F447" s="84" t="s">
        <v>1486</v>
      </c>
      <c r="G447" s="84" t="b">
        <v>1</v>
      </c>
      <c r="H447" s="84" t="b">
        <v>0</v>
      </c>
      <c r="I447" s="84" t="b">
        <v>0</v>
      </c>
      <c r="J447" s="84" t="b">
        <v>1</v>
      </c>
      <c r="K447" s="84" t="b">
        <v>0</v>
      </c>
      <c r="L447" s="84" t="b">
        <v>0</v>
      </c>
    </row>
    <row r="448" spans="1:12" ht="15">
      <c r="A448" s="84" t="s">
        <v>2010</v>
      </c>
      <c r="B448" s="84" t="s">
        <v>2011</v>
      </c>
      <c r="C448" s="84">
        <v>3</v>
      </c>
      <c r="D448" s="118">
        <v>0.014336757868620561</v>
      </c>
      <c r="E448" s="118">
        <v>1.3679767852945943</v>
      </c>
      <c r="F448" s="84" t="s">
        <v>1486</v>
      </c>
      <c r="G448" s="84" t="b">
        <v>1</v>
      </c>
      <c r="H448" s="84" t="b">
        <v>0</v>
      </c>
      <c r="I448" s="84" t="b">
        <v>0</v>
      </c>
      <c r="J448" s="84" t="b">
        <v>0</v>
      </c>
      <c r="K448" s="84" t="b">
        <v>0</v>
      </c>
      <c r="L448" s="84" t="b">
        <v>0</v>
      </c>
    </row>
    <row r="449" spans="1:12" ht="15">
      <c r="A449" s="84" t="s">
        <v>2011</v>
      </c>
      <c r="B449" s="84" t="s">
        <v>2012</v>
      </c>
      <c r="C449" s="84">
        <v>3</v>
      </c>
      <c r="D449" s="118">
        <v>0.014336757868620561</v>
      </c>
      <c r="E449" s="118">
        <v>1.3679767852945943</v>
      </c>
      <c r="F449" s="84" t="s">
        <v>1486</v>
      </c>
      <c r="G449" s="84" t="b">
        <v>0</v>
      </c>
      <c r="H449" s="84" t="b">
        <v>0</v>
      </c>
      <c r="I449" s="84" t="b">
        <v>0</v>
      </c>
      <c r="J449" s="84" t="b">
        <v>1</v>
      </c>
      <c r="K449" s="84" t="b">
        <v>0</v>
      </c>
      <c r="L449" s="84" t="b">
        <v>0</v>
      </c>
    </row>
    <row r="450" spans="1:12" ht="15">
      <c r="A450" s="84" t="s">
        <v>2012</v>
      </c>
      <c r="B450" s="84" t="s">
        <v>2013</v>
      </c>
      <c r="C450" s="84">
        <v>3</v>
      </c>
      <c r="D450" s="118">
        <v>0.014336757868620561</v>
      </c>
      <c r="E450" s="118">
        <v>1.3679767852945943</v>
      </c>
      <c r="F450" s="84" t="s">
        <v>1486</v>
      </c>
      <c r="G450" s="84" t="b">
        <v>1</v>
      </c>
      <c r="H450" s="84" t="b">
        <v>0</v>
      </c>
      <c r="I450" s="84" t="b">
        <v>0</v>
      </c>
      <c r="J450" s="84" t="b">
        <v>0</v>
      </c>
      <c r="K450" s="84" t="b">
        <v>0</v>
      </c>
      <c r="L450" s="84" t="b">
        <v>0</v>
      </c>
    </row>
    <row r="451" spans="1:12" ht="15">
      <c r="A451" s="84" t="s">
        <v>2013</v>
      </c>
      <c r="B451" s="84" t="s">
        <v>246</v>
      </c>
      <c r="C451" s="84">
        <v>3</v>
      </c>
      <c r="D451" s="118">
        <v>0.014336757868620561</v>
      </c>
      <c r="E451" s="118">
        <v>1.3679767852945943</v>
      </c>
      <c r="F451" s="84" t="s">
        <v>1486</v>
      </c>
      <c r="G451" s="84" t="b">
        <v>0</v>
      </c>
      <c r="H451" s="84" t="b">
        <v>0</v>
      </c>
      <c r="I451" s="84" t="b">
        <v>0</v>
      </c>
      <c r="J451" s="84" t="b">
        <v>0</v>
      </c>
      <c r="K451" s="84" t="b">
        <v>0</v>
      </c>
      <c r="L451" s="84" t="b">
        <v>0</v>
      </c>
    </row>
    <row r="452" spans="1:12" ht="15">
      <c r="A452" s="84" t="s">
        <v>246</v>
      </c>
      <c r="B452" s="84" t="s">
        <v>2014</v>
      </c>
      <c r="C452" s="84">
        <v>3</v>
      </c>
      <c r="D452" s="118">
        <v>0.014336757868620561</v>
      </c>
      <c r="E452" s="118">
        <v>1.3679767852945943</v>
      </c>
      <c r="F452" s="84" t="s">
        <v>1486</v>
      </c>
      <c r="G452" s="84" t="b">
        <v>0</v>
      </c>
      <c r="H452" s="84" t="b">
        <v>0</v>
      </c>
      <c r="I452" s="84" t="b">
        <v>0</v>
      </c>
      <c r="J452" s="84" t="b">
        <v>0</v>
      </c>
      <c r="K452" s="84" t="b">
        <v>1</v>
      </c>
      <c r="L452" s="84" t="b">
        <v>0</v>
      </c>
    </row>
    <row r="453" spans="1:12" ht="15">
      <c r="A453" s="84" t="s">
        <v>242</v>
      </c>
      <c r="B453" s="84" t="s">
        <v>1662</v>
      </c>
      <c r="C453" s="84">
        <v>2</v>
      </c>
      <c r="D453" s="118">
        <v>0.014131637515591577</v>
      </c>
      <c r="E453" s="118">
        <v>1.2430380486862944</v>
      </c>
      <c r="F453" s="84" t="s">
        <v>1486</v>
      </c>
      <c r="G453" s="84" t="b">
        <v>0</v>
      </c>
      <c r="H453" s="84" t="b">
        <v>0</v>
      </c>
      <c r="I453" s="84" t="b">
        <v>0</v>
      </c>
      <c r="J453" s="84" t="b">
        <v>0</v>
      </c>
      <c r="K453" s="84" t="b">
        <v>0</v>
      </c>
      <c r="L453" s="84" t="b">
        <v>0</v>
      </c>
    </row>
    <row r="454" spans="1:12" ht="15">
      <c r="A454" s="84" t="s">
        <v>2008</v>
      </c>
      <c r="B454" s="84" t="s">
        <v>310</v>
      </c>
      <c r="C454" s="84">
        <v>2</v>
      </c>
      <c r="D454" s="118">
        <v>0.014131637515591577</v>
      </c>
      <c r="E454" s="118">
        <v>1.1918855262389132</v>
      </c>
      <c r="F454" s="84" t="s">
        <v>1486</v>
      </c>
      <c r="G454" s="84" t="b">
        <v>0</v>
      </c>
      <c r="H454" s="84" t="b">
        <v>0</v>
      </c>
      <c r="I454" s="84" t="b">
        <v>0</v>
      </c>
      <c r="J454" s="84" t="b">
        <v>0</v>
      </c>
      <c r="K454" s="84" t="b">
        <v>0</v>
      </c>
      <c r="L454" s="84" t="b">
        <v>0</v>
      </c>
    </row>
    <row r="455" spans="1:12" ht="15">
      <c r="A455" s="84" t="s">
        <v>242</v>
      </c>
      <c r="B455" s="84" t="s">
        <v>2009</v>
      </c>
      <c r="C455" s="84">
        <v>2</v>
      </c>
      <c r="D455" s="118">
        <v>0.014131637515591577</v>
      </c>
      <c r="E455" s="118">
        <v>1.2430380486862944</v>
      </c>
      <c r="F455" s="84" t="s">
        <v>1486</v>
      </c>
      <c r="G455" s="84" t="b">
        <v>0</v>
      </c>
      <c r="H455" s="84" t="b">
        <v>0</v>
      </c>
      <c r="I455" s="84" t="b">
        <v>0</v>
      </c>
      <c r="J455" s="84" t="b">
        <v>1</v>
      </c>
      <c r="K455" s="84" t="b">
        <v>0</v>
      </c>
      <c r="L455" s="84" t="b">
        <v>0</v>
      </c>
    </row>
    <row r="456" spans="1:12" ht="15">
      <c r="A456" s="84" t="s">
        <v>2014</v>
      </c>
      <c r="B456" s="84" t="s">
        <v>2092</v>
      </c>
      <c r="C456" s="84">
        <v>2</v>
      </c>
      <c r="D456" s="118">
        <v>0.014131637515591577</v>
      </c>
      <c r="E456" s="118">
        <v>1.3679767852945943</v>
      </c>
      <c r="F456" s="84" t="s">
        <v>1486</v>
      </c>
      <c r="G456" s="84" t="b">
        <v>0</v>
      </c>
      <c r="H456" s="84" t="b">
        <v>1</v>
      </c>
      <c r="I456" s="84" t="b">
        <v>0</v>
      </c>
      <c r="J456" s="84" t="b">
        <v>0</v>
      </c>
      <c r="K456" s="84" t="b">
        <v>0</v>
      </c>
      <c r="L456" s="84" t="b">
        <v>0</v>
      </c>
    </row>
    <row r="457" spans="1:12" ht="15">
      <c r="A457" s="84" t="s">
        <v>1673</v>
      </c>
      <c r="B457" s="84" t="s">
        <v>1674</v>
      </c>
      <c r="C457" s="84">
        <v>2</v>
      </c>
      <c r="D457" s="118">
        <v>0.02736636324218011</v>
      </c>
      <c r="E457" s="118">
        <v>1.3117538610557542</v>
      </c>
      <c r="F457" s="84" t="s">
        <v>1487</v>
      </c>
      <c r="G457" s="84" t="b">
        <v>0</v>
      </c>
      <c r="H457" s="84" t="b">
        <v>0</v>
      </c>
      <c r="I457" s="84" t="b">
        <v>0</v>
      </c>
      <c r="J457" s="84" t="b">
        <v>0</v>
      </c>
      <c r="K457" s="84" t="b">
        <v>0</v>
      </c>
      <c r="L457" s="84" t="b">
        <v>0</v>
      </c>
    </row>
    <row r="458" spans="1:12" ht="15">
      <c r="A458" s="84" t="s">
        <v>1662</v>
      </c>
      <c r="B458" s="84" t="s">
        <v>1676</v>
      </c>
      <c r="C458" s="84">
        <v>3</v>
      </c>
      <c r="D458" s="118">
        <v>0</v>
      </c>
      <c r="E458" s="118">
        <v>0.7900504736833514</v>
      </c>
      <c r="F458" s="84" t="s">
        <v>1488</v>
      </c>
      <c r="G458" s="84" t="b">
        <v>0</v>
      </c>
      <c r="H458" s="84" t="b">
        <v>0</v>
      </c>
      <c r="I458" s="84" t="b">
        <v>0</v>
      </c>
      <c r="J458" s="84" t="b">
        <v>0</v>
      </c>
      <c r="K458" s="84" t="b">
        <v>0</v>
      </c>
      <c r="L458" s="84" t="b">
        <v>0</v>
      </c>
    </row>
    <row r="459" spans="1:12" ht="15">
      <c r="A459" s="84" t="s">
        <v>1676</v>
      </c>
      <c r="B459" s="84" t="s">
        <v>1677</v>
      </c>
      <c r="C459" s="84">
        <v>3</v>
      </c>
      <c r="D459" s="118">
        <v>0</v>
      </c>
      <c r="E459" s="118">
        <v>0.9661417327390325</v>
      </c>
      <c r="F459" s="84" t="s">
        <v>1488</v>
      </c>
      <c r="G459" s="84" t="b">
        <v>0</v>
      </c>
      <c r="H459" s="84" t="b">
        <v>0</v>
      </c>
      <c r="I459" s="84" t="b">
        <v>0</v>
      </c>
      <c r="J459" s="84" t="b">
        <v>0</v>
      </c>
      <c r="K459" s="84" t="b">
        <v>0</v>
      </c>
      <c r="L459" s="84" t="b">
        <v>0</v>
      </c>
    </row>
    <row r="460" spans="1:12" ht="15">
      <c r="A460" s="84" t="s">
        <v>1677</v>
      </c>
      <c r="B460" s="84" t="s">
        <v>1678</v>
      </c>
      <c r="C460" s="84">
        <v>3</v>
      </c>
      <c r="D460" s="118">
        <v>0</v>
      </c>
      <c r="E460" s="118">
        <v>1.0910804693473326</v>
      </c>
      <c r="F460" s="84" t="s">
        <v>1488</v>
      </c>
      <c r="G460" s="84" t="b">
        <v>0</v>
      </c>
      <c r="H460" s="84" t="b">
        <v>0</v>
      </c>
      <c r="I460" s="84" t="b">
        <v>0</v>
      </c>
      <c r="J460" s="84" t="b">
        <v>0</v>
      </c>
      <c r="K460" s="84" t="b">
        <v>0</v>
      </c>
      <c r="L460" s="84" t="b">
        <v>0</v>
      </c>
    </row>
    <row r="461" spans="1:12" ht="15">
      <c r="A461" s="84" t="s">
        <v>1678</v>
      </c>
      <c r="B461" s="84" t="s">
        <v>1629</v>
      </c>
      <c r="C461" s="84">
        <v>3</v>
      </c>
      <c r="D461" s="118">
        <v>0</v>
      </c>
      <c r="E461" s="118">
        <v>1.0910804693473326</v>
      </c>
      <c r="F461" s="84" t="s">
        <v>1488</v>
      </c>
      <c r="G461" s="84" t="b">
        <v>0</v>
      </c>
      <c r="H461" s="84" t="b">
        <v>0</v>
      </c>
      <c r="I461" s="84" t="b">
        <v>0</v>
      </c>
      <c r="J461" s="84" t="b">
        <v>0</v>
      </c>
      <c r="K461" s="84" t="b">
        <v>0</v>
      </c>
      <c r="L461" s="84" t="b">
        <v>0</v>
      </c>
    </row>
    <row r="462" spans="1:12" ht="15">
      <c r="A462" s="84" t="s">
        <v>1629</v>
      </c>
      <c r="B462" s="84" t="s">
        <v>1679</v>
      </c>
      <c r="C462" s="84">
        <v>3</v>
      </c>
      <c r="D462" s="118">
        <v>0</v>
      </c>
      <c r="E462" s="118">
        <v>1.0910804693473326</v>
      </c>
      <c r="F462" s="84" t="s">
        <v>1488</v>
      </c>
      <c r="G462" s="84" t="b">
        <v>0</v>
      </c>
      <c r="H462" s="84" t="b">
        <v>0</v>
      </c>
      <c r="I462" s="84" t="b">
        <v>0</v>
      </c>
      <c r="J462" s="84" t="b">
        <v>0</v>
      </c>
      <c r="K462" s="84" t="b">
        <v>0</v>
      </c>
      <c r="L462" s="84" t="b">
        <v>0</v>
      </c>
    </row>
    <row r="463" spans="1:12" ht="15">
      <c r="A463" s="84" t="s">
        <v>1679</v>
      </c>
      <c r="B463" s="84" t="s">
        <v>1680</v>
      </c>
      <c r="C463" s="84">
        <v>3</v>
      </c>
      <c r="D463" s="118">
        <v>0</v>
      </c>
      <c r="E463" s="118">
        <v>1.0910804693473326</v>
      </c>
      <c r="F463" s="84" t="s">
        <v>1488</v>
      </c>
      <c r="G463" s="84" t="b">
        <v>0</v>
      </c>
      <c r="H463" s="84" t="b">
        <v>0</v>
      </c>
      <c r="I463" s="84" t="b">
        <v>0</v>
      </c>
      <c r="J463" s="84" t="b">
        <v>0</v>
      </c>
      <c r="K463" s="84" t="b">
        <v>0</v>
      </c>
      <c r="L463" s="84" t="b">
        <v>0</v>
      </c>
    </row>
    <row r="464" spans="1:12" ht="15">
      <c r="A464" s="84" t="s">
        <v>1680</v>
      </c>
      <c r="B464" s="84" t="s">
        <v>1681</v>
      </c>
      <c r="C464" s="84">
        <v>3</v>
      </c>
      <c r="D464" s="118">
        <v>0</v>
      </c>
      <c r="E464" s="118">
        <v>1.0910804693473326</v>
      </c>
      <c r="F464" s="84" t="s">
        <v>1488</v>
      </c>
      <c r="G464" s="84" t="b">
        <v>0</v>
      </c>
      <c r="H464" s="84" t="b">
        <v>0</v>
      </c>
      <c r="I464" s="84" t="b">
        <v>0</v>
      </c>
      <c r="J464" s="84" t="b">
        <v>0</v>
      </c>
      <c r="K464" s="84" t="b">
        <v>0</v>
      </c>
      <c r="L464" s="84" t="b">
        <v>0</v>
      </c>
    </row>
    <row r="465" spans="1:12" ht="15">
      <c r="A465" s="84" t="s">
        <v>1681</v>
      </c>
      <c r="B465" s="84" t="s">
        <v>1682</v>
      </c>
      <c r="C465" s="84">
        <v>3</v>
      </c>
      <c r="D465" s="118">
        <v>0</v>
      </c>
      <c r="E465" s="118">
        <v>1.0910804693473326</v>
      </c>
      <c r="F465" s="84" t="s">
        <v>1488</v>
      </c>
      <c r="G465" s="84" t="b">
        <v>0</v>
      </c>
      <c r="H465" s="84" t="b">
        <v>0</v>
      </c>
      <c r="I465" s="84" t="b">
        <v>0</v>
      </c>
      <c r="J465" s="84" t="b">
        <v>0</v>
      </c>
      <c r="K465" s="84" t="b">
        <v>0</v>
      </c>
      <c r="L465" s="84" t="b">
        <v>0</v>
      </c>
    </row>
    <row r="466" spans="1:12" ht="15">
      <c r="A466" s="84" t="s">
        <v>1682</v>
      </c>
      <c r="B466" s="84" t="s">
        <v>1683</v>
      </c>
      <c r="C466" s="84">
        <v>3</v>
      </c>
      <c r="D466" s="118">
        <v>0</v>
      </c>
      <c r="E466" s="118">
        <v>1.0910804693473326</v>
      </c>
      <c r="F466" s="84" t="s">
        <v>1488</v>
      </c>
      <c r="G466" s="84" t="b">
        <v>0</v>
      </c>
      <c r="H466" s="84" t="b">
        <v>0</v>
      </c>
      <c r="I466" s="84" t="b">
        <v>0</v>
      </c>
      <c r="J466" s="84" t="b">
        <v>0</v>
      </c>
      <c r="K466" s="84" t="b">
        <v>0</v>
      </c>
      <c r="L466" s="84" t="b">
        <v>0</v>
      </c>
    </row>
    <row r="467" spans="1:12" ht="15">
      <c r="A467" s="84" t="s">
        <v>1683</v>
      </c>
      <c r="B467" s="84" t="s">
        <v>2039</v>
      </c>
      <c r="C467" s="84">
        <v>3</v>
      </c>
      <c r="D467" s="118">
        <v>0</v>
      </c>
      <c r="E467" s="118">
        <v>1.0910804693473326</v>
      </c>
      <c r="F467" s="84" t="s">
        <v>1488</v>
      </c>
      <c r="G467" s="84" t="b">
        <v>0</v>
      </c>
      <c r="H467" s="84" t="b">
        <v>0</v>
      </c>
      <c r="I467" s="84" t="b">
        <v>0</v>
      </c>
      <c r="J467" s="84" t="b">
        <v>0</v>
      </c>
      <c r="K467" s="84" t="b">
        <v>0</v>
      </c>
      <c r="L467" s="84" t="b">
        <v>0</v>
      </c>
    </row>
    <row r="468" spans="1:12" ht="15">
      <c r="A468" s="84" t="s">
        <v>2039</v>
      </c>
      <c r="B468" s="84" t="s">
        <v>1676</v>
      </c>
      <c r="C468" s="84">
        <v>3</v>
      </c>
      <c r="D468" s="118">
        <v>0</v>
      </c>
      <c r="E468" s="118">
        <v>0.7900504736833514</v>
      </c>
      <c r="F468" s="84" t="s">
        <v>1488</v>
      </c>
      <c r="G468" s="84" t="b">
        <v>0</v>
      </c>
      <c r="H468" s="84" t="b">
        <v>0</v>
      </c>
      <c r="I468" s="84" t="b">
        <v>0</v>
      </c>
      <c r="J468" s="84" t="b">
        <v>0</v>
      </c>
      <c r="K468" s="84" t="b">
        <v>0</v>
      </c>
      <c r="L468" s="84" t="b">
        <v>0</v>
      </c>
    </row>
    <row r="469" spans="1:12" ht="15">
      <c r="A469" s="84" t="s">
        <v>219</v>
      </c>
      <c r="B469" s="84" t="s">
        <v>1662</v>
      </c>
      <c r="C469" s="84">
        <v>2</v>
      </c>
      <c r="D469" s="118">
        <v>0.008804562952784062</v>
      </c>
      <c r="E469" s="118">
        <v>1.2671717284030137</v>
      </c>
      <c r="F469" s="84" t="s">
        <v>1488</v>
      </c>
      <c r="G469" s="84" t="b">
        <v>0</v>
      </c>
      <c r="H469" s="84" t="b">
        <v>0</v>
      </c>
      <c r="I469" s="84" t="b">
        <v>0</v>
      </c>
      <c r="J469" s="84" t="b">
        <v>0</v>
      </c>
      <c r="K469" s="84" t="b">
        <v>0</v>
      </c>
      <c r="L469" s="84" t="b">
        <v>0</v>
      </c>
    </row>
    <row r="470" spans="1:12" ht="15">
      <c r="A470" s="84" t="s">
        <v>2085</v>
      </c>
      <c r="B470" s="84" t="s">
        <v>2086</v>
      </c>
      <c r="C470" s="84">
        <v>2</v>
      </c>
      <c r="D470" s="118">
        <v>0</v>
      </c>
      <c r="E470" s="118">
        <v>1.278753600952829</v>
      </c>
      <c r="F470" s="84" t="s">
        <v>1489</v>
      </c>
      <c r="G470" s="84" t="b">
        <v>0</v>
      </c>
      <c r="H470" s="84" t="b">
        <v>0</v>
      </c>
      <c r="I470" s="84" t="b">
        <v>0</v>
      </c>
      <c r="J470" s="84" t="b">
        <v>0</v>
      </c>
      <c r="K470" s="84" t="b">
        <v>0</v>
      </c>
      <c r="L470" s="84" t="b">
        <v>0</v>
      </c>
    </row>
    <row r="471" spans="1:12" ht="15">
      <c r="A471" s="84" t="s">
        <v>2086</v>
      </c>
      <c r="B471" s="84" t="s">
        <v>1609</v>
      </c>
      <c r="C471" s="84">
        <v>2</v>
      </c>
      <c r="D471" s="118">
        <v>0</v>
      </c>
      <c r="E471" s="118">
        <v>0.9777236052888478</v>
      </c>
      <c r="F471" s="84" t="s">
        <v>1489</v>
      </c>
      <c r="G471" s="84" t="b">
        <v>0</v>
      </c>
      <c r="H471" s="84" t="b">
        <v>0</v>
      </c>
      <c r="I471" s="84" t="b">
        <v>0</v>
      </c>
      <c r="J471" s="84" t="b">
        <v>0</v>
      </c>
      <c r="K471" s="84" t="b">
        <v>0</v>
      </c>
      <c r="L471" s="84" t="b">
        <v>0</v>
      </c>
    </row>
    <row r="472" spans="1:12" ht="15">
      <c r="A472" s="84" t="s">
        <v>1609</v>
      </c>
      <c r="B472" s="84" t="s">
        <v>1651</v>
      </c>
      <c r="C472" s="84">
        <v>2</v>
      </c>
      <c r="D472" s="118">
        <v>0</v>
      </c>
      <c r="E472" s="118">
        <v>0.8016323462331666</v>
      </c>
      <c r="F472" s="84" t="s">
        <v>1489</v>
      </c>
      <c r="G472" s="84" t="b">
        <v>0</v>
      </c>
      <c r="H472" s="84" t="b">
        <v>0</v>
      </c>
      <c r="I472" s="84" t="b">
        <v>0</v>
      </c>
      <c r="J472" s="84" t="b">
        <v>0</v>
      </c>
      <c r="K472" s="84" t="b">
        <v>0</v>
      </c>
      <c r="L472" s="84" t="b">
        <v>0</v>
      </c>
    </row>
    <row r="473" spans="1:12" ht="15">
      <c r="A473" s="84" t="s">
        <v>1651</v>
      </c>
      <c r="B473" s="84" t="s">
        <v>1995</v>
      </c>
      <c r="C473" s="84">
        <v>2</v>
      </c>
      <c r="D473" s="118">
        <v>0</v>
      </c>
      <c r="E473" s="118">
        <v>1.1026623418971477</v>
      </c>
      <c r="F473" s="84" t="s">
        <v>1489</v>
      </c>
      <c r="G473" s="84" t="b">
        <v>0</v>
      </c>
      <c r="H473" s="84" t="b">
        <v>0</v>
      </c>
      <c r="I473" s="84" t="b">
        <v>0</v>
      </c>
      <c r="J473" s="84" t="b">
        <v>0</v>
      </c>
      <c r="K473" s="84" t="b">
        <v>0</v>
      </c>
      <c r="L473" s="84" t="b">
        <v>0</v>
      </c>
    </row>
    <row r="474" spans="1:12" ht="15">
      <c r="A474" s="84" t="s">
        <v>1995</v>
      </c>
      <c r="B474" s="84" t="s">
        <v>1996</v>
      </c>
      <c r="C474" s="84">
        <v>2</v>
      </c>
      <c r="D474" s="118">
        <v>0</v>
      </c>
      <c r="E474" s="118">
        <v>1.278753600952829</v>
      </c>
      <c r="F474" s="84" t="s">
        <v>1489</v>
      </c>
      <c r="G474" s="84" t="b">
        <v>0</v>
      </c>
      <c r="H474" s="84" t="b">
        <v>0</v>
      </c>
      <c r="I474" s="84" t="b">
        <v>0</v>
      </c>
      <c r="J474" s="84" t="b">
        <v>0</v>
      </c>
      <c r="K474" s="84" t="b">
        <v>0</v>
      </c>
      <c r="L474" s="84" t="b">
        <v>0</v>
      </c>
    </row>
    <row r="475" spans="1:12" ht="15">
      <c r="A475" s="84" t="s">
        <v>1996</v>
      </c>
      <c r="B475" s="84" t="s">
        <v>1997</v>
      </c>
      <c r="C475" s="84">
        <v>2</v>
      </c>
      <c r="D475" s="118">
        <v>0</v>
      </c>
      <c r="E475" s="118">
        <v>1.278753600952829</v>
      </c>
      <c r="F475" s="84" t="s">
        <v>1489</v>
      </c>
      <c r="G475" s="84" t="b">
        <v>0</v>
      </c>
      <c r="H475" s="84" t="b">
        <v>0</v>
      </c>
      <c r="I475" s="84" t="b">
        <v>0</v>
      </c>
      <c r="J475" s="84" t="b">
        <v>0</v>
      </c>
      <c r="K475" s="84" t="b">
        <v>0</v>
      </c>
      <c r="L475" s="84" t="b">
        <v>0</v>
      </c>
    </row>
    <row r="476" spans="1:12" ht="15">
      <c r="A476" s="84" t="s">
        <v>1997</v>
      </c>
      <c r="B476" s="84" t="s">
        <v>2087</v>
      </c>
      <c r="C476" s="84">
        <v>2</v>
      </c>
      <c r="D476" s="118">
        <v>0</v>
      </c>
      <c r="E476" s="118">
        <v>1.278753600952829</v>
      </c>
      <c r="F476" s="84" t="s">
        <v>1489</v>
      </c>
      <c r="G476" s="84" t="b">
        <v>0</v>
      </c>
      <c r="H476" s="84" t="b">
        <v>0</v>
      </c>
      <c r="I476" s="84" t="b">
        <v>0</v>
      </c>
      <c r="J476" s="84" t="b">
        <v>0</v>
      </c>
      <c r="K476" s="84" t="b">
        <v>0</v>
      </c>
      <c r="L476" s="84" t="b">
        <v>0</v>
      </c>
    </row>
    <row r="477" spans="1:12" ht="15">
      <c r="A477" s="84" t="s">
        <v>2087</v>
      </c>
      <c r="B477" s="84" t="s">
        <v>2088</v>
      </c>
      <c r="C477" s="84">
        <v>2</v>
      </c>
      <c r="D477" s="118">
        <v>0</v>
      </c>
      <c r="E477" s="118">
        <v>1.278753600952829</v>
      </c>
      <c r="F477" s="84" t="s">
        <v>1489</v>
      </c>
      <c r="G477" s="84" t="b">
        <v>0</v>
      </c>
      <c r="H477" s="84" t="b">
        <v>0</v>
      </c>
      <c r="I477" s="84" t="b">
        <v>0</v>
      </c>
      <c r="J477" s="84" t="b">
        <v>0</v>
      </c>
      <c r="K477" s="84" t="b">
        <v>0</v>
      </c>
      <c r="L477" s="84" t="b">
        <v>0</v>
      </c>
    </row>
    <row r="478" spans="1:12" ht="15">
      <c r="A478" s="84" t="s">
        <v>2088</v>
      </c>
      <c r="B478" s="84" t="s">
        <v>2089</v>
      </c>
      <c r="C478" s="84">
        <v>2</v>
      </c>
      <c r="D478" s="118">
        <v>0</v>
      </c>
      <c r="E478" s="118">
        <v>1.278753600952829</v>
      </c>
      <c r="F478" s="84" t="s">
        <v>1489</v>
      </c>
      <c r="G478" s="84" t="b">
        <v>0</v>
      </c>
      <c r="H478" s="84" t="b">
        <v>0</v>
      </c>
      <c r="I478" s="84" t="b">
        <v>0</v>
      </c>
      <c r="J478" s="84" t="b">
        <v>0</v>
      </c>
      <c r="K478" s="84" t="b">
        <v>0</v>
      </c>
      <c r="L478" s="84" t="b">
        <v>0</v>
      </c>
    </row>
    <row r="479" spans="1:12" ht="15">
      <c r="A479" s="84" t="s">
        <v>2089</v>
      </c>
      <c r="B479" s="84" t="s">
        <v>2090</v>
      </c>
      <c r="C479" s="84">
        <v>2</v>
      </c>
      <c r="D479" s="118">
        <v>0</v>
      </c>
      <c r="E479" s="118">
        <v>1.278753600952829</v>
      </c>
      <c r="F479" s="84" t="s">
        <v>1489</v>
      </c>
      <c r="G479" s="84" t="b">
        <v>0</v>
      </c>
      <c r="H479" s="84" t="b">
        <v>0</v>
      </c>
      <c r="I479" s="84" t="b">
        <v>0</v>
      </c>
      <c r="J479" s="84" t="b">
        <v>1</v>
      </c>
      <c r="K479" s="84" t="b">
        <v>0</v>
      </c>
      <c r="L479" s="84" t="b">
        <v>0</v>
      </c>
    </row>
    <row r="480" spans="1:12" ht="15">
      <c r="A480" s="84" t="s">
        <v>2090</v>
      </c>
      <c r="B480" s="84" t="s">
        <v>1609</v>
      </c>
      <c r="C480" s="84">
        <v>2</v>
      </c>
      <c r="D480" s="118">
        <v>0</v>
      </c>
      <c r="E480" s="118">
        <v>0.9777236052888478</v>
      </c>
      <c r="F480" s="84" t="s">
        <v>1489</v>
      </c>
      <c r="G480" s="84" t="b">
        <v>1</v>
      </c>
      <c r="H480" s="84" t="b">
        <v>0</v>
      </c>
      <c r="I480" s="84" t="b">
        <v>0</v>
      </c>
      <c r="J480" s="84" t="b">
        <v>0</v>
      </c>
      <c r="K480" s="84" t="b">
        <v>0</v>
      </c>
      <c r="L48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2154</v>
      </c>
      <c r="B2" s="122" t="s">
        <v>2155</v>
      </c>
      <c r="C2" s="119" t="s">
        <v>2156</v>
      </c>
    </row>
    <row r="3" spans="1:3" ht="15">
      <c r="A3" s="121" t="s">
        <v>1479</v>
      </c>
      <c r="B3" s="121" t="s">
        <v>1479</v>
      </c>
      <c r="C3" s="34">
        <v>29</v>
      </c>
    </row>
    <row r="4" spans="1:3" ht="15">
      <c r="A4" s="121" t="s">
        <v>1480</v>
      </c>
      <c r="B4" s="121" t="s">
        <v>1480</v>
      </c>
      <c r="C4" s="34">
        <v>34</v>
      </c>
    </row>
    <row r="5" spans="1:3" ht="15">
      <c r="A5" s="121" t="s">
        <v>1481</v>
      </c>
      <c r="B5" s="121" t="s">
        <v>1481</v>
      </c>
      <c r="C5" s="34">
        <v>17</v>
      </c>
    </row>
    <row r="6" spans="1:3" ht="15">
      <c r="A6" s="121" t="s">
        <v>1482</v>
      </c>
      <c r="B6" s="121" t="s">
        <v>1480</v>
      </c>
      <c r="C6" s="34">
        <v>3</v>
      </c>
    </row>
    <row r="7" spans="1:3" ht="15">
      <c r="A7" s="121" t="s">
        <v>1482</v>
      </c>
      <c r="B7" s="121" t="s">
        <v>1482</v>
      </c>
      <c r="C7" s="34">
        <v>39</v>
      </c>
    </row>
    <row r="8" spans="1:3" ht="15">
      <c r="A8" s="121" t="s">
        <v>1483</v>
      </c>
      <c r="B8" s="121" t="s">
        <v>1480</v>
      </c>
      <c r="C8" s="34">
        <v>1</v>
      </c>
    </row>
    <row r="9" spans="1:3" ht="15">
      <c r="A9" s="121" t="s">
        <v>1483</v>
      </c>
      <c r="B9" s="121" t="s">
        <v>1483</v>
      </c>
      <c r="C9" s="34">
        <v>9</v>
      </c>
    </row>
    <row r="10" spans="1:3" ht="15">
      <c r="A10" s="121" t="s">
        <v>1484</v>
      </c>
      <c r="B10" s="121" t="s">
        <v>1484</v>
      </c>
      <c r="C10" s="34">
        <v>6</v>
      </c>
    </row>
    <row r="11" spans="1:3" ht="15">
      <c r="A11" s="121" t="s">
        <v>1485</v>
      </c>
      <c r="B11" s="121" t="s">
        <v>1485</v>
      </c>
      <c r="C11" s="34">
        <v>3</v>
      </c>
    </row>
    <row r="12" spans="1:3" ht="15">
      <c r="A12" s="121" t="s">
        <v>1486</v>
      </c>
      <c r="B12" s="121" t="s">
        <v>1486</v>
      </c>
      <c r="C12" s="34">
        <v>9</v>
      </c>
    </row>
    <row r="13" spans="1:3" ht="15">
      <c r="A13" s="121" t="s">
        <v>1487</v>
      </c>
      <c r="B13" s="121" t="s">
        <v>1487</v>
      </c>
      <c r="C13" s="34">
        <v>4</v>
      </c>
    </row>
    <row r="14" spans="1:3" ht="15">
      <c r="A14" s="121" t="s">
        <v>1488</v>
      </c>
      <c r="B14" s="121" t="s">
        <v>1488</v>
      </c>
      <c r="C14" s="34">
        <v>3</v>
      </c>
    </row>
    <row r="15" spans="1:3" ht="15">
      <c r="A15" s="121" t="s">
        <v>1489</v>
      </c>
      <c r="B15" s="121" t="s">
        <v>1489</v>
      </c>
      <c r="C15" s="34">
        <v>2</v>
      </c>
    </row>
    <row r="16" spans="1:3" ht="15">
      <c r="A16" s="121" t="s">
        <v>1490</v>
      </c>
      <c r="B16" s="121" t="s">
        <v>1490</v>
      </c>
      <c r="C16" s="34">
        <v>1</v>
      </c>
    </row>
    <row r="17" spans="1:3" ht="15">
      <c r="A17" s="121" t="s">
        <v>1491</v>
      </c>
      <c r="B17" s="121" t="s">
        <v>1491</v>
      </c>
      <c r="C17" s="34">
        <v>1</v>
      </c>
    </row>
    <row r="18" spans="1:3" ht="15">
      <c r="A18" s="121" t="s">
        <v>1492</v>
      </c>
      <c r="B18" s="121" t="s">
        <v>1492</v>
      </c>
      <c r="C1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2162</v>
      </c>
      <c r="B1" s="13" t="s">
        <v>17</v>
      </c>
    </row>
    <row r="2" spans="1:2" ht="15">
      <c r="A2" s="78" t="s">
        <v>2163</v>
      </c>
      <c r="B2" s="78" t="s">
        <v>2169</v>
      </c>
    </row>
    <row r="3" spans="1:2" ht="15">
      <c r="A3" s="78" t="s">
        <v>2164</v>
      </c>
      <c r="B3" s="78" t="s">
        <v>2170</v>
      </c>
    </row>
    <row r="4" spans="1:2" ht="15">
      <c r="A4" s="78" t="s">
        <v>2165</v>
      </c>
      <c r="B4" s="78" t="s">
        <v>2171</v>
      </c>
    </row>
    <row r="5" spans="1:2" ht="15">
      <c r="A5" s="78" t="s">
        <v>2166</v>
      </c>
      <c r="B5" s="78" t="s">
        <v>2172</v>
      </c>
    </row>
    <row r="6" spans="1:2" ht="15">
      <c r="A6" s="78" t="s">
        <v>2167</v>
      </c>
      <c r="B6" s="78" t="s">
        <v>2173</v>
      </c>
    </row>
    <row r="7" spans="1:2" ht="15">
      <c r="A7" s="78" t="s">
        <v>2168</v>
      </c>
      <c r="B7" s="78" t="s">
        <v>2170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1478</v>
      </c>
      <c r="BB2" s="13" t="s">
        <v>1506</v>
      </c>
      <c r="BC2" s="13" t="s">
        <v>1507</v>
      </c>
      <c r="BD2" s="119" t="s">
        <v>2143</v>
      </c>
      <c r="BE2" s="119" t="s">
        <v>2144</v>
      </c>
      <c r="BF2" s="119" t="s">
        <v>2145</v>
      </c>
      <c r="BG2" s="119" t="s">
        <v>2146</v>
      </c>
      <c r="BH2" s="119" t="s">
        <v>2147</v>
      </c>
      <c r="BI2" s="119" t="s">
        <v>2148</v>
      </c>
      <c r="BJ2" s="119" t="s">
        <v>2149</v>
      </c>
      <c r="BK2" s="119" t="s">
        <v>2150</v>
      </c>
      <c r="BL2" s="119" t="s">
        <v>2151</v>
      </c>
    </row>
    <row r="3" spans="1:64" ht="15" customHeight="1">
      <c r="A3" s="64" t="s">
        <v>212</v>
      </c>
      <c r="B3" s="64" t="s">
        <v>298</v>
      </c>
      <c r="C3" s="65"/>
      <c r="D3" s="66"/>
      <c r="E3" s="67"/>
      <c r="F3" s="68"/>
      <c r="G3" s="65"/>
      <c r="H3" s="69"/>
      <c r="I3" s="70"/>
      <c r="J3" s="70"/>
      <c r="K3" s="34" t="s">
        <v>65</v>
      </c>
      <c r="L3" s="71">
        <v>3</v>
      </c>
      <c r="M3" s="71"/>
      <c r="N3" s="72"/>
      <c r="O3" s="78" t="s">
        <v>316</v>
      </c>
      <c r="P3" s="80">
        <v>43630.66171296296</v>
      </c>
      <c r="Q3" s="78" t="s">
        <v>318</v>
      </c>
      <c r="R3" s="83" t="s">
        <v>378</v>
      </c>
      <c r="S3" s="78" t="s">
        <v>403</v>
      </c>
      <c r="T3" s="78" t="s">
        <v>416</v>
      </c>
      <c r="U3" s="83" t="s">
        <v>427</v>
      </c>
      <c r="V3" s="83" t="s">
        <v>427</v>
      </c>
      <c r="W3" s="80">
        <v>43630.66171296296</v>
      </c>
      <c r="X3" s="83" t="s">
        <v>519</v>
      </c>
      <c r="Y3" s="78"/>
      <c r="Z3" s="78"/>
      <c r="AA3" s="84" t="s">
        <v>626</v>
      </c>
      <c r="AB3" s="78"/>
      <c r="AC3" s="78" t="b">
        <v>0</v>
      </c>
      <c r="AD3" s="78">
        <v>230</v>
      </c>
      <c r="AE3" s="84" t="s">
        <v>739</v>
      </c>
      <c r="AF3" s="78" t="b">
        <v>0</v>
      </c>
      <c r="AG3" s="78" t="s">
        <v>747</v>
      </c>
      <c r="AH3" s="78"/>
      <c r="AI3" s="84" t="s">
        <v>739</v>
      </c>
      <c r="AJ3" s="78" t="b">
        <v>0</v>
      </c>
      <c r="AK3" s="78">
        <v>75</v>
      </c>
      <c r="AL3" s="84" t="s">
        <v>739</v>
      </c>
      <c r="AM3" s="78" t="s">
        <v>751</v>
      </c>
      <c r="AN3" s="78" t="b">
        <v>0</v>
      </c>
      <c r="AO3" s="84" t="s">
        <v>626</v>
      </c>
      <c r="AP3" s="78" t="s">
        <v>763</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c r="BE3" s="49"/>
      <c r="BF3" s="48"/>
      <c r="BG3" s="49"/>
      <c r="BH3" s="48"/>
      <c r="BI3" s="49"/>
      <c r="BJ3" s="48"/>
      <c r="BK3" s="49"/>
      <c r="BL3" s="48"/>
    </row>
    <row r="4" spans="1:64" ht="15" customHeight="1">
      <c r="A4" s="64" t="s">
        <v>212</v>
      </c>
      <c r="B4" s="64" t="s">
        <v>299</v>
      </c>
      <c r="C4" s="65"/>
      <c r="D4" s="66"/>
      <c r="E4" s="67"/>
      <c r="F4" s="68"/>
      <c r="G4" s="65"/>
      <c r="H4" s="69"/>
      <c r="I4" s="70"/>
      <c r="J4" s="70"/>
      <c r="K4" s="34" t="s">
        <v>65</v>
      </c>
      <c r="L4" s="77">
        <v>4</v>
      </c>
      <c r="M4" s="77"/>
      <c r="N4" s="72"/>
      <c r="O4" s="79" t="s">
        <v>316</v>
      </c>
      <c r="P4" s="81">
        <v>43664.91521990741</v>
      </c>
      <c r="Q4" s="79" t="s">
        <v>319</v>
      </c>
      <c r="R4" s="82" t="s">
        <v>379</v>
      </c>
      <c r="S4" s="79" t="s">
        <v>403</v>
      </c>
      <c r="T4" s="79" t="s">
        <v>417</v>
      </c>
      <c r="U4" s="82" t="s">
        <v>428</v>
      </c>
      <c r="V4" s="82" t="s">
        <v>428</v>
      </c>
      <c r="W4" s="81">
        <v>43664.91521990741</v>
      </c>
      <c r="X4" s="82" t="s">
        <v>520</v>
      </c>
      <c r="Y4" s="79"/>
      <c r="Z4" s="79"/>
      <c r="AA4" s="85" t="s">
        <v>627</v>
      </c>
      <c r="AB4" s="79"/>
      <c r="AC4" s="79" t="b">
        <v>0</v>
      </c>
      <c r="AD4" s="79">
        <v>30</v>
      </c>
      <c r="AE4" s="85" t="s">
        <v>739</v>
      </c>
      <c r="AF4" s="79" t="b">
        <v>0</v>
      </c>
      <c r="AG4" s="79" t="s">
        <v>747</v>
      </c>
      <c r="AH4" s="79"/>
      <c r="AI4" s="85" t="s">
        <v>739</v>
      </c>
      <c r="AJ4" s="79" t="b">
        <v>0</v>
      </c>
      <c r="AK4" s="79">
        <v>7</v>
      </c>
      <c r="AL4" s="85" t="s">
        <v>739</v>
      </c>
      <c r="AM4" s="79" t="s">
        <v>751</v>
      </c>
      <c r="AN4" s="79" t="b">
        <v>0</v>
      </c>
      <c r="AO4" s="85" t="s">
        <v>627</v>
      </c>
      <c r="AP4" s="79" t="s">
        <v>763</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2</v>
      </c>
      <c r="BE4" s="49">
        <v>5</v>
      </c>
      <c r="BF4" s="48">
        <v>0</v>
      </c>
      <c r="BG4" s="49">
        <v>0</v>
      </c>
      <c r="BH4" s="48">
        <v>0</v>
      </c>
      <c r="BI4" s="49">
        <v>0</v>
      </c>
      <c r="BJ4" s="48">
        <v>38</v>
      </c>
      <c r="BK4" s="49">
        <v>95</v>
      </c>
      <c r="BL4" s="48">
        <v>40</v>
      </c>
    </row>
    <row r="5" spans="1:64" ht="15">
      <c r="A5" s="64" t="s">
        <v>213</v>
      </c>
      <c r="B5" s="64" t="s">
        <v>300</v>
      </c>
      <c r="C5" s="65"/>
      <c r="D5" s="66"/>
      <c r="E5" s="67"/>
      <c r="F5" s="68"/>
      <c r="G5" s="65"/>
      <c r="H5" s="69"/>
      <c r="I5" s="70"/>
      <c r="J5" s="70"/>
      <c r="K5" s="34" t="s">
        <v>65</v>
      </c>
      <c r="L5" s="77">
        <v>5</v>
      </c>
      <c r="M5" s="77"/>
      <c r="N5" s="72"/>
      <c r="O5" s="79" t="s">
        <v>316</v>
      </c>
      <c r="P5" s="81">
        <v>43627.00005787037</v>
      </c>
      <c r="Q5" s="79" t="s">
        <v>320</v>
      </c>
      <c r="R5" s="79" t="s">
        <v>380</v>
      </c>
      <c r="S5" s="79" t="s">
        <v>404</v>
      </c>
      <c r="T5" s="79" t="s">
        <v>418</v>
      </c>
      <c r="U5" s="79"/>
      <c r="V5" s="82" t="s">
        <v>440</v>
      </c>
      <c r="W5" s="81">
        <v>43627.00005787037</v>
      </c>
      <c r="X5" s="82" t="s">
        <v>521</v>
      </c>
      <c r="Y5" s="79"/>
      <c r="Z5" s="79"/>
      <c r="AA5" s="85" t="s">
        <v>628</v>
      </c>
      <c r="AB5" s="79"/>
      <c r="AC5" s="79" t="b">
        <v>0</v>
      </c>
      <c r="AD5" s="79">
        <v>53</v>
      </c>
      <c r="AE5" s="85" t="s">
        <v>739</v>
      </c>
      <c r="AF5" s="79" t="b">
        <v>0</v>
      </c>
      <c r="AG5" s="79" t="s">
        <v>747</v>
      </c>
      <c r="AH5" s="79"/>
      <c r="AI5" s="85" t="s">
        <v>739</v>
      </c>
      <c r="AJ5" s="79" t="b">
        <v>0</v>
      </c>
      <c r="AK5" s="79">
        <v>15</v>
      </c>
      <c r="AL5" s="85" t="s">
        <v>739</v>
      </c>
      <c r="AM5" s="79" t="s">
        <v>752</v>
      </c>
      <c r="AN5" s="79" t="b">
        <v>0</v>
      </c>
      <c r="AO5" s="85" t="s">
        <v>628</v>
      </c>
      <c r="AP5" s="79" t="s">
        <v>763</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c r="BE5" s="49"/>
      <c r="BF5" s="48"/>
      <c r="BG5" s="49"/>
      <c r="BH5" s="48"/>
      <c r="BI5" s="49"/>
      <c r="BJ5" s="48"/>
      <c r="BK5" s="49"/>
      <c r="BL5" s="48"/>
    </row>
    <row r="6" spans="1:64" ht="15">
      <c r="A6" s="64" t="s">
        <v>214</v>
      </c>
      <c r="B6" s="64" t="s">
        <v>303</v>
      </c>
      <c r="C6" s="65"/>
      <c r="D6" s="66"/>
      <c r="E6" s="67"/>
      <c r="F6" s="68"/>
      <c r="G6" s="65"/>
      <c r="H6" s="69"/>
      <c r="I6" s="70"/>
      <c r="J6" s="70"/>
      <c r="K6" s="34" t="s">
        <v>65</v>
      </c>
      <c r="L6" s="77">
        <v>8</v>
      </c>
      <c r="M6" s="77"/>
      <c r="N6" s="72"/>
      <c r="O6" s="79" t="s">
        <v>316</v>
      </c>
      <c r="P6" s="81">
        <v>43136.7355787037</v>
      </c>
      <c r="Q6" s="79" t="s">
        <v>321</v>
      </c>
      <c r="R6" s="82" t="s">
        <v>381</v>
      </c>
      <c r="S6" s="79" t="s">
        <v>405</v>
      </c>
      <c r="T6" s="79" t="s">
        <v>419</v>
      </c>
      <c r="U6" s="79"/>
      <c r="V6" s="82" t="s">
        <v>441</v>
      </c>
      <c r="W6" s="81">
        <v>43136.7355787037</v>
      </c>
      <c r="X6" s="82" t="s">
        <v>522</v>
      </c>
      <c r="Y6" s="79"/>
      <c r="Z6" s="79"/>
      <c r="AA6" s="85" t="s">
        <v>629</v>
      </c>
      <c r="AB6" s="79"/>
      <c r="AC6" s="79" t="b">
        <v>0</v>
      </c>
      <c r="AD6" s="79">
        <v>433</v>
      </c>
      <c r="AE6" s="85" t="s">
        <v>739</v>
      </c>
      <c r="AF6" s="79" t="b">
        <v>0</v>
      </c>
      <c r="AG6" s="79" t="s">
        <v>747</v>
      </c>
      <c r="AH6" s="79"/>
      <c r="AI6" s="85" t="s">
        <v>739</v>
      </c>
      <c r="AJ6" s="79" t="b">
        <v>0</v>
      </c>
      <c r="AK6" s="79">
        <v>221</v>
      </c>
      <c r="AL6" s="85" t="s">
        <v>739</v>
      </c>
      <c r="AM6" s="79" t="s">
        <v>753</v>
      </c>
      <c r="AN6" s="79" t="b">
        <v>0</v>
      </c>
      <c r="AO6" s="85" t="s">
        <v>629</v>
      </c>
      <c r="AP6" s="79" t="s">
        <v>763</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c r="BE6" s="49"/>
      <c r="BF6" s="48"/>
      <c r="BG6" s="49"/>
      <c r="BH6" s="48"/>
      <c r="BI6" s="49"/>
      <c r="BJ6" s="48"/>
      <c r="BK6" s="49"/>
      <c r="BL6" s="48"/>
    </row>
    <row r="7" spans="1:64" ht="15">
      <c r="A7" s="64" t="s">
        <v>215</v>
      </c>
      <c r="B7" s="64" t="s">
        <v>219</v>
      </c>
      <c r="C7" s="65"/>
      <c r="D7" s="66"/>
      <c r="E7" s="67"/>
      <c r="F7" s="68"/>
      <c r="G7" s="65"/>
      <c r="H7" s="69"/>
      <c r="I7" s="70"/>
      <c r="J7" s="70"/>
      <c r="K7" s="34" t="s">
        <v>65</v>
      </c>
      <c r="L7" s="77">
        <v>9</v>
      </c>
      <c r="M7" s="77"/>
      <c r="N7" s="72"/>
      <c r="O7" s="79" t="s">
        <v>316</v>
      </c>
      <c r="P7" s="81">
        <v>43677.59554398148</v>
      </c>
      <c r="Q7" s="79" t="s">
        <v>322</v>
      </c>
      <c r="R7" s="79"/>
      <c r="S7" s="79"/>
      <c r="T7" s="79"/>
      <c r="U7" s="79"/>
      <c r="V7" s="82" t="s">
        <v>442</v>
      </c>
      <c r="W7" s="81">
        <v>43677.59554398148</v>
      </c>
      <c r="X7" s="82" t="s">
        <v>523</v>
      </c>
      <c r="Y7" s="79"/>
      <c r="Z7" s="79"/>
      <c r="AA7" s="85" t="s">
        <v>630</v>
      </c>
      <c r="AB7" s="79"/>
      <c r="AC7" s="79" t="b">
        <v>0</v>
      </c>
      <c r="AD7" s="79">
        <v>0</v>
      </c>
      <c r="AE7" s="85" t="s">
        <v>739</v>
      </c>
      <c r="AF7" s="79" t="b">
        <v>0</v>
      </c>
      <c r="AG7" s="79" t="s">
        <v>747</v>
      </c>
      <c r="AH7" s="79"/>
      <c r="AI7" s="85" t="s">
        <v>739</v>
      </c>
      <c r="AJ7" s="79" t="b">
        <v>0</v>
      </c>
      <c r="AK7" s="79">
        <v>2</v>
      </c>
      <c r="AL7" s="85" t="s">
        <v>634</v>
      </c>
      <c r="AM7" s="79" t="s">
        <v>754</v>
      </c>
      <c r="AN7" s="79" t="b">
        <v>0</v>
      </c>
      <c r="AO7" s="85" t="s">
        <v>634</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0</v>
      </c>
      <c r="BE7" s="49">
        <v>0</v>
      </c>
      <c r="BF7" s="48">
        <v>0</v>
      </c>
      <c r="BG7" s="49">
        <v>0</v>
      </c>
      <c r="BH7" s="48">
        <v>0</v>
      </c>
      <c r="BI7" s="49">
        <v>0</v>
      </c>
      <c r="BJ7" s="48">
        <v>18</v>
      </c>
      <c r="BK7" s="49">
        <v>100</v>
      </c>
      <c r="BL7" s="48">
        <v>18</v>
      </c>
    </row>
    <row r="8" spans="1:64" ht="15">
      <c r="A8" s="64" t="s">
        <v>216</v>
      </c>
      <c r="B8" s="64" t="s">
        <v>282</v>
      </c>
      <c r="C8" s="65"/>
      <c r="D8" s="66"/>
      <c r="E8" s="67"/>
      <c r="F8" s="68"/>
      <c r="G8" s="65"/>
      <c r="H8" s="69"/>
      <c r="I8" s="70"/>
      <c r="J8" s="70"/>
      <c r="K8" s="34" t="s">
        <v>65</v>
      </c>
      <c r="L8" s="77">
        <v>10</v>
      </c>
      <c r="M8" s="77"/>
      <c r="N8" s="72"/>
      <c r="O8" s="79" t="s">
        <v>316</v>
      </c>
      <c r="P8" s="81">
        <v>43677.6000462963</v>
      </c>
      <c r="Q8" s="79" t="s">
        <v>323</v>
      </c>
      <c r="R8" s="82" t="s">
        <v>382</v>
      </c>
      <c r="S8" s="79" t="s">
        <v>406</v>
      </c>
      <c r="T8" s="79"/>
      <c r="U8" s="79"/>
      <c r="V8" s="82" t="s">
        <v>443</v>
      </c>
      <c r="W8" s="81">
        <v>43677.6000462963</v>
      </c>
      <c r="X8" s="82" t="s">
        <v>524</v>
      </c>
      <c r="Y8" s="79"/>
      <c r="Z8" s="79"/>
      <c r="AA8" s="85" t="s">
        <v>631</v>
      </c>
      <c r="AB8" s="79"/>
      <c r="AC8" s="79" t="b">
        <v>0</v>
      </c>
      <c r="AD8" s="79">
        <v>0</v>
      </c>
      <c r="AE8" s="85" t="s">
        <v>739</v>
      </c>
      <c r="AF8" s="79" t="b">
        <v>0</v>
      </c>
      <c r="AG8" s="79" t="s">
        <v>748</v>
      </c>
      <c r="AH8" s="79"/>
      <c r="AI8" s="85" t="s">
        <v>739</v>
      </c>
      <c r="AJ8" s="79" t="b">
        <v>0</v>
      </c>
      <c r="AK8" s="79">
        <v>5</v>
      </c>
      <c r="AL8" s="85" t="s">
        <v>713</v>
      </c>
      <c r="AM8" s="79" t="s">
        <v>755</v>
      </c>
      <c r="AN8" s="79" t="b">
        <v>0</v>
      </c>
      <c r="AO8" s="85" t="s">
        <v>713</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v>0</v>
      </c>
      <c r="BE8" s="49">
        <v>0</v>
      </c>
      <c r="BF8" s="48">
        <v>0</v>
      </c>
      <c r="BG8" s="49">
        <v>0</v>
      </c>
      <c r="BH8" s="48">
        <v>0</v>
      </c>
      <c r="BI8" s="49">
        <v>0</v>
      </c>
      <c r="BJ8" s="48">
        <v>13</v>
      </c>
      <c r="BK8" s="49">
        <v>100</v>
      </c>
      <c r="BL8" s="48">
        <v>13</v>
      </c>
    </row>
    <row r="9" spans="1:64" ht="15">
      <c r="A9" s="64" t="s">
        <v>217</v>
      </c>
      <c r="B9" s="64" t="s">
        <v>213</v>
      </c>
      <c r="C9" s="65"/>
      <c r="D9" s="66"/>
      <c r="E9" s="67"/>
      <c r="F9" s="68"/>
      <c r="G9" s="65"/>
      <c r="H9" s="69"/>
      <c r="I9" s="70"/>
      <c r="J9" s="70"/>
      <c r="K9" s="34" t="s">
        <v>65</v>
      </c>
      <c r="L9" s="77">
        <v>11</v>
      </c>
      <c r="M9" s="77"/>
      <c r="N9" s="72"/>
      <c r="O9" s="79" t="s">
        <v>316</v>
      </c>
      <c r="P9" s="81">
        <v>43677.651550925926</v>
      </c>
      <c r="Q9" s="79" t="s">
        <v>324</v>
      </c>
      <c r="R9" s="79"/>
      <c r="S9" s="79"/>
      <c r="T9" s="79" t="s">
        <v>418</v>
      </c>
      <c r="U9" s="79"/>
      <c r="V9" s="82" t="s">
        <v>444</v>
      </c>
      <c r="W9" s="81">
        <v>43677.651550925926</v>
      </c>
      <c r="X9" s="82" t="s">
        <v>525</v>
      </c>
      <c r="Y9" s="79"/>
      <c r="Z9" s="79"/>
      <c r="AA9" s="85" t="s">
        <v>632</v>
      </c>
      <c r="AB9" s="79"/>
      <c r="AC9" s="79" t="b">
        <v>0</v>
      </c>
      <c r="AD9" s="79">
        <v>0</v>
      </c>
      <c r="AE9" s="85" t="s">
        <v>739</v>
      </c>
      <c r="AF9" s="79" t="b">
        <v>0</v>
      </c>
      <c r="AG9" s="79" t="s">
        <v>747</v>
      </c>
      <c r="AH9" s="79"/>
      <c r="AI9" s="85" t="s">
        <v>739</v>
      </c>
      <c r="AJ9" s="79" t="b">
        <v>0</v>
      </c>
      <c r="AK9" s="79">
        <v>15</v>
      </c>
      <c r="AL9" s="85" t="s">
        <v>628</v>
      </c>
      <c r="AM9" s="79" t="s">
        <v>754</v>
      </c>
      <c r="AN9" s="79" t="b">
        <v>0</v>
      </c>
      <c r="AO9" s="85" t="s">
        <v>628</v>
      </c>
      <c r="AP9" s="79" t="s">
        <v>176</v>
      </c>
      <c r="AQ9" s="79">
        <v>0</v>
      </c>
      <c r="AR9" s="79">
        <v>0</v>
      </c>
      <c r="AS9" s="79"/>
      <c r="AT9" s="79"/>
      <c r="AU9" s="79"/>
      <c r="AV9" s="79"/>
      <c r="AW9" s="79"/>
      <c r="AX9" s="79"/>
      <c r="AY9" s="79"/>
      <c r="AZ9" s="79"/>
      <c r="BA9">
        <v>1</v>
      </c>
      <c r="BB9" s="78" t="str">
        <f>REPLACE(INDEX(GroupVertices[Group],MATCH(Edges25[[#This Row],[Vertex 1]],GroupVertices[Vertex],0)),1,1,"")</f>
        <v>6</v>
      </c>
      <c r="BC9" s="78" t="str">
        <f>REPLACE(INDEX(GroupVertices[Group],MATCH(Edges25[[#This Row],[Vertex 2]],GroupVertices[Vertex],0)),1,1,"")</f>
        <v>6</v>
      </c>
      <c r="BD9" s="48">
        <v>1</v>
      </c>
      <c r="BE9" s="49">
        <v>4.761904761904762</v>
      </c>
      <c r="BF9" s="48">
        <v>0</v>
      </c>
      <c r="BG9" s="49">
        <v>0</v>
      </c>
      <c r="BH9" s="48">
        <v>0</v>
      </c>
      <c r="BI9" s="49">
        <v>0</v>
      </c>
      <c r="BJ9" s="48">
        <v>20</v>
      </c>
      <c r="BK9" s="49">
        <v>95.23809523809524</v>
      </c>
      <c r="BL9" s="48">
        <v>21</v>
      </c>
    </row>
    <row r="10" spans="1:64" ht="15">
      <c r="A10" s="64" t="s">
        <v>218</v>
      </c>
      <c r="B10" s="64" t="s">
        <v>218</v>
      </c>
      <c r="C10" s="65"/>
      <c r="D10" s="66"/>
      <c r="E10" s="67"/>
      <c r="F10" s="68"/>
      <c r="G10" s="65"/>
      <c r="H10" s="69"/>
      <c r="I10" s="70"/>
      <c r="J10" s="70"/>
      <c r="K10" s="34" t="s">
        <v>65</v>
      </c>
      <c r="L10" s="77">
        <v>12</v>
      </c>
      <c r="M10" s="77"/>
      <c r="N10" s="72"/>
      <c r="O10" s="79" t="s">
        <v>176</v>
      </c>
      <c r="P10" s="81">
        <v>43677.65356481481</v>
      </c>
      <c r="Q10" s="79" t="s">
        <v>325</v>
      </c>
      <c r="R10" s="82" t="s">
        <v>383</v>
      </c>
      <c r="S10" s="79" t="s">
        <v>403</v>
      </c>
      <c r="T10" s="79" t="s">
        <v>420</v>
      </c>
      <c r="U10" s="79"/>
      <c r="V10" s="82" t="s">
        <v>445</v>
      </c>
      <c r="W10" s="81">
        <v>43677.65356481481</v>
      </c>
      <c r="X10" s="82" t="s">
        <v>526</v>
      </c>
      <c r="Y10" s="79"/>
      <c r="Z10" s="79"/>
      <c r="AA10" s="85" t="s">
        <v>633</v>
      </c>
      <c r="AB10" s="79"/>
      <c r="AC10" s="79" t="b">
        <v>0</v>
      </c>
      <c r="AD10" s="79">
        <v>2</v>
      </c>
      <c r="AE10" s="85" t="s">
        <v>739</v>
      </c>
      <c r="AF10" s="79" t="b">
        <v>0</v>
      </c>
      <c r="AG10" s="79" t="s">
        <v>747</v>
      </c>
      <c r="AH10" s="79"/>
      <c r="AI10" s="85" t="s">
        <v>739</v>
      </c>
      <c r="AJ10" s="79" t="b">
        <v>0</v>
      </c>
      <c r="AK10" s="79">
        <v>0</v>
      </c>
      <c r="AL10" s="85" t="s">
        <v>739</v>
      </c>
      <c r="AM10" s="79" t="s">
        <v>755</v>
      </c>
      <c r="AN10" s="79" t="b">
        <v>0</v>
      </c>
      <c r="AO10" s="85" t="s">
        <v>633</v>
      </c>
      <c r="AP10" s="79" t="s">
        <v>176</v>
      </c>
      <c r="AQ10" s="79">
        <v>0</v>
      </c>
      <c r="AR10" s="79">
        <v>0</v>
      </c>
      <c r="AS10" s="79"/>
      <c r="AT10" s="79"/>
      <c r="AU10" s="79"/>
      <c r="AV10" s="79"/>
      <c r="AW10" s="79"/>
      <c r="AX10" s="79"/>
      <c r="AY10" s="79"/>
      <c r="AZ10" s="79"/>
      <c r="BA10">
        <v>1</v>
      </c>
      <c r="BB10" s="78" t="str">
        <f>REPLACE(INDEX(GroupVertices[Group],MATCH(Edges25[[#This Row],[Vertex 1]],GroupVertices[Vertex],0)),1,1,"")</f>
        <v>9</v>
      </c>
      <c r="BC10" s="78" t="str">
        <f>REPLACE(INDEX(GroupVertices[Group],MATCH(Edges25[[#This Row],[Vertex 2]],GroupVertices[Vertex],0)),1,1,"")</f>
        <v>9</v>
      </c>
      <c r="BD10" s="48">
        <v>1</v>
      </c>
      <c r="BE10" s="49">
        <v>7.6923076923076925</v>
      </c>
      <c r="BF10" s="48">
        <v>0</v>
      </c>
      <c r="BG10" s="49">
        <v>0</v>
      </c>
      <c r="BH10" s="48">
        <v>0</v>
      </c>
      <c r="BI10" s="49">
        <v>0</v>
      </c>
      <c r="BJ10" s="48">
        <v>12</v>
      </c>
      <c r="BK10" s="49">
        <v>92.3076923076923</v>
      </c>
      <c r="BL10" s="48">
        <v>13</v>
      </c>
    </row>
    <row r="11" spans="1:64" ht="15">
      <c r="A11" s="64" t="s">
        <v>219</v>
      </c>
      <c r="B11" s="64" t="s">
        <v>219</v>
      </c>
      <c r="C11" s="65"/>
      <c r="D11" s="66"/>
      <c r="E11" s="67"/>
      <c r="F11" s="68"/>
      <c r="G11" s="65"/>
      <c r="H11" s="69"/>
      <c r="I11" s="70"/>
      <c r="J11" s="70"/>
      <c r="K11" s="34" t="s">
        <v>65</v>
      </c>
      <c r="L11" s="77">
        <v>13</v>
      </c>
      <c r="M11" s="77"/>
      <c r="N11" s="72"/>
      <c r="O11" s="79" t="s">
        <v>176</v>
      </c>
      <c r="P11" s="81">
        <v>43677.594618055555</v>
      </c>
      <c r="Q11" s="79" t="s">
        <v>326</v>
      </c>
      <c r="R11" s="82" t="s">
        <v>384</v>
      </c>
      <c r="S11" s="79" t="s">
        <v>403</v>
      </c>
      <c r="T11" s="79" t="s">
        <v>421</v>
      </c>
      <c r="U11" s="82" t="s">
        <v>429</v>
      </c>
      <c r="V11" s="82" t="s">
        <v>429</v>
      </c>
      <c r="W11" s="81">
        <v>43677.594618055555</v>
      </c>
      <c r="X11" s="82" t="s">
        <v>527</v>
      </c>
      <c r="Y11" s="79"/>
      <c r="Z11" s="79"/>
      <c r="AA11" s="85" t="s">
        <v>634</v>
      </c>
      <c r="AB11" s="79"/>
      <c r="AC11" s="79" t="b">
        <v>0</v>
      </c>
      <c r="AD11" s="79">
        <v>5</v>
      </c>
      <c r="AE11" s="85" t="s">
        <v>739</v>
      </c>
      <c r="AF11" s="79" t="b">
        <v>0</v>
      </c>
      <c r="AG11" s="79" t="s">
        <v>747</v>
      </c>
      <c r="AH11" s="79"/>
      <c r="AI11" s="85" t="s">
        <v>739</v>
      </c>
      <c r="AJ11" s="79" t="b">
        <v>0</v>
      </c>
      <c r="AK11" s="79">
        <v>2</v>
      </c>
      <c r="AL11" s="85" t="s">
        <v>739</v>
      </c>
      <c r="AM11" s="79" t="s">
        <v>754</v>
      </c>
      <c r="AN11" s="79" t="b">
        <v>0</v>
      </c>
      <c r="AO11" s="85" t="s">
        <v>634</v>
      </c>
      <c r="AP11" s="79" t="s">
        <v>763</v>
      </c>
      <c r="AQ11" s="79">
        <v>0</v>
      </c>
      <c r="AR11" s="79">
        <v>0</v>
      </c>
      <c r="AS11" s="79"/>
      <c r="AT11" s="79"/>
      <c r="AU11" s="79"/>
      <c r="AV11" s="79"/>
      <c r="AW11" s="79"/>
      <c r="AX11" s="79"/>
      <c r="AY11" s="79"/>
      <c r="AZ11" s="79"/>
      <c r="BA11">
        <v>1</v>
      </c>
      <c r="BB11" s="78" t="str">
        <f>REPLACE(INDEX(GroupVertices[Group],MATCH(Edges25[[#This Row],[Vertex 1]],GroupVertices[Vertex],0)),1,1,"")</f>
        <v>10</v>
      </c>
      <c r="BC11" s="78" t="str">
        <f>REPLACE(INDEX(GroupVertices[Group],MATCH(Edges25[[#This Row],[Vertex 2]],GroupVertices[Vertex],0)),1,1,"")</f>
        <v>10</v>
      </c>
      <c r="BD11" s="48">
        <v>0</v>
      </c>
      <c r="BE11" s="49">
        <v>0</v>
      </c>
      <c r="BF11" s="48">
        <v>0</v>
      </c>
      <c r="BG11" s="49">
        <v>0</v>
      </c>
      <c r="BH11" s="48">
        <v>0</v>
      </c>
      <c r="BI11" s="49">
        <v>0</v>
      </c>
      <c r="BJ11" s="48">
        <v>18</v>
      </c>
      <c r="BK11" s="49">
        <v>100</v>
      </c>
      <c r="BL11" s="48">
        <v>18</v>
      </c>
    </row>
    <row r="12" spans="1:64" ht="15">
      <c r="A12" s="64" t="s">
        <v>220</v>
      </c>
      <c r="B12" s="64" t="s">
        <v>219</v>
      </c>
      <c r="C12" s="65"/>
      <c r="D12" s="66"/>
      <c r="E12" s="67"/>
      <c r="F12" s="68"/>
      <c r="G12" s="65"/>
      <c r="H12" s="69"/>
      <c r="I12" s="70"/>
      <c r="J12" s="70"/>
      <c r="K12" s="34" t="s">
        <v>65</v>
      </c>
      <c r="L12" s="77">
        <v>14</v>
      </c>
      <c r="M12" s="77"/>
      <c r="N12" s="72"/>
      <c r="O12" s="79" t="s">
        <v>316</v>
      </c>
      <c r="P12" s="81">
        <v>43677.667650462965</v>
      </c>
      <c r="Q12" s="79" t="s">
        <v>322</v>
      </c>
      <c r="R12" s="79"/>
      <c r="S12" s="79"/>
      <c r="T12" s="79"/>
      <c r="U12" s="79"/>
      <c r="V12" s="82" t="s">
        <v>446</v>
      </c>
      <c r="W12" s="81">
        <v>43677.667650462965</v>
      </c>
      <c r="X12" s="82" t="s">
        <v>528</v>
      </c>
      <c r="Y12" s="79"/>
      <c r="Z12" s="79"/>
      <c r="AA12" s="85" t="s">
        <v>635</v>
      </c>
      <c r="AB12" s="79"/>
      <c r="AC12" s="79" t="b">
        <v>0</v>
      </c>
      <c r="AD12" s="79">
        <v>0</v>
      </c>
      <c r="AE12" s="85" t="s">
        <v>739</v>
      </c>
      <c r="AF12" s="79" t="b">
        <v>0</v>
      </c>
      <c r="AG12" s="79" t="s">
        <v>747</v>
      </c>
      <c r="AH12" s="79"/>
      <c r="AI12" s="85" t="s">
        <v>739</v>
      </c>
      <c r="AJ12" s="79" t="b">
        <v>0</v>
      </c>
      <c r="AK12" s="79">
        <v>2</v>
      </c>
      <c r="AL12" s="85" t="s">
        <v>634</v>
      </c>
      <c r="AM12" s="79" t="s">
        <v>754</v>
      </c>
      <c r="AN12" s="79" t="b">
        <v>0</v>
      </c>
      <c r="AO12" s="85" t="s">
        <v>634</v>
      </c>
      <c r="AP12" s="79" t="s">
        <v>176</v>
      </c>
      <c r="AQ12" s="79">
        <v>0</v>
      </c>
      <c r="AR12" s="79">
        <v>0</v>
      </c>
      <c r="AS12" s="79"/>
      <c r="AT12" s="79"/>
      <c r="AU12" s="79"/>
      <c r="AV12" s="79"/>
      <c r="AW12" s="79"/>
      <c r="AX12" s="79"/>
      <c r="AY12" s="79"/>
      <c r="AZ12" s="79"/>
      <c r="BA12">
        <v>1</v>
      </c>
      <c r="BB12" s="78" t="str">
        <f>REPLACE(INDEX(GroupVertices[Group],MATCH(Edges25[[#This Row],[Vertex 1]],GroupVertices[Vertex],0)),1,1,"")</f>
        <v>10</v>
      </c>
      <c r="BC12" s="78" t="str">
        <f>REPLACE(INDEX(GroupVertices[Group],MATCH(Edges25[[#This Row],[Vertex 2]],GroupVertices[Vertex],0)),1,1,"")</f>
        <v>10</v>
      </c>
      <c r="BD12" s="48">
        <v>0</v>
      </c>
      <c r="BE12" s="49">
        <v>0</v>
      </c>
      <c r="BF12" s="48">
        <v>0</v>
      </c>
      <c r="BG12" s="49">
        <v>0</v>
      </c>
      <c r="BH12" s="48">
        <v>0</v>
      </c>
      <c r="BI12" s="49">
        <v>0</v>
      </c>
      <c r="BJ12" s="48">
        <v>18</v>
      </c>
      <c r="BK12" s="49">
        <v>100</v>
      </c>
      <c r="BL12" s="48">
        <v>18</v>
      </c>
    </row>
    <row r="13" spans="1:64" ht="15">
      <c r="A13" s="64" t="s">
        <v>221</v>
      </c>
      <c r="B13" s="64" t="s">
        <v>212</v>
      </c>
      <c r="C13" s="65"/>
      <c r="D13" s="66"/>
      <c r="E13" s="67"/>
      <c r="F13" s="68"/>
      <c r="G13" s="65"/>
      <c r="H13" s="69"/>
      <c r="I13" s="70"/>
      <c r="J13" s="70"/>
      <c r="K13" s="34" t="s">
        <v>65</v>
      </c>
      <c r="L13" s="77">
        <v>15</v>
      </c>
      <c r="M13" s="77"/>
      <c r="N13" s="72"/>
      <c r="O13" s="79" t="s">
        <v>316</v>
      </c>
      <c r="P13" s="81">
        <v>43677.94900462963</v>
      </c>
      <c r="Q13" s="79" t="s">
        <v>327</v>
      </c>
      <c r="R13" s="79"/>
      <c r="S13" s="79"/>
      <c r="T13" s="79"/>
      <c r="U13" s="79"/>
      <c r="V13" s="82" t="s">
        <v>447</v>
      </c>
      <c r="W13" s="81">
        <v>43677.94900462963</v>
      </c>
      <c r="X13" s="82" t="s">
        <v>529</v>
      </c>
      <c r="Y13" s="79"/>
      <c r="Z13" s="79"/>
      <c r="AA13" s="85" t="s">
        <v>636</v>
      </c>
      <c r="AB13" s="79"/>
      <c r="AC13" s="79" t="b">
        <v>0</v>
      </c>
      <c r="AD13" s="79">
        <v>0</v>
      </c>
      <c r="AE13" s="85" t="s">
        <v>739</v>
      </c>
      <c r="AF13" s="79" t="b">
        <v>0</v>
      </c>
      <c r="AG13" s="79" t="s">
        <v>747</v>
      </c>
      <c r="AH13" s="79"/>
      <c r="AI13" s="85" t="s">
        <v>739</v>
      </c>
      <c r="AJ13" s="79" t="b">
        <v>0</v>
      </c>
      <c r="AK13" s="79">
        <v>1</v>
      </c>
      <c r="AL13" s="85" t="s">
        <v>639</v>
      </c>
      <c r="AM13" s="79" t="s">
        <v>754</v>
      </c>
      <c r="AN13" s="79" t="b">
        <v>0</v>
      </c>
      <c r="AO13" s="85" t="s">
        <v>639</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c r="BE13" s="49"/>
      <c r="BF13" s="48"/>
      <c r="BG13" s="49"/>
      <c r="BH13" s="48"/>
      <c r="BI13" s="49"/>
      <c r="BJ13" s="48"/>
      <c r="BK13" s="49"/>
      <c r="BL13" s="48"/>
    </row>
    <row r="14" spans="1:64" ht="15">
      <c r="A14" s="64" t="s">
        <v>222</v>
      </c>
      <c r="B14" s="64" t="s">
        <v>282</v>
      </c>
      <c r="C14" s="65"/>
      <c r="D14" s="66"/>
      <c r="E14" s="67"/>
      <c r="F14" s="68"/>
      <c r="G14" s="65"/>
      <c r="H14" s="69"/>
      <c r="I14" s="70"/>
      <c r="J14" s="70"/>
      <c r="K14" s="34" t="s">
        <v>65</v>
      </c>
      <c r="L14" s="77">
        <v>17</v>
      </c>
      <c r="M14" s="77"/>
      <c r="N14" s="72"/>
      <c r="O14" s="79" t="s">
        <v>316</v>
      </c>
      <c r="P14" s="81">
        <v>43678.22393518518</v>
      </c>
      <c r="Q14" s="79" t="s">
        <v>323</v>
      </c>
      <c r="R14" s="82" t="s">
        <v>382</v>
      </c>
      <c r="S14" s="79" t="s">
        <v>406</v>
      </c>
      <c r="T14" s="79"/>
      <c r="U14" s="79"/>
      <c r="V14" s="82" t="s">
        <v>448</v>
      </c>
      <c r="W14" s="81">
        <v>43678.22393518518</v>
      </c>
      <c r="X14" s="82" t="s">
        <v>530</v>
      </c>
      <c r="Y14" s="79"/>
      <c r="Z14" s="79"/>
      <c r="AA14" s="85" t="s">
        <v>637</v>
      </c>
      <c r="AB14" s="79"/>
      <c r="AC14" s="79" t="b">
        <v>0</v>
      </c>
      <c r="AD14" s="79">
        <v>0</v>
      </c>
      <c r="AE14" s="85" t="s">
        <v>739</v>
      </c>
      <c r="AF14" s="79" t="b">
        <v>0</v>
      </c>
      <c r="AG14" s="79" t="s">
        <v>748</v>
      </c>
      <c r="AH14" s="79"/>
      <c r="AI14" s="85" t="s">
        <v>739</v>
      </c>
      <c r="AJ14" s="79" t="b">
        <v>0</v>
      </c>
      <c r="AK14" s="79">
        <v>5</v>
      </c>
      <c r="AL14" s="85" t="s">
        <v>713</v>
      </c>
      <c r="AM14" s="79" t="s">
        <v>754</v>
      </c>
      <c r="AN14" s="79" t="b">
        <v>0</v>
      </c>
      <c r="AO14" s="85" t="s">
        <v>713</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0</v>
      </c>
      <c r="BE14" s="49">
        <v>0</v>
      </c>
      <c r="BF14" s="48">
        <v>0</v>
      </c>
      <c r="BG14" s="49">
        <v>0</v>
      </c>
      <c r="BH14" s="48">
        <v>0</v>
      </c>
      <c r="BI14" s="49">
        <v>0</v>
      </c>
      <c r="BJ14" s="48">
        <v>13</v>
      </c>
      <c r="BK14" s="49">
        <v>100</v>
      </c>
      <c r="BL14" s="48">
        <v>13</v>
      </c>
    </row>
    <row r="15" spans="1:64" ht="15">
      <c r="A15" s="64" t="s">
        <v>223</v>
      </c>
      <c r="B15" s="64" t="s">
        <v>213</v>
      </c>
      <c r="C15" s="65"/>
      <c r="D15" s="66"/>
      <c r="E15" s="67"/>
      <c r="F15" s="68"/>
      <c r="G15" s="65"/>
      <c r="H15" s="69"/>
      <c r="I15" s="70"/>
      <c r="J15" s="70"/>
      <c r="K15" s="34" t="s">
        <v>65</v>
      </c>
      <c r="L15" s="77">
        <v>18</v>
      </c>
      <c r="M15" s="77"/>
      <c r="N15" s="72"/>
      <c r="O15" s="79" t="s">
        <v>316</v>
      </c>
      <c r="P15" s="81">
        <v>43678.43571759259</v>
      </c>
      <c r="Q15" s="79" t="s">
        <v>324</v>
      </c>
      <c r="R15" s="79"/>
      <c r="S15" s="79"/>
      <c r="T15" s="79" t="s">
        <v>418</v>
      </c>
      <c r="U15" s="79"/>
      <c r="V15" s="82" t="s">
        <v>449</v>
      </c>
      <c r="W15" s="81">
        <v>43678.43571759259</v>
      </c>
      <c r="X15" s="82" t="s">
        <v>531</v>
      </c>
      <c r="Y15" s="79"/>
      <c r="Z15" s="79"/>
      <c r="AA15" s="85" t="s">
        <v>638</v>
      </c>
      <c r="AB15" s="79"/>
      <c r="AC15" s="79" t="b">
        <v>0</v>
      </c>
      <c r="AD15" s="79">
        <v>0</v>
      </c>
      <c r="AE15" s="85" t="s">
        <v>739</v>
      </c>
      <c r="AF15" s="79" t="b">
        <v>0</v>
      </c>
      <c r="AG15" s="79" t="s">
        <v>747</v>
      </c>
      <c r="AH15" s="79"/>
      <c r="AI15" s="85" t="s">
        <v>739</v>
      </c>
      <c r="AJ15" s="79" t="b">
        <v>0</v>
      </c>
      <c r="AK15" s="79">
        <v>15</v>
      </c>
      <c r="AL15" s="85" t="s">
        <v>628</v>
      </c>
      <c r="AM15" s="79" t="s">
        <v>753</v>
      </c>
      <c r="AN15" s="79" t="b">
        <v>0</v>
      </c>
      <c r="AO15" s="85" t="s">
        <v>628</v>
      </c>
      <c r="AP15" s="79" t="s">
        <v>176</v>
      </c>
      <c r="AQ15" s="79">
        <v>0</v>
      </c>
      <c r="AR15" s="79">
        <v>0</v>
      </c>
      <c r="AS15" s="79"/>
      <c r="AT15" s="79"/>
      <c r="AU15" s="79"/>
      <c r="AV15" s="79"/>
      <c r="AW15" s="79"/>
      <c r="AX15" s="79"/>
      <c r="AY15" s="79"/>
      <c r="AZ15" s="79"/>
      <c r="BA15">
        <v>1</v>
      </c>
      <c r="BB15" s="78" t="str">
        <f>REPLACE(INDEX(GroupVertices[Group],MATCH(Edges25[[#This Row],[Vertex 1]],GroupVertices[Vertex],0)),1,1,"")</f>
        <v>6</v>
      </c>
      <c r="BC15" s="78" t="str">
        <f>REPLACE(INDEX(GroupVertices[Group],MATCH(Edges25[[#This Row],[Vertex 2]],GroupVertices[Vertex],0)),1,1,"")</f>
        <v>6</v>
      </c>
      <c r="BD15" s="48">
        <v>1</v>
      </c>
      <c r="BE15" s="49">
        <v>4.761904761904762</v>
      </c>
      <c r="BF15" s="48">
        <v>0</v>
      </c>
      <c r="BG15" s="49">
        <v>0</v>
      </c>
      <c r="BH15" s="48">
        <v>0</v>
      </c>
      <c r="BI15" s="49">
        <v>0</v>
      </c>
      <c r="BJ15" s="48">
        <v>20</v>
      </c>
      <c r="BK15" s="49">
        <v>95.23809523809524</v>
      </c>
      <c r="BL15" s="48">
        <v>21</v>
      </c>
    </row>
    <row r="16" spans="1:64" ht="15">
      <c r="A16" s="64" t="s">
        <v>224</v>
      </c>
      <c r="B16" s="64" t="s">
        <v>212</v>
      </c>
      <c r="C16" s="65"/>
      <c r="D16" s="66"/>
      <c r="E16" s="67"/>
      <c r="F16" s="68"/>
      <c r="G16" s="65"/>
      <c r="H16" s="69"/>
      <c r="I16" s="70"/>
      <c r="J16" s="70"/>
      <c r="K16" s="34" t="s">
        <v>65</v>
      </c>
      <c r="L16" s="77">
        <v>19</v>
      </c>
      <c r="M16" s="77"/>
      <c r="N16" s="72"/>
      <c r="O16" s="79" t="s">
        <v>316</v>
      </c>
      <c r="P16" s="81">
        <v>43677.93517361111</v>
      </c>
      <c r="Q16" s="79" t="s">
        <v>328</v>
      </c>
      <c r="R16" s="79" t="s">
        <v>385</v>
      </c>
      <c r="S16" s="79" t="s">
        <v>407</v>
      </c>
      <c r="T16" s="79"/>
      <c r="U16" s="79"/>
      <c r="V16" s="82" t="s">
        <v>450</v>
      </c>
      <c r="W16" s="81">
        <v>43677.93517361111</v>
      </c>
      <c r="X16" s="82" t="s">
        <v>532</v>
      </c>
      <c r="Y16" s="79"/>
      <c r="Z16" s="79"/>
      <c r="AA16" s="85" t="s">
        <v>639</v>
      </c>
      <c r="AB16" s="79"/>
      <c r="AC16" s="79" t="b">
        <v>0</v>
      </c>
      <c r="AD16" s="79">
        <v>3</v>
      </c>
      <c r="AE16" s="85" t="s">
        <v>739</v>
      </c>
      <c r="AF16" s="79" t="b">
        <v>0</v>
      </c>
      <c r="AG16" s="79" t="s">
        <v>747</v>
      </c>
      <c r="AH16" s="79"/>
      <c r="AI16" s="85" t="s">
        <v>739</v>
      </c>
      <c r="AJ16" s="79" t="b">
        <v>0</v>
      </c>
      <c r="AK16" s="79">
        <v>1</v>
      </c>
      <c r="AL16" s="85" t="s">
        <v>739</v>
      </c>
      <c r="AM16" s="79" t="s">
        <v>755</v>
      </c>
      <c r="AN16" s="79" t="b">
        <v>0</v>
      </c>
      <c r="AO16" s="85" t="s">
        <v>639</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1</v>
      </c>
      <c r="BE16" s="49">
        <v>3.125</v>
      </c>
      <c r="BF16" s="48">
        <v>0</v>
      </c>
      <c r="BG16" s="49">
        <v>0</v>
      </c>
      <c r="BH16" s="48">
        <v>0</v>
      </c>
      <c r="BI16" s="49">
        <v>0</v>
      </c>
      <c r="BJ16" s="48">
        <v>31</v>
      </c>
      <c r="BK16" s="49">
        <v>96.875</v>
      </c>
      <c r="BL16" s="48">
        <v>32</v>
      </c>
    </row>
    <row r="17" spans="1:64" ht="15">
      <c r="A17" s="64" t="s">
        <v>225</v>
      </c>
      <c r="B17" s="64" t="s">
        <v>224</v>
      </c>
      <c r="C17" s="65"/>
      <c r="D17" s="66"/>
      <c r="E17" s="67"/>
      <c r="F17" s="68"/>
      <c r="G17" s="65"/>
      <c r="H17" s="69"/>
      <c r="I17" s="70"/>
      <c r="J17" s="70"/>
      <c r="K17" s="34" t="s">
        <v>65</v>
      </c>
      <c r="L17" s="77">
        <v>20</v>
      </c>
      <c r="M17" s="77"/>
      <c r="N17" s="72"/>
      <c r="O17" s="79" t="s">
        <v>317</v>
      </c>
      <c r="P17" s="81">
        <v>43678.627962962964</v>
      </c>
      <c r="Q17" s="79" t="s">
        <v>329</v>
      </c>
      <c r="R17" s="79" t="s">
        <v>386</v>
      </c>
      <c r="S17" s="79" t="s">
        <v>408</v>
      </c>
      <c r="T17" s="79"/>
      <c r="U17" s="79"/>
      <c r="V17" s="82" t="s">
        <v>451</v>
      </c>
      <c r="W17" s="81">
        <v>43678.627962962964</v>
      </c>
      <c r="X17" s="82" t="s">
        <v>533</v>
      </c>
      <c r="Y17" s="79"/>
      <c r="Z17" s="79"/>
      <c r="AA17" s="85" t="s">
        <v>640</v>
      </c>
      <c r="AB17" s="85" t="s">
        <v>733</v>
      </c>
      <c r="AC17" s="79" t="b">
        <v>0</v>
      </c>
      <c r="AD17" s="79">
        <v>0</v>
      </c>
      <c r="AE17" s="85" t="s">
        <v>740</v>
      </c>
      <c r="AF17" s="79" t="b">
        <v>0</v>
      </c>
      <c r="AG17" s="79" t="s">
        <v>747</v>
      </c>
      <c r="AH17" s="79"/>
      <c r="AI17" s="85" t="s">
        <v>739</v>
      </c>
      <c r="AJ17" s="79" t="b">
        <v>0</v>
      </c>
      <c r="AK17" s="79">
        <v>0</v>
      </c>
      <c r="AL17" s="85" t="s">
        <v>739</v>
      </c>
      <c r="AM17" s="79" t="s">
        <v>755</v>
      </c>
      <c r="AN17" s="79" t="b">
        <v>0</v>
      </c>
      <c r="AO17" s="85" t="s">
        <v>733</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v>1</v>
      </c>
      <c r="BE17" s="49">
        <v>3.3333333333333335</v>
      </c>
      <c r="BF17" s="48">
        <v>0</v>
      </c>
      <c r="BG17" s="49">
        <v>0</v>
      </c>
      <c r="BH17" s="48">
        <v>0</v>
      </c>
      <c r="BI17" s="49">
        <v>0</v>
      </c>
      <c r="BJ17" s="48">
        <v>29</v>
      </c>
      <c r="BK17" s="49">
        <v>96.66666666666667</v>
      </c>
      <c r="BL17" s="48">
        <v>30</v>
      </c>
    </row>
    <row r="18" spans="1:64" ht="15">
      <c r="A18" s="64" t="s">
        <v>226</v>
      </c>
      <c r="B18" s="64" t="s">
        <v>304</v>
      </c>
      <c r="C18" s="65"/>
      <c r="D18" s="66"/>
      <c r="E18" s="67"/>
      <c r="F18" s="68"/>
      <c r="G18" s="65"/>
      <c r="H18" s="69"/>
      <c r="I18" s="70"/>
      <c r="J18" s="70"/>
      <c r="K18" s="34" t="s">
        <v>65</v>
      </c>
      <c r="L18" s="77">
        <v>21</v>
      </c>
      <c r="M18" s="77"/>
      <c r="N18" s="72"/>
      <c r="O18" s="79" t="s">
        <v>316</v>
      </c>
      <c r="P18" s="81">
        <v>43678.87068287037</v>
      </c>
      <c r="Q18" s="79" t="s">
        <v>330</v>
      </c>
      <c r="R18" s="79" t="s">
        <v>387</v>
      </c>
      <c r="S18" s="79" t="s">
        <v>409</v>
      </c>
      <c r="T18" s="79"/>
      <c r="U18" s="79"/>
      <c r="V18" s="82" t="s">
        <v>452</v>
      </c>
      <c r="W18" s="81">
        <v>43678.87068287037</v>
      </c>
      <c r="X18" s="82" t="s">
        <v>534</v>
      </c>
      <c r="Y18" s="79"/>
      <c r="Z18" s="79"/>
      <c r="AA18" s="85" t="s">
        <v>641</v>
      </c>
      <c r="AB18" s="85" t="s">
        <v>734</v>
      </c>
      <c r="AC18" s="79" t="b">
        <v>0</v>
      </c>
      <c r="AD18" s="79">
        <v>0</v>
      </c>
      <c r="AE18" s="85" t="s">
        <v>741</v>
      </c>
      <c r="AF18" s="79" t="b">
        <v>0</v>
      </c>
      <c r="AG18" s="79" t="s">
        <v>747</v>
      </c>
      <c r="AH18" s="79"/>
      <c r="AI18" s="85" t="s">
        <v>739</v>
      </c>
      <c r="AJ18" s="79" t="b">
        <v>0</v>
      </c>
      <c r="AK18" s="79">
        <v>0</v>
      </c>
      <c r="AL18" s="85" t="s">
        <v>739</v>
      </c>
      <c r="AM18" s="79" t="s">
        <v>755</v>
      </c>
      <c r="AN18" s="79" t="b">
        <v>0</v>
      </c>
      <c r="AO18" s="85" t="s">
        <v>734</v>
      </c>
      <c r="AP18" s="79" t="s">
        <v>176</v>
      </c>
      <c r="AQ18" s="79">
        <v>0</v>
      </c>
      <c r="AR18" s="79">
        <v>0</v>
      </c>
      <c r="AS18" s="79"/>
      <c r="AT18" s="79"/>
      <c r="AU18" s="79"/>
      <c r="AV18" s="79"/>
      <c r="AW18" s="79"/>
      <c r="AX18" s="79"/>
      <c r="AY18" s="79"/>
      <c r="AZ18" s="79"/>
      <c r="BA18">
        <v>1</v>
      </c>
      <c r="BB18" s="78" t="str">
        <f>REPLACE(INDEX(GroupVertices[Group],MATCH(Edges25[[#This Row],[Vertex 1]],GroupVertices[Vertex],0)),1,1,"")</f>
        <v>14</v>
      </c>
      <c r="BC18" s="78" t="str">
        <f>REPLACE(INDEX(GroupVertices[Group],MATCH(Edges25[[#This Row],[Vertex 2]],GroupVertices[Vertex],0)),1,1,"")</f>
        <v>14</v>
      </c>
      <c r="BD18" s="48">
        <v>2</v>
      </c>
      <c r="BE18" s="49">
        <v>6.0606060606060606</v>
      </c>
      <c r="BF18" s="48">
        <v>2</v>
      </c>
      <c r="BG18" s="49">
        <v>6.0606060606060606</v>
      </c>
      <c r="BH18" s="48">
        <v>0</v>
      </c>
      <c r="BI18" s="49">
        <v>0</v>
      </c>
      <c r="BJ18" s="48">
        <v>29</v>
      </c>
      <c r="BK18" s="49">
        <v>87.87878787878788</v>
      </c>
      <c r="BL18" s="48">
        <v>33</v>
      </c>
    </row>
    <row r="19" spans="1:64" ht="15">
      <c r="A19" s="64" t="s">
        <v>227</v>
      </c>
      <c r="B19" s="64" t="s">
        <v>305</v>
      </c>
      <c r="C19" s="65"/>
      <c r="D19" s="66"/>
      <c r="E19" s="67"/>
      <c r="F19" s="68"/>
      <c r="G19" s="65"/>
      <c r="H19" s="69"/>
      <c r="I19" s="70"/>
      <c r="J19" s="70"/>
      <c r="K19" s="34" t="s">
        <v>65</v>
      </c>
      <c r="L19" s="77">
        <v>22</v>
      </c>
      <c r="M19" s="77"/>
      <c r="N19" s="72"/>
      <c r="O19" s="79" t="s">
        <v>316</v>
      </c>
      <c r="P19" s="81">
        <v>43679.78349537037</v>
      </c>
      <c r="Q19" s="79" t="s">
        <v>331</v>
      </c>
      <c r="R19" s="79"/>
      <c r="S19" s="79"/>
      <c r="T19" s="79" t="s">
        <v>422</v>
      </c>
      <c r="U19" s="79"/>
      <c r="V19" s="82" t="s">
        <v>453</v>
      </c>
      <c r="W19" s="81">
        <v>43679.78349537037</v>
      </c>
      <c r="X19" s="82" t="s">
        <v>535</v>
      </c>
      <c r="Y19" s="79"/>
      <c r="Z19" s="79"/>
      <c r="AA19" s="85" t="s">
        <v>642</v>
      </c>
      <c r="AB19" s="79"/>
      <c r="AC19" s="79" t="b">
        <v>0</v>
      </c>
      <c r="AD19" s="79">
        <v>0</v>
      </c>
      <c r="AE19" s="85" t="s">
        <v>739</v>
      </c>
      <c r="AF19" s="79" t="b">
        <v>0</v>
      </c>
      <c r="AG19" s="79" t="s">
        <v>747</v>
      </c>
      <c r="AH19" s="79"/>
      <c r="AI19" s="85" t="s">
        <v>739</v>
      </c>
      <c r="AJ19" s="79" t="b">
        <v>0</v>
      </c>
      <c r="AK19" s="79">
        <v>8</v>
      </c>
      <c r="AL19" s="85" t="s">
        <v>646</v>
      </c>
      <c r="AM19" s="79" t="s">
        <v>753</v>
      </c>
      <c r="AN19" s="79" t="b">
        <v>0</v>
      </c>
      <c r="AO19" s="85" t="s">
        <v>646</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c r="BE19" s="49"/>
      <c r="BF19" s="48"/>
      <c r="BG19" s="49"/>
      <c r="BH19" s="48"/>
      <c r="BI19" s="49"/>
      <c r="BJ19" s="48"/>
      <c r="BK19" s="49"/>
      <c r="BL19" s="48"/>
    </row>
    <row r="20" spans="1:64" ht="15">
      <c r="A20" s="64" t="s">
        <v>228</v>
      </c>
      <c r="B20" s="64" t="s">
        <v>305</v>
      </c>
      <c r="C20" s="65"/>
      <c r="D20" s="66"/>
      <c r="E20" s="67"/>
      <c r="F20" s="68"/>
      <c r="G20" s="65"/>
      <c r="H20" s="69"/>
      <c r="I20" s="70"/>
      <c r="J20" s="70"/>
      <c r="K20" s="34" t="s">
        <v>65</v>
      </c>
      <c r="L20" s="77">
        <v>26</v>
      </c>
      <c r="M20" s="77"/>
      <c r="N20" s="72"/>
      <c r="O20" s="79" t="s">
        <v>316</v>
      </c>
      <c r="P20" s="81">
        <v>43680.075104166666</v>
      </c>
      <c r="Q20" s="79" t="s">
        <v>332</v>
      </c>
      <c r="R20" s="79"/>
      <c r="S20" s="79"/>
      <c r="T20" s="79" t="s">
        <v>422</v>
      </c>
      <c r="U20" s="79"/>
      <c r="V20" s="82" t="s">
        <v>454</v>
      </c>
      <c r="W20" s="81">
        <v>43680.075104166666</v>
      </c>
      <c r="X20" s="82" t="s">
        <v>536</v>
      </c>
      <c r="Y20" s="79"/>
      <c r="Z20" s="79"/>
      <c r="AA20" s="85" t="s">
        <v>643</v>
      </c>
      <c r="AB20" s="79"/>
      <c r="AC20" s="79" t="b">
        <v>0</v>
      </c>
      <c r="AD20" s="79">
        <v>0</v>
      </c>
      <c r="AE20" s="85" t="s">
        <v>739</v>
      </c>
      <c r="AF20" s="79" t="b">
        <v>0</v>
      </c>
      <c r="AG20" s="79" t="s">
        <v>747</v>
      </c>
      <c r="AH20" s="79"/>
      <c r="AI20" s="85" t="s">
        <v>739</v>
      </c>
      <c r="AJ20" s="79" t="b">
        <v>0</v>
      </c>
      <c r="AK20" s="79">
        <v>7</v>
      </c>
      <c r="AL20" s="85" t="s">
        <v>646</v>
      </c>
      <c r="AM20" s="79" t="s">
        <v>754</v>
      </c>
      <c r="AN20" s="79" t="b">
        <v>0</v>
      </c>
      <c r="AO20" s="85" t="s">
        <v>646</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229</v>
      </c>
      <c r="B21" s="64" t="s">
        <v>305</v>
      </c>
      <c r="C21" s="65"/>
      <c r="D21" s="66"/>
      <c r="E21" s="67"/>
      <c r="F21" s="68"/>
      <c r="G21" s="65"/>
      <c r="H21" s="69"/>
      <c r="I21" s="70"/>
      <c r="J21" s="70"/>
      <c r="K21" s="34" t="s">
        <v>65</v>
      </c>
      <c r="L21" s="77">
        <v>29</v>
      </c>
      <c r="M21" s="77"/>
      <c r="N21" s="72"/>
      <c r="O21" s="79" t="s">
        <v>316</v>
      </c>
      <c r="P21" s="81">
        <v>43680.02662037037</v>
      </c>
      <c r="Q21" s="79" t="s">
        <v>332</v>
      </c>
      <c r="R21" s="79"/>
      <c r="S21" s="79"/>
      <c r="T21" s="79" t="s">
        <v>422</v>
      </c>
      <c r="U21" s="79"/>
      <c r="V21" s="82" t="s">
        <v>455</v>
      </c>
      <c r="W21" s="81">
        <v>43680.02662037037</v>
      </c>
      <c r="X21" s="82" t="s">
        <v>537</v>
      </c>
      <c r="Y21" s="79"/>
      <c r="Z21" s="79"/>
      <c r="AA21" s="85" t="s">
        <v>644</v>
      </c>
      <c r="AB21" s="79"/>
      <c r="AC21" s="79" t="b">
        <v>0</v>
      </c>
      <c r="AD21" s="79">
        <v>0</v>
      </c>
      <c r="AE21" s="85" t="s">
        <v>739</v>
      </c>
      <c r="AF21" s="79" t="b">
        <v>0</v>
      </c>
      <c r="AG21" s="79" t="s">
        <v>747</v>
      </c>
      <c r="AH21" s="79"/>
      <c r="AI21" s="85" t="s">
        <v>739</v>
      </c>
      <c r="AJ21" s="79" t="b">
        <v>0</v>
      </c>
      <c r="AK21" s="79">
        <v>7</v>
      </c>
      <c r="AL21" s="85" t="s">
        <v>646</v>
      </c>
      <c r="AM21" s="79" t="s">
        <v>753</v>
      </c>
      <c r="AN21" s="79" t="b">
        <v>0</v>
      </c>
      <c r="AO21" s="85" t="s">
        <v>646</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230</v>
      </c>
      <c r="B22" s="64" t="s">
        <v>229</v>
      </c>
      <c r="C22" s="65"/>
      <c r="D22" s="66"/>
      <c r="E22" s="67"/>
      <c r="F22" s="68"/>
      <c r="G22" s="65"/>
      <c r="H22" s="69"/>
      <c r="I22" s="70"/>
      <c r="J22" s="70"/>
      <c r="K22" s="34" t="s">
        <v>65</v>
      </c>
      <c r="L22" s="77">
        <v>32</v>
      </c>
      <c r="M22" s="77"/>
      <c r="N22" s="72"/>
      <c r="O22" s="79" t="s">
        <v>316</v>
      </c>
      <c r="P22" s="81">
        <v>43680.33594907408</v>
      </c>
      <c r="Q22" s="79" t="s">
        <v>333</v>
      </c>
      <c r="R22" s="79"/>
      <c r="S22" s="79"/>
      <c r="T22" s="79"/>
      <c r="U22" s="82" t="s">
        <v>430</v>
      </c>
      <c r="V22" s="82" t="s">
        <v>430</v>
      </c>
      <c r="W22" s="81">
        <v>43680.33594907408</v>
      </c>
      <c r="X22" s="82" t="s">
        <v>538</v>
      </c>
      <c r="Y22" s="79"/>
      <c r="Z22" s="79"/>
      <c r="AA22" s="85" t="s">
        <v>645</v>
      </c>
      <c r="AB22" s="85" t="s">
        <v>646</v>
      </c>
      <c r="AC22" s="79" t="b">
        <v>0</v>
      </c>
      <c r="AD22" s="79">
        <v>1</v>
      </c>
      <c r="AE22" s="85" t="s">
        <v>742</v>
      </c>
      <c r="AF22" s="79" t="b">
        <v>0</v>
      </c>
      <c r="AG22" s="79" t="s">
        <v>747</v>
      </c>
      <c r="AH22" s="79"/>
      <c r="AI22" s="85" t="s">
        <v>739</v>
      </c>
      <c r="AJ22" s="79" t="b">
        <v>0</v>
      </c>
      <c r="AK22" s="79">
        <v>1</v>
      </c>
      <c r="AL22" s="85" t="s">
        <v>739</v>
      </c>
      <c r="AM22" s="79" t="s">
        <v>754</v>
      </c>
      <c r="AN22" s="79" t="b">
        <v>0</v>
      </c>
      <c r="AO22" s="85" t="s">
        <v>646</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c r="BE22" s="49"/>
      <c r="BF22" s="48"/>
      <c r="BG22" s="49"/>
      <c r="BH22" s="48"/>
      <c r="BI22" s="49"/>
      <c r="BJ22" s="48"/>
      <c r="BK22" s="49"/>
      <c r="BL22" s="48"/>
    </row>
    <row r="23" spans="1:64" ht="15">
      <c r="A23" s="64" t="s">
        <v>231</v>
      </c>
      <c r="B23" s="64" t="s">
        <v>229</v>
      </c>
      <c r="C23" s="65"/>
      <c r="D23" s="66"/>
      <c r="E23" s="67"/>
      <c r="F23" s="68"/>
      <c r="G23" s="65"/>
      <c r="H23" s="69"/>
      <c r="I23" s="70"/>
      <c r="J23" s="70"/>
      <c r="K23" s="34" t="s">
        <v>66</v>
      </c>
      <c r="L23" s="77">
        <v>33</v>
      </c>
      <c r="M23" s="77"/>
      <c r="N23" s="72"/>
      <c r="O23" s="79" t="s">
        <v>316</v>
      </c>
      <c r="P23" s="81">
        <v>43679.775046296294</v>
      </c>
      <c r="Q23" s="79" t="s">
        <v>334</v>
      </c>
      <c r="R23" s="79"/>
      <c r="S23" s="79"/>
      <c r="T23" s="79" t="s">
        <v>422</v>
      </c>
      <c r="U23" s="79"/>
      <c r="V23" s="82" t="s">
        <v>456</v>
      </c>
      <c r="W23" s="81">
        <v>43679.775046296294</v>
      </c>
      <c r="X23" s="82" t="s">
        <v>539</v>
      </c>
      <c r="Y23" s="79"/>
      <c r="Z23" s="79"/>
      <c r="AA23" s="85" t="s">
        <v>646</v>
      </c>
      <c r="AB23" s="79"/>
      <c r="AC23" s="79" t="b">
        <v>0</v>
      </c>
      <c r="AD23" s="79">
        <v>34</v>
      </c>
      <c r="AE23" s="85" t="s">
        <v>739</v>
      </c>
      <c r="AF23" s="79" t="b">
        <v>0</v>
      </c>
      <c r="AG23" s="79" t="s">
        <v>747</v>
      </c>
      <c r="AH23" s="79"/>
      <c r="AI23" s="85" t="s">
        <v>739</v>
      </c>
      <c r="AJ23" s="79" t="b">
        <v>0</v>
      </c>
      <c r="AK23" s="79">
        <v>8</v>
      </c>
      <c r="AL23" s="85" t="s">
        <v>739</v>
      </c>
      <c r="AM23" s="79" t="s">
        <v>753</v>
      </c>
      <c r="AN23" s="79" t="b">
        <v>0</v>
      </c>
      <c r="AO23" s="85" t="s">
        <v>646</v>
      </c>
      <c r="AP23" s="79" t="s">
        <v>176</v>
      </c>
      <c r="AQ23" s="79">
        <v>0</v>
      </c>
      <c r="AR23" s="79">
        <v>0</v>
      </c>
      <c r="AS23" s="79"/>
      <c r="AT23" s="79"/>
      <c r="AU23" s="79"/>
      <c r="AV23" s="79"/>
      <c r="AW23" s="79"/>
      <c r="AX23" s="79"/>
      <c r="AY23" s="79"/>
      <c r="AZ23" s="79"/>
      <c r="BA23">
        <v>2</v>
      </c>
      <c r="BB23" s="78" t="str">
        <f>REPLACE(INDEX(GroupVertices[Group],MATCH(Edges25[[#This Row],[Vertex 1]],GroupVertices[Vertex],0)),1,1,"")</f>
        <v>4</v>
      </c>
      <c r="BC23" s="78" t="str">
        <f>REPLACE(INDEX(GroupVertices[Group],MATCH(Edges25[[#This Row],[Vertex 2]],GroupVertices[Vertex],0)),1,1,"")</f>
        <v>4</v>
      </c>
      <c r="BD23" s="48"/>
      <c r="BE23" s="49"/>
      <c r="BF23" s="48"/>
      <c r="BG23" s="49"/>
      <c r="BH23" s="48"/>
      <c r="BI23" s="49"/>
      <c r="BJ23" s="48"/>
      <c r="BK23" s="49"/>
      <c r="BL23" s="48"/>
    </row>
    <row r="24" spans="1:64" ht="15">
      <c r="A24" s="64" t="s">
        <v>231</v>
      </c>
      <c r="B24" s="64" t="s">
        <v>229</v>
      </c>
      <c r="C24" s="65"/>
      <c r="D24" s="66"/>
      <c r="E24" s="67"/>
      <c r="F24" s="68"/>
      <c r="G24" s="65"/>
      <c r="H24" s="69"/>
      <c r="I24" s="70"/>
      <c r="J24" s="70"/>
      <c r="K24" s="34" t="s">
        <v>66</v>
      </c>
      <c r="L24" s="77">
        <v>34</v>
      </c>
      <c r="M24" s="77"/>
      <c r="N24" s="72"/>
      <c r="O24" s="79" t="s">
        <v>316</v>
      </c>
      <c r="P24" s="81">
        <v>43680.34289351852</v>
      </c>
      <c r="Q24" s="79" t="s">
        <v>335</v>
      </c>
      <c r="R24" s="79"/>
      <c r="S24" s="79"/>
      <c r="T24" s="79"/>
      <c r="U24" s="82" t="s">
        <v>430</v>
      </c>
      <c r="V24" s="82" t="s">
        <v>430</v>
      </c>
      <c r="W24" s="81">
        <v>43680.34289351852</v>
      </c>
      <c r="X24" s="82" t="s">
        <v>540</v>
      </c>
      <c r="Y24" s="79"/>
      <c r="Z24" s="79"/>
      <c r="AA24" s="85" t="s">
        <v>647</v>
      </c>
      <c r="AB24" s="79"/>
      <c r="AC24" s="79" t="b">
        <v>0</v>
      </c>
      <c r="AD24" s="79">
        <v>0</v>
      </c>
      <c r="AE24" s="85" t="s">
        <v>739</v>
      </c>
      <c r="AF24" s="79" t="b">
        <v>0</v>
      </c>
      <c r="AG24" s="79" t="s">
        <v>747</v>
      </c>
      <c r="AH24" s="79"/>
      <c r="AI24" s="85" t="s">
        <v>739</v>
      </c>
      <c r="AJ24" s="79" t="b">
        <v>0</v>
      </c>
      <c r="AK24" s="79">
        <v>1</v>
      </c>
      <c r="AL24" s="85" t="s">
        <v>645</v>
      </c>
      <c r="AM24" s="79" t="s">
        <v>753</v>
      </c>
      <c r="AN24" s="79" t="b">
        <v>0</v>
      </c>
      <c r="AO24" s="85" t="s">
        <v>645</v>
      </c>
      <c r="AP24" s="79" t="s">
        <v>176</v>
      </c>
      <c r="AQ24" s="79">
        <v>0</v>
      </c>
      <c r="AR24" s="79">
        <v>0</v>
      </c>
      <c r="AS24" s="79"/>
      <c r="AT24" s="79"/>
      <c r="AU24" s="79"/>
      <c r="AV24" s="79"/>
      <c r="AW24" s="79"/>
      <c r="AX24" s="79"/>
      <c r="AY24" s="79"/>
      <c r="AZ24" s="79"/>
      <c r="BA24">
        <v>2</v>
      </c>
      <c r="BB24" s="78" t="str">
        <f>REPLACE(INDEX(GroupVertices[Group],MATCH(Edges25[[#This Row],[Vertex 1]],GroupVertices[Vertex],0)),1,1,"")</f>
        <v>4</v>
      </c>
      <c r="BC24" s="78" t="str">
        <f>REPLACE(INDEX(GroupVertices[Group],MATCH(Edges25[[#This Row],[Vertex 2]],GroupVertices[Vertex],0)),1,1,"")</f>
        <v>4</v>
      </c>
      <c r="BD24" s="48"/>
      <c r="BE24" s="49"/>
      <c r="BF24" s="48"/>
      <c r="BG24" s="49"/>
      <c r="BH24" s="48"/>
      <c r="BI24" s="49"/>
      <c r="BJ24" s="48"/>
      <c r="BK24" s="49"/>
      <c r="BL24" s="48"/>
    </row>
    <row r="25" spans="1:64" ht="15">
      <c r="A25" s="64" t="s">
        <v>232</v>
      </c>
      <c r="B25" s="64" t="s">
        <v>305</v>
      </c>
      <c r="C25" s="65"/>
      <c r="D25" s="66"/>
      <c r="E25" s="67"/>
      <c r="F25" s="68"/>
      <c r="G25" s="65"/>
      <c r="H25" s="69"/>
      <c r="I25" s="70"/>
      <c r="J25" s="70"/>
      <c r="K25" s="34" t="s">
        <v>65</v>
      </c>
      <c r="L25" s="77">
        <v>35</v>
      </c>
      <c r="M25" s="77"/>
      <c r="N25" s="72"/>
      <c r="O25" s="79" t="s">
        <v>316</v>
      </c>
      <c r="P25" s="81">
        <v>43679.783321759256</v>
      </c>
      <c r="Q25" s="79" t="s">
        <v>331</v>
      </c>
      <c r="R25" s="79"/>
      <c r="S25" s="79"/>
      <c r="T25" s="79" t="s">
        <v>422</v>
      </c>
      <c r="U25" s="79"/>
      <c r="V25" s="82" t="s">
        <v>457</v>
      </c>
      <c r="W25" s="81">
        <v>43679.783321759256</v>
      </c>
      <c r="X25" s="82" t="s">
        <v>541</v>
      </c>
      <c r="Y25" s="79"/>
      <c r="Z25" s="79"/>
      <c r="AA25" s="85" t="s">
        <v>648</v>
      </c>
      <c r="AB25" s="79"/>
      <c r="AC25" s="79" t="b">
        <v>0</v>
      </c>
      <c r="AD25" s="79">
        <v>0</v>
      </c>
      <c r="AE25" s="85" t="s">
        <v>739</v>
      </c>
      <c r="AF25" s="79" t="b">
        <v>0</v>
      </c>
      <c r="AG25" s="79" t="s">
        <v>747</v>
      </c>
      <c r="AH25" s="79"/>
      <c r="AI25" s="85" t="s">
        <v>739</v>
      </c>
      <c r="AJ25" s="79" t="b">
        <v>0</v>
      </c>
      <c r="AK25" s="79">
        <v>8</v>
      </c>
      <c r="AL25" s="85" t="s">
        <v>646</v>
      </c>
      <c r="AM25" s="79" t="s">
        <v>753</v>
      </c>
      <c r="AN25" s="79" t="b">
        <v>0</v>
      </c>
      <c r="AO25" s="85" t="s">
        <v>646</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c r="BE25" s="49"/>
      <c r="BF25" s="48"/>
      <c r="BG25" s="49"/>
      <c r="BH25" s="48"/>
      <c r="BI25" s="49"/>
      <c r="BJ25" s="48"/>
      <c r="BK25" s="49"/>
      <c r="BL25" s="48"/>
    </row>
    <row r="26" spans="1:64" ht="15">
      <c r="A26" s="64" t="s">
        <v>230</v>
      </c>
      <c r="B26" s="64" t="s">
        <v>305</v>
      </c>
      <c r="C26" s="65"/>
      <c r="D26" s="66"/>
      <c r="E26" s="67"/>
      <c r="F26" s="68"/>
      <c r="G26" s="65"/>
      <c r="H26" s="69"/>
      <c r="I26" s="70"/>
      <c r="J26" s="70"/>
      <c r="K26" s="34" t="s">
        <v>65</v>
      </c>
      <c r="L26" s="77">
        <v>41</v>
      </c>
      <c r="M26" s="77"/>
      <c r="N26" s="72"/>
      <c r="O26" s="79" t="s">
        <v>316</v>
      </c>
      <c r="P26" s="81">
        <v>43680.33351851852</v>
      </c>
      <c r="Q26" s="79" t="s">
        <v>332</v>
      </c>
      <c r="R26" s="79"/>
      <c r="S26" s="79"/>
      <c r="T26" s="79" t="s">
        <v>422</v>
      </c>
      <c r="U26" s="79"/>
      <c r="V26" s="82" t="s">
        <v>458</v>
      </c>
      <c r="W26" s="81">
        <v>43680.33351851852</v>
      </c>
      <c r="X26" s="82" t="s">
        <v>542</v>
      </c>
      <c r="Y26" s="79"/>
      <c r="Z26" s="79"/>
      <c r="AA26" s="85" t="s">
        <v>649</v>
      </c>
      <c r="AB26" s="79"/>
      <c r="AC26" s="79" t="b">
        <v>0</v>
      </c>
      <c r="AD26" s="79">
        <v>0</v>
      </c>
      <c r="AE26" s="85" t="s">
        <v>739</v>
      </c>
      <c r="AF26" s="79" t="b">
        <v>0</v>
      </c>
      <c r="AG26" s="79" t="s">
        <v>747</v>
      </c>
      <c r="AH26" s="79"/>
      <c r="AI26" s="85" t="s">
        <v>739</v>
      </c>
      <c r="AJ26" s="79" t="b">
        <v>0</v>
      </c>
      <c r="AK26" s="79">
        <v>7</v>
      </c>
      <c r="AL26" s="85" t="s">
        <v>646</v>
      </c>
      <c r="AM26" s="79" t="s">
        <v>754</v>
      </c>
      <c r="AN26" s="79" t="b">
        <v>0</v>
      </c>
      <c r="AO26" s="85" t="s">
        <v>646</v>
      </c>
      <c r="AP26" s="79" t="s">
        <v>176</v>
      </c>
      <c r="AQ26" s="79">
        <v>0</v>
      </c>
      <c r="AR26" s="79">
        <v>0</v>
      </c>
      <c r="AS26" s="79"/>
      <c r="AT26" s="79"/>
      <c r="AU26" s="79"/>
      <c r="AV26" s="79"/>
      <c r="AW26" s="79"/>
      <c r="AX26" s="79"/>
      <c r="AY26" s="79"/>
      <c r="AZ26" s="79"/>
      <c r="BA26">
        <v>2</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233</v>
      </c>
      <c r="B27" s="64" t="s">
        <v>305</v>
      </c>
      <c r="C27" s="65"/>
      <c r="D27" s="66"/>
      <c r="E27" s="67"/>
      <c r="F27" s="68"/>
      <c r="G27" s="65"/>
      <c r="H27" s="69"/>
      <c r="I27" s="70"/>
      <c r="J27" s="70"/>
      <c r="K27" s="34" t="s">
        <v>65</v>
      </c>
      <c r="L27" s="77">
        <v>49</v>
      </c>
      <c r="M27" s="77"/>
      <c r="N27" s="72"/>
      <c r="O27" s="79" t="s">
        <v>316</v>
      </c>
      <c r="P27" s="81">
        <v>43680.54454861111</v>
      </c>
      <c r="Q27" s="79" t="s">
        <v>332</v>
      </c>
      <c r="R27" s="79"/>
      <c r="S27" s="79"/>
      <c r="T27" s="79" t="s">
        <v>422</v>
      </c>
      <c r="U27" s="79"/>
      <c r="V27" s="82" t="s">
        <v>459</v>
      </c>
      <c r="W27" s="81">
        <v>43680.54454861111</v>
      </c>
      <c r="X27" s="82" t="s">
        <v>543</v>
      </c>
      <c r="Y27" s="79"/>
      <c r="Z27" s="79"/>
      <c r="AA27" s="85" t="s">
        <v>650</v>
      </c>
      <c r="AB27" s="79"/>
      <c r="AC27" s="79" t="b">
        <v>0</v>
      </c>
      <c r="AD27" s="79">
        <v>0</v>
      </c>
      <c r="AE27" s="85" t="s">
        <v>739</v>
      </c>
      <c r="AF27" s="79" t="b">
        <v>0</v>
      </c>
      <c r="AG27" s="79" t="s">
        <v>747</v>
      </c>
      <c r="AH27" s="79"/>
      <c r="AI27" s="85" t="s">
        <v>739</v>
      </c>
      <c r="AJ27" s="79" t="b">
        <v>0</v>
      </c>
      <c r="AK27" s="79">
        <v>7</v>
      </c>
      <c r="AL27" s="85" t="s">
        <v>646</v>
      </c>
      <c r="AM27" s="79" t="s">
        <v>755</v>
      </c>
      <c r="AN27" s="79" t="b">
        <v>0</v>
      </c>
      <c r="AO27" s="85" t="s">
        <v>646</v>
      </c>
      <c r="AP27" s="79" t="s">
        <v>176</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c r="BE27" s="49"/>
      <c r="BF27" s="48"/>
      <c r="BG27" s="49"/>
      <c r="BH27" s="48"/>
      <c r="BI27" s="49"/>
      <c r="BJ27" s="48"/>
      <c r="BK27" s="49"/>
      <c r="BL27" s="48"/>
    </row>
    <row r="28" spans="1:64" ht="15">
      <c r="A28" s="64" t="s">
        <v>234</v>
      </c>
      <c r="B28" s="64" t="s">
        <v>307</v>
      </c>
      <c r="C28" s="65"/>
      <c r="D28" s="66"/>
      <c r="E28" s="67"/>
      <c r="F28" s="68"/>
      <c r="G28" s="65"/>
      <c r="H28" s="69"/>
      <c r="I28" s="70"/>
      <c r="J28" s="70"/>
      <c r="K28" s="34" t="s">
        <v>65</v>
      </c>
      <c r="L28" s="77">
        <v>52</v>
      </c>
      <c r="M28" s="77"/>
      <c r="N28" s="72"/>
      <c r="O28" s="79" t="s">
        <v>316</v>
      </c>
      <c r="P28" s="81">
        <v>43680.9500462963</v>
      </c>
      <c r="Q28" s="79" t="s">
        <v>336</v>
      </c>
      <c r="R28" s="79"/>
      <c r="S28" s="79"/>
      <c r="T28" s="79"/>
      <c r="U28" s="79"/>
      <c r="V28" s="82" t="s">
        <v>460</v>
      </c>
      <c r="W28" s="81">
        <v>43680.9500462963</v>
      </c>
      <c r="X28" s="82" t="s">
        <v>544</v>
      </c>
      <c r="Y28" s="79"/>
      <c r="Z28" s="79"/>
      <c r="AA28" s="85" t="s">
        <v>651</v>
      </c>
      <c r="AB28" s="79"/>
      <c r="AC28" s="79" t="b">
        <v>0</v>
      </c>
      <c r="AD28" s="79">
        <v>0</v>
      </c>
      <c r="AE28" s="85" t="s">
        <v>739</v>
      </c>
      <c r="AF28" s="79" t="b">
        <v>0</v>
      </c>
      <c r="AG28" s="79" t="s">
        <v>747</v>
      </c>
      <c r="AH28" s="79"/>
      <c r="AI28" s="85" t="s">
        <v>739</v>
      </c>
      <c r="AJ28" s="79" t="b">
        <v>0</v>
      </c>
      <c r="AK28" s="79">
        <v>75</v>
      </c>
      <c r="AL28" s="85" t="s">
        <v>626</v>
      </c>
      <c r="AM28" s="79" t="s">
        <v>755</v>
      </c>
      <c r="AN28" s="79" t="b">
        <v>0</v>
      </c>
      <c r="AO28" s="85" t="s">
        <v>626</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1</v>
      </c>
      <c r="BE28" s="49">
        <v>5.2631578947368425</v>
      </c>
      <c r="BF28" s="48">
        <v>0</v>
      </c>
      <c r="BG28" s="49">
        <v>0</v>
      </c>
      <c r="BH28" s="48">
        <v>0</v>
      </c>
      <c r="BI28" s="49">
        <v>0</v>
      </c>
      <c r="BJ28" s="48">
        <v>18</v>
      </c>
      <c r="BK28" s="49">
        <v>94.73684210526316</v>
      </c>
      <c r="BL28" s="48">
        <v>19</v>
      </c>
    </row>
    <row r="29" spans="1:64" ht="15">
      <c r="A29" s="64" t="s">
        <v>235</v>
      </c>
      <c r="B29" s="64" t="s">
        <v>235</v>
      </c>
      <c r="C29" s="65"/>
      <c r="D29" s="66"/>
      <c r="E29" s="67"/>
      <c r="F29" s="68"/>
      <c r="G29" s="65"/>
      <c r="H29" s="69"/>
      <c r="I29" s="70"/>
      <c r="J29" s="70"/>
      <c r="K29" s="34" t="s">
        <v>65</v>
      </c>
      <c r="L29" s="77">
        <v>54</v>
      </c>
      <c r="M29" s="77"/>
      <c r="N29" s="72"/>
      <c r="O29" s="79" t="s">
        <v>176</v>
      </c>
      <c r="P29" s="81">
        <v>43680.95384259259</v>
      </c>
      <c r="Q29" s="79" t="s">
        <v>337</v>
      </c>
      <c r="R29" s="82" t="s">
        <v>378</v>
      </c>
      <c r="S29" s="79" t="s">
        <v>403</v>
      </c>
      <c r="T29" s="79" t="s">
        <v>423</v>
      </c>
      <c r="U29" s="82" t="s">
        <v>427</v>
      </c>
      <c r="V29" s="82" t="s">
        <v>427</v>
      </c>
      <c r="W29" s="81">
        <v>43680.95384259259</v>
      </c>
      <c r="X29" s="82" t="s">
        <v>545</v>
      </c>
      <c r="Y29" s="79"/>
      <c r="Z29" s="79"/>
      <c r="AA29" s="85" t="s">
        <v>652</v>
      </c>
      <c r="AB29" s="79"/>
      <c r="AC29" s="79" t="b">
        <v>0</v>
      </c>
      <c r="AD29" s="79">
        <v>0</v>
      </c>
      <c r="AE29" s="85" t="s">
        <v>739</v>
      </c>
      <c r="AF29" s="79" t="b">
        <v>0</v>
      </c>
      <c r="AG29" s="79" t="s">
        <v>747</v>
      </c>
      <c r="AH29" s="79"/>
      <c r="AI29" s="85" t="s">
        <v>739</v>
      </c>
      <c r="AJ29" s="79" t="b">
        <v>0</v>
      </c>
      <c r="AK29" s="79">
        <v>0</v>
      </c>
      <c r="AL29" s="85" t="s">
        <v>739</v>
      </c>
      <c r="AM29" s="79" t="s">
        <v>756</v>
      </c>
      <c r="AN29" s="79" t="b">
        <v>0</v>
      </c>
      <c r="AO29" s="85" t="s">
        <v>652</v>
      </c>
      <c r="AP29" s="79" t="s">
        <v>176</v>
      </c>
      <c r="AQ29" s="79">
        <v>0</v>
      </c>
      <c r="AR29" s="79">
        <v>0</v>
      </c>
      <c r="AS29" s="79"/>
      <c r="AT29" s="79"/>
      <c r="AU29" s="79"/>
      <c r="AV29" s="79"/>
      <c r="AW29" s="79"/>
      <c r="AX29" s="79"/>
      <c r="AY29" s="79"/>
      <c r="AZ29" s="79"/>
      <c r="BA29">
        <v>1</v>
      </c>
      <c r="BB29" s="78" t="str">
        <f>REPLACE(INDEX(GroupVertices[Group],MATCH(Edges25[[#This Row],[Vertex 1]],GroupVertices[Vertex],0)),1,1,"")</f>
        <v>9</v>
      </c>
      <c r="BC29" s="78" t="str">
        <f>REPLACE(INDEX(GroupVertices[Group],MATCH(Edges25[[#This Row],[Vertex 2]],GroupVertices[Vertex],0)),1,1,"")</f>
        <v>9</v>
      </c>
      <c r="BD29" s="48">
        <v>2</v>
      </c>
      <c r="BE29" s="49">
        <v>5.882352941176471</v>
      </c>
      <c r="BF29" s="48">
        <v>0</v>
      </c>
      <c r="BG29" s="49">
        <v>0</v>
      </c>
      <c r="BH29" s="48">
        <v>0</v>
      </c>
      <c r="BI29" s="49">
        <v>0</v>
      </c>
      <c r="BJ29" s="48">
        <v>32</v>
      </c>
      <c r="BK29" s="49">
        <v>94.11764705882354</v>
      </c>
      <c r="BL29" s="48">
        <v>34</v>
      </c>
    </row>
    <row r="30" spans="1:64" ht="15">
      <c r="A30" s="64" t="s">
        <v>236</v>
      </c>
      <c r="B30" s="64" t="s">
        <v>307</v>
      </c>
      <c r="C30" s="65"/>
      <c r="D30" s="66"/>
      <c r="E30" s="67"/>
      <c r="F30" s="68"/>
      <c r="G30" s="65"/>
      <c r="H30" s="69"/>
      <c r="I30" s="70"/>
      <c r="J30" s="70"/>
      <c r="K30" s="34" t="s">
        <v>65</v>
      </c>
      <c r="L30" s="77">
        <v>55</v>
      </c>
      <c r="M30" s="77"/>
      <c r="N30" s="72"/>
      <c r="O30" s="79" t="s">
        <v>316</v>
      </c>
      <c r="P30" s="81">
        <v>43680.98758101852</v>
      </c>
      <c r="Q30" s="79" t="s">
        <v>338</v>
      </c>
      <c r="R30" s="79"/>
      <c r="S30" s="79"/>
      <c r="T30" s="79"/>
      <c r="U30" s="79"/>
      <c r="V30" s="82" t="s">
        <v>461</v>
      </c>
      <c r="W30" s="81">
        <v>43680.98758101852</v>
      </c>
      <c r="X30" s="82" t="s">
        <v>546</v>
      </c>
      <c r="Y30" s="79"/>
      <c r="Z30" s="79"/>
      <c r="AA30" s="85" t="s">
        <v>653</v>
      </c>
      <c r="AB30" s="79"/>
      <c r="AC30" s="79" t="b">
        <v>0</v>
      </c>
      <c r="AD30" s="79">
        <v>0</v>
      </c>
      <c r="AE30" s="85" t="s">
        <v>739</v>
      </c>
      <c r="AF30" s="79" t="b">
        <v>0</v>
      </c>
      <c r="AG30" s="79" t="s">
        <v>747</v>
      </c>
      <c r="AH30" s="79"/>
      <c r="AI30" s="85" t="s">
        <v>739</v>
      </c>
      <c r="AJ30" s="79" t="b">
        <v>0</v>
      </c>
      <c r="AK30" s="79">
        <v>6</v>
      </c>
      <c r="AL30" s="85" t="s">
        <v>655</v>
      </c>
      <c r="AM30" s="79" t="s">
        <v>752</v>
      </c>
      <c r="AN30" s="79" t="b">
        <v>0</v>
      </c>
      <c r="AO30" s="85" t="s">
        <v>655</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236</v>
      </c>
      <c r="B31" s="64" t="s">
        <v>212</v>
      </c>
      <c r="C31" s="65"/>
      <c r="D31" s="66"/>
      <c r="E31" s="67"/>
      <c r="F31" s="68"/>
      <c r="G31" s="65"/>
      <c r="H31" s="69"/>
      <c r="I31" s="70"/>
      <c r="J31" s="70"/>
      <c r="K31" s="34" t="s">
        <v>65</v>
      </c>
      <c r="L31" s="77">
        <v>58</v>
      </c>
      <c r="M31" s="77"/>
      <c r="N31" s="72"/>
      <c r="O31" s="79" t="s">
        <v>316</v>
      </c>
      <c r="P31" s="81">
        <v>43680.9891087963</v>
      </c>
      <c r="Q31" s="79" t="s">
        <v>339</v>
      </c>
      <c r="R31" s="79"/>
      <c r="S31" s="79"/>
      <c r="T31" s="79"/>
      <c r="U31" s="79"/>
      <c r="V31" s="82" t="s">
        <v>461</v>
      </c>
      <c r="W31" s="81">
        <v>43680.9891087963</v>
      </c>
      <c r="X31" s="82" t="s">
        <v>547</v>
      </c>
      <c r="Y31" s="79"/>
      <c r="Z31" s="79"/>
      <c r="AA31" s="85" t="s">
        <v>654</v>
      </c>
      <c r="AB31" s="79"/>
      <c r="AC31" s="79" t="b">
        <v>0</v>
      </c>
      <c r="AD31" s="79">
        <v>0</v>
      </c>
      <c r="AE31" s="85" t="s">
        <v>739</v>
      </c>
      <c r="AF31" s="79" t="b">
        <v>0</v>
      </c>
      <c r="AG31" s="79" t="s">
        <v>747</v>
      </c>
      <c r="AH31" s="79"/>
      <c r="AI31" s="85" t="s">
        <v>739</v>
      </c>
      <c r="AJ31" s="79" t="b">
        <v>0</v>
      </c>
      <c r="AK31" s="79">
        <v>7</v>
      </c>
      <c r="AL31" s="85" t="s">
        <v>627</v>
      </c>
      <c r="AM31" s="79" t="s">
        <v>752</v>
      </c>
      <c r="AN31" s="79" t="b">
        <v>0</v>
      </c>
      <c r="AO31" s="85" t="s">
        <v>627</v>
      </c>
      <c r="AP31" s="79" t="s">
        <v>176</v>
      </c>
      <c r="AQ31" s="79">
        <v>0</v>
      </c>
      <c r="AR31" s="79">
        <v>0</v>
      </c>
      <c r="AS31" s="79"/>
      <c r="AT31" s="79"/>
      <c r="AU31" s="79"/>
      <c r="AV31" s="79"/>
      <c r="AW31" s="79"/>
      <c r="AX31" s="79"/>
      <c r="AY31" s="79"/>
      <c r="AZ31" s="79"/>
      <c r="BA31">
        <v>2</v>
      </c>
      <c r="BB31" s="78" t="str">
        <f>REPLACE(INDEX(GroupVertices[Group],MATCH(Edges25[[#This Row],[Vertex 1]],GroupVertices[Vertex],0)),1,1,"")</f>
        <v>2</v>
      </c>
      <c r="BC31" s="78" t="str">
        <f>REPLACE(INDEX(GroupVertices[Group],MATCH(Edges25[[#This Row],[Vertex 2]],GroupVertices[Vertex],0)),1,1,"")</f>
        <v>2</v>
      </c>
      <c r="BD31" s="48">
        <v>2</v>
      </c>
      <c r="BE31" s="49">
        <v>7.6923076923076925</v>
      </c>
      <c r="BF31" s="48">
        <v>0</v>
      </c>
      <c r="BG31" s="49">
        <v>0</v>
      </c>
      <c r="BH31" s="48">
        <v>0</v>
      </c>
      <c r="BI31" s="49">
        <v>0</v>
      </c>
      <c r="BJ31" s="48">
        <v>24</v>
      </c>
      <c r="BK31" s="49">
        <v>92.3076923076923</v>
      </c>
      <c r="BL31" s="48">
        <v>26</v>
      </c>
    </row>
    <row r="32" spans="1:64" ht="15">
      <c r="A32" s="64" t="s">
        <v>212</v>
      </c>
      <c r="B32" s="64" t="s">
        <v>307</v>
      </c>
      <c r="C32" s="65"/>
      <c r="D32" s="66"/>
      <c r="E32" s="67"/>
      <c r="F32" s="68"/>
      <c r="G32" s="65"/>
      <c r="H32" s="69"/>
      <c r="I32" s="70"/>
      <c r="J32" s="70"/>
      <c r="K32" s="34" t="s">
        <v>65</v>
      </c>
      <c r="L32" s="77">
        <v>60</v>
      </c>
      <c r="M32" s="77"/>
      <c r="N32" s="72"/>
      <c r="O32" s="79" t="s">
        <v>316</v>
      </c>
      <c r="P32" s="81">
        <v>43676.85391203704</v>
      </c>
      <c r="Q32" s="79" t="s">
        <v>340</v>
      </c>
      <c r="R32" s="79" t="s">
        <v>388</v>
      </c>
      <c r="S32" s="79" t="s">
        <v>410</v>
      </c>
      <c r="T32" s="79" t="s">
        <v>307</v>
      </c>
      <c r="U32" s="82" t="s">
        <v>431</v>
      </c>
      <c r="V32" s="82" t="s">
        <v>431</v>
      </c>
      <c r="W32" s="81">
        <v>43676.85391203704</v>
      </c>
      <c r="X32" s="82" t="s">
        <v>548</v>
      </c>
      <c r="Y32" s="79"/>
      <c r="Z32" s="79"/>
      <c r="AA32" s="85" t="s">
        <v>655</v>
      </c>
      <c r="AB32" s="79"/>
      <c r="AC32" s="79" t="b">
        <v>0</v>
      </c>
      <c r="AD32" s="79">
        <v>16</v>
      </c>
      <c r="AE32" s="85" t="s">
        <v>739</v>
      </c>
      <c r="AF32" s="79" t="b">
        <v>0</v>
      </c>
      <c r="AG32" s="79" t="s">
        <v>747</v>
      </c>
      <c r="AH32" s="79"/>
      <c r="AI32" s="85" t="s">
        <v>739</v>
      </c>
      <c r="AJ32" s="79" t="b">
        <v>0</v>
      </c>
      <c r="AK32" s="79">
        <v>6</v>
      </c>
      <c r="AL32" s="85" t="s">
        <v>739</v>
      </c>
      <c r="AM32" s="79" t="s">
        <v>751</v>
      </c>
      <c r="AN32" s="79" t="b">
        <v>0</v>
      </c>
      <c r="AO32" s="85" t="s">
        <v>655</v>
      </c>
      <c r="AP32" s="79" t="s">
        <v>763</v>
      </c>
      <c r="AQ32" s="79">
        <v>0</v>
      </c>
      <c r="AR32" s="79">
        <v>0</v>
      </c>
      <c r="AS32" s="79"/>
      <c r="AT32" s="79"/>
      <c r="AU32" s="79"/>
      <c r="AV32" s="79"/>
      <c r="AW32" s="79"/>
      <c r="AX32" s="79"/>
      <c r="AY32" s="79"/>
      <c r="AZ32" s="79"/>
      <c r="BA32">
        <v>2</v>
      </c>
      <c r="BB32" s="78" t="str">
        <f>REPLACE(INDEX(GroupVertices[Group],MATCH(Edges25[[#This Row],[Vertex 1]],GroupVertices[Vertex],0)),1,1,"")</f>
        <v>2</v>
      </c>
      <c r="BC32" s="78" t="str">
        <f>REPLACE(INDEX(GroupVertices[Group],MATCH(Edges25[[#This Row],[Vertex 2]],GroupVertices[Vertex],0)),1,1,"")</f>
        <v>2</v>
      </c>
      <c r="BD32" s="48"/>
      <c r="BE32" s="49"/>
      <c r="BF32" s="48"/>
      <c r="BG32" s="49"/>
      <c r="BH32" s="48"/>
      <c r="BI32" s="49"/>
      <c r="BJ32" s="48"/>
      <c r="BK32" s="49"/>
      <c r="BL32" s="48"/>
    </row>
    <row r="33" spans="1:64" ht="15">
      <c r="A33" s="64" t="s">
        <v>237</v>
      </c>
      <c r="B33" s="64" t="s">
        <v>307</v>
      </c>
      <c r="C33" s="65"/>
      <c r="D33" s="66"/>
      <c r="E33" s="67"/>
      <c r="F33" s="68"/>
      <c r="G33" s="65"/>
      <c r="H33" s="69"/>
      <c r="I33" s="70"/>
      <c r="J33" s="70"/>
      <c r="K33" s="34" t="s">
        <v>65</v>
      </c>
      <c r="L33" s="77">
        <v>61</v>
      </c>
      <c r="M33" s="77"/>
      <c r="N33" s="72"/>
      <c r="O33" s="79" t="s">
        <v>316</v>
      </c>
      <c r="P33" s="81">
        <v>43681.05318287037</v>
      </c>
      <c r="Q33" s="79" t="s">
        <v>338</v>
      </c>
      <c r="R33" s="79"/>
      <c r="S33" s="79"/>
      <c r="T33" s="79"/>
      <c r="U33" s="79"/>
      <c r="V33" s="82" t="s">
        <v>462</v>
      </c>
      <c r="W33" s="81">
        <v>43681.05318287037</v>
      </c>
      <c r="X33" s="82" t="s">
        <v>549</v>
      </c>
      <c r="Y33" s="79"/>
      <c r="Z33" s="79"/>
      <c r="AA33" s="85" t="s">
        <v>656</v>
      </c>
      <c r="AB33" s="79"/>
      <c r="AC33" s="79" t="b">
        <v>0</v>
      </c>
      <c r="AD33" s="79">
        <v>0</v>
      </c>
      <c r="AE33" s="85" t="s">
        <v>739</v>
      </c>
      <c r="AF33" s="79" t="b">
        <v>0</v>
      </c>
      <c r="AG33" s="79" t="s">
        <v>747</v>
      </c>
      <c r="AH33" s="79"/>
      <c r="AI33" s="85" t="s">
        <v>739</v>
      </c>
      <c r="AJ33" s="79" t="b">
        <v>0</v>
      </c>
      <c r="AK33" s="79">
        <v>6</v>
      </c>
      <c r="AL33" s="85" t="s">
        <v>655</v>
      </c>
      <c r="AM33" s="79" t="s">
        <v>752</v>
      </c>
      <c r="AN33" s="79" t="b">
        <v>0</v>
      </c>
      <c r="AO33" s="85" t="s">
        <v>655</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c r="BE33" s="49"/>
      <c r="BF33" s="48"/>
      <c r="BG33" s="49"/>
      <c r="BH33" s="48"/>
      <c r="BI33" s="49"/>
      <c r="BJ33" s="48"/>
      <c r="BK33" s="49"/>
      <c r="BL33" s="48"/>
    </row>
    <row r="34" spans="1:64" ht="15">
      <c r="A34" s="64" t="s">
        <v>237</v>
      </c>
      <c r="B34" s="64" t="s">
        <v>212</v>
      </c>
      <c r="C34" s="65"/>
      <c r="D34" s="66"/>
      <c r="E34" s="67"/>
      <c r="F34" s="68"/>
      <c r="G34" s="65"/>
      <c r="H34" s="69"/>
      <c r="I34" s="70"/>
      <c r="J34" s="70"/>
      <c r="K34" s="34" t="s">
        <v>65</v>
      </c>
      <c r="L34" s="77">
        <v>65</v>
      </c>
      <c r="M34" s="77"/>
      <c r="N34" s="72"/>
      <c r="O34" s="79" t="s">
        <v>316</v>
      </c>
      <c r="P34" s="81">
        <v>43681.054768518516</v>
      </c>
      <c r="Q34" s="79" t="s">
        <v>339</v>
      </c>
      <c r="R34" s="79"/>
      <c r="S34" s="79"/>
      <c r="T34" s="79"/>
      <c r="U34" s="79"/>
      <c r="V34" s="82" t="s">
        <v>462</v>
      </c>
      <c r="W34" s="81">
        <v>43681.054768518516</v>
      </c>
      <c r="X34" s="82" t="s">
        <v>550</v>
      </c>
      <c r="Y34" s="79"/>
      <c r="Z34" s="79"/>
      <c r="AA34" s="85" t="s">
        <v>657</v>
      </c>
      <c r="AB34" s="79"/>
      <c r="AC34" s="79" t="b">
        <v>0</v>
      </c>
      <c r="AD34" s="79">
        <v>0</v>
      </c>
      <c r="AE34" s="85" t="s">
        <v>739</v>
      </c>
      <c r="AF34" s="79" t="b">
        <v>0</v>
      </c>
      <c r="AG34" s="79" t="s">
        <v>747</v>
      </c>
      <c r="AH34" s="79"/>
      <c r="AI34" s="85" t="s">
        <v>739</v>
      </c>
      <c r="AJ34" s="79" t="b">
        <v>0</v>
      </c>
      <c r="AK34" s="79">
        <v>7</v>
      </c>
      <c r="AL34" s="85" t="s">
        <v>627</v>
      </c>
      <c r="AM34" s="79" t="s">
        <v>752</v>
      </c>
      <c r="AN34" s="79" t="b">
        <v>0</v>
      </c>
      <c r="AO34" s="85" t="s">
        <v>627</v>
      </c>
      <c r="AP34" s="79" t="s">
        <v>176</v>
      </c>
      <c r="AQ34" s="79">
        <v>0</v>
      </c>
      <c r="AR34" s="79">
        <v>0</v>
      </c>
      <c r="AS34" s="79"/>
      <c r="AT34" s="79"/>
      <c r="AU34" s="79"/>
      <c r="AV34" s="79"/>
      <c r="AW34" s="79"/>
      <c r="AX34" s="79"/>
      <c r="AY34" s="79"/>
      <c r="AZ34" s="79"/>
      <c r="BA34">
        <v>2</v>
      </c>
      <c r="BB34" s="78" t="str">
        <f>REPLACE(INDEX(GroupVertices[Group],MATCH(Edges25[[#This Row],[Vertex 1]],GroupVertices[Vertex],0)),1,1,"")</f>
        <v>2</v>
      </c>
      <c r="BC34" s="78" t="str">
        <f>REPLACE(INDEX(GroupVertices[Group],MATCH(Edges25[[#This Row],[Vertex 2]],GroupVertices[Vertex],0)),1,1,"")</f>
        <v>2</v>
      </c>
      <c r="BD34" s="48">
        <v>2</v>
      </c>
      <c r="BE34" s="49">
        <v>7.6923076923076925</v>
      </c>
      <c r="BF34" s="48">
        <v>0</v>
      </c>
      <c r="BG34" s="49">
        <v>0</v>
      </c>
      <c r="BH34" s="48">
        <v>0</v>
      </c>
      <c r="BI34" s="49">
        <v>0</v>
      </c>
      <c r="BJ34" s="48">
        <v>24</v>
      </c>
      <c r="BK34" s="49">
        <v>92.3076923076923</v>
      </c>
      <c r="BL34" s="48">
        <v>26</v>
      </c>
    </row>
    <row r="35" spans="1:64" ht="15">
      <c r="A35" s="64" t="s">
        <v>238</v>
      </c>
      <c r="B35" s="64" t="s">
        <v>213</v>
      </c>
      <c r="C35" s="65"/>
      <c r="D35" s="66"/>
      <c r="E35" s="67"/>
      <c r="F35" s="68"/>
      <c r="G35" s="65"/>
      <c r="H35" s="69"/>
      <c r="I35" s="70"/>
      <c r="J35" s="70"/>
      <c r="K35" s="34" t="s">
        <v>65</v>
      </c>
      <c r="L35" s="77">
        <v>66</v>
      </c>
      <c r="M35" s="77"/>
      <c r="N35" s="72"/>
      <c r="O35" s="79" t="s">
        <v>316</v>
      </c>
      <c r="P35" s="81">
        <v>43681.09731481481</v>
      </c>
      <c r="Q35" s="79" t="s">
        <v>341</v>
      </c>
      <c r="R35" s="79"/>
      <c r="S35" s="79"/>
      <c r="T35" s="79" t="s">
        <v>418</v>
      </c>
      <c r="U35" s="79"/>
      <c r="V35" s="82" t="s">
        <v>463</v>
      </c>
      <c r="W35" s="81">
        <v>43681.09731481481</v>
      </c>
      <c r="X35" s="82" t="s">
        <v>551</v>
      </c>
      <c r="Y35" s="79"/>
      <c r="Z35" s="79"/>
      <c r="AA35" s="85" t="s">
        <v>658</v>
      </c>
      <c r="AB35" s="79"/>
      <c r="AC35" s="79" t="b">
        <v>0</v>
      </c>
      <c r="AD35" s="79">
        <v>0</v>
      </c>
      <c r="AE35" s="85" t="s">
        <v>739</v>
      </c>
      <c r="AF35" s="79" t="b">
        <v>0</v>
      </c>
      <c r="AG35" s="79" t="s">
        <v>747</v>
      </c>
      <c r="AH35" s="79"/>
      <c r="AI35" s="85" t="s">
        <v>739</v>
      </c>
      <c r="AJ35" s="79" t="b">
        <v>0</v>
      </c>
      <c r="AK35" s="79">
        <v>15</v>
      </c>
      <c r="AL35" s="85" t="s">
        <v>628</v>
      </c>
      <c r="AM35" s="79" t="s">
        <v>755</v>
      </c>
      <c r="AN35" s="79" t="b">
        <v>0</v>
      </c>
      <c r="AO35" s="85" t="s">
        <v>628</v>
      </c>
      <c r="AP35" s="79" t="s">
        <v>176</v>
      </c>
      <c r="AQ35" s="79">
        <v>0</v>
      </c>
      <c r="AR35" s="79">
        <v>0</v>
      </c>
      <c r="AS35" s="79"/>
      <c r="AT35" s="79"/>
      <c r="AU35" s="79"/>
      <c r="AV35" s="79"/>
      <c r="AW35" s="79"/>
      <c r="AX35" s="79"/>
      <c r="AY35" s="79"/>
      <c r="AZ35" s="79"/>
      <c r="BA35">
        <v>1</v>
      </c>
      <c r="BB35" s="78" t="str">
        <f>REPLACE(INDEX(GroupVertices[Group],MATCH(Edges25[[#This Row],[Vertex 1]],GroupVertices[Vertex],0)),1,1,"")</f>
        <v>6</v>
      </c>
      <c r="BC35" s="78" t="str">
        <f>REPLACE(INDEX(GroupVertices[Group],MATCH(Edges25[[#This Row],[Vertex 2]],GroupVertices[Vertex],0)),1,1,"")</f>
        <v>6</v>
      </c>
      <c r="BD35" s="48">
        <v>1</v>
      </c>
      <c r="BE35" s="49">
        <v>4.761904761904762</v>
      </c>
      <c r="BF35" s="48">
        <v>0</v>
      </c>
      <c r="BG35" s="49">
        <v>0</v>
      </c>
      <c r="BH35" s="48">
        <v>0</v>
      </c>
      <c r="BI35" s="49">
        <v>0</v>
      </c>
      <c r="BJ35" s="48">
        <v>20</v>
      </c>
      <c r="BK35" s="49">
        <v>95.23809523809524</v>
      </c>
      <c r="BL35" s="48">
        <v>21</v>
      </c>
    </row>
    <row r="36" spans="1:64" ht="15">
      <c r="A36" s="64" t="s">
        <v>239</v>
      </c>
      <c r="B36" s="64" t="s">
        <v>305</v>
      </c>
      <c r="C36" s="65"/>
      <c r="D36" s="66"/>
      <c r="E36" s="67"/>
      <c r="F36" s="68"/>
      <c r="G36" s="65"/>
      <c r="H36" s="69"/>
      <c r="I36" s="70"/>
      <c r="J36" s="70"/>
      <c r="K36" s="34" t="s">
        <v>65</v>
      </c>
      <c r="L36" s="77">
        <v>67</v>
      </c>
      <c r="M36" s="77"/>
      <c r="N36" s="72"/>
      <c r="O36" s="79" t="s">
        <v>316</v>
      </c>
      <c r="P36" s="81">
        <v>43681.48355324074</v>
      </c>
      <c r="Q36" s="79" t="s">
        <v>332</v>
      </c>
      <c r="R36" s="79"/>
      <c r="S36" s="79"/>
      <c r="T36" s="79" t="s">
        <v>422</v>
      </c>
      <c r="U36" s="79"/>
      <c r="V36" s="82" t="s">
        <v>464</v>
      </c>
      <c r="W36" s="81">
        <v>43681.48355324074</v>
      </c>
      <c r="X36" s="82" t="s">
        <v>552</v>
      </c>
      <c r="Y36" s="79"/>
      <c r="Z36" s="79"/>
      <c r="AA36" s="85" t="s">
        <v>659</v>
      </c>
      <c r="AB36" s="79"/>
      <c r="AC36" s="79" t="b">
        <v>0</v>
      </c>
      <c r="AD36" s="79">
        <v>0</v>
      </c>
      <c r="AE36" s="85" t="s">
        <v>739</v>
      </c>
      <c r="AF36" s="79" t="b">
        <v>0</v>
      </c>
      <c r="AG36" s="79" t="s">
        <v>747</v>
      </c>
      <c r="AH36" s="79"/>
      <c r="AI36" s="85" t="s">
        <v>739</v>
      </c>
      <c r="AJ36" s="79" t="b">
        <v>0</v>
      </c>
      <c r="AK36" s="79">
        <v>7</v>
      </c>
      <c r="AL36" s="85" t="s">
        <v>646</v>
      </c>
      <c r="AM36" s="79" t="s">
        <v>753</v>
      </c>
      <c r="AN36" s="79" t="b">
        <v>0</v>
      </c>
      <c r="AO36" s="85" t="s">
        <v>646</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4</v>
      </c>
      <c r="BD36" s="48"/>
      <c r="BE36" s="49"/>
      <c r="BF36" s="48"/>
      <c r="BG36" s="49"/>
      <c r="BH36" s="48"/>
      <c r="BI36" s="49"/>
      <c r="BJ36" s="48"/>
      <c r="BK36" s="49"/>
      <c r="BL36" s="48"/>
    </row>
    <row r="37" spans="1:64" ht="15">
      <c r="A37" s="64" t="s">
        <v>240</v>
      </c>
      <c r="B37" s="64" t="s">
        <v>305</v>
      </c>
      <c r="C37" s="65"/>
      <c r="D37" s="66"/>
      <c r="E37" s="67"/>
      <c r="F37" s="68"/>
      <c r="G37" s="65"/>
      <c r="H37" s="69"/>
      <c r="I37" s="70"/>
      <c r="J37" s="70"/>
      <c r="K37" s="34" t="s">
        <v>65</v>
      </c>
      <c r="L37" s="77">
        <v>72</v>
      </c>
      <c r="M37" s="77"/>
      <c r="N37" s="72"/>
      <c r="O37" s="79" t="s">
        <v>316</v>
      </c>
      <c r="P37" s="81">
        <v>43682.40997685185</v>
      </c>
      <c r="Q37" s="79" t="s">
        <v>332</v>
      </c>
      <c r="R37" s="79"/>
      <c r="S37" s="79"/>
      <c r="T37" s="79" t="s">
        <v>422</v>
      </c>
      <c r="U37" s="79"/>
      <c r="V37" s="82" t="s">
        <v>465</v>
      </c>
      <c r="W37" s="81">
        <v>43682.40997685185</v>
      </c>
      <c r="X37" s="82" t="s">
        <v>553</v>
      </c>
      <c r="Y37" s="79"/>
      <c r="Z37" s="79"/>
      <c r="AA37" s="85" t="s">
        <v>660</v>
      </c>
      <c r="AB37" s="79"/>
      <c r="AC37" s="79" t="b">
        <v>0</v>
      </c>
      <c r="AD37" s="79">
        <v>0</v>
      </c>
      <c r="AE37" s="85" t="s">
        <v>739</v>
      </c>
      <c r="AF37" s="79" t="b">
        <v>0</v>
      </c>
      <c r="AG37" s="79" t="s">
        <v>747</v>
      </c>
      <c r="AH37" s="79"/>
      <c r="AI37" s="85" t="s">
        <v>739</v>
      </c>
      <c r="AJ37" s="79" t="b">
        <v>0</v>
      </c>
      <c r="AK37" s="79">
        <v>8</v>
      </c>
      <c r="AL37" s="85" t="s">
        <v>646</v>
      </c>
      <c r="AM37" s="79" t="s">
        <v>755</v>
      </c>
      <c r="AN37" s="79" t="b">
        <v>0</v>
      </c>
      <c r="AO37" s="85" t="s">
        <v>646</v>
      </c>
      <c r="AP37" s="79" t="s">
        <v>176</v>
      </c>
      <c r="AQ37" s="79">
        <v>0</v>
      </c>
      <c r="AR37" s="79">
        <v>0</v>
      </c>
      <c r="AS37" s="79"/>
      <c r="AT37" s="79"/>
      <c r="AU37" s="79"/>
      <c r="AV37" s="79"/>
      <c r="AW37" s="79"/>
      <c r="AX37" s="79"/>
      <c r="AY37" s="79"/>
      <c r="AZ37" s="79"/>
      <c r="BA37">
        <v>1</v>
      </c>
      <c r="BB37" s="78" t="str">
        <f>REPLACE(INDEX(GroupVertices[Group],MATCH(Edges25[[#This Row],[Vertex 1]],GroupVertices[Vertex],0)),1,1,"")</f>
        <v>4</v>
      </c>
      <c r="BC37" s="78" t="str">
        <f>REPLACE(INDEX(GroupVertices[Group],MATCH(Edges25[[#This Row],[Vertex 2]],GroupVertices[Vertex],0)),1,1,"")</f>
        <v>4</v>
      </c>
      <c r="BD37" s="48"/>
      <c r="BE37" s="49"/>
      <c r="BF37" s="48"/>
      <c r="BG37" s="49"/>
      <c r="BH37" s="48"/>
      <c r="BI37" s="49"/>
      <c r="BJ37" s="48"/>
      <c r="BK37" s="49"/>
      <c r="BL37" s="48"/>
    </row>
    <row r="38" spans="1:64" ht="15">
      <c r="A38" s="64" t="s">
        <v>241</v>
      </c>
      <c r="B38" s="64" t="s">
        <v>309</v>
      </c>
      <c r="C38" s="65"/>
      <c r="D38" s="66"/>
      <c r="E38" s="67"/>
      <c r="F38" s="68"/>
      <c r="G38" s="65"/>
      <c r="H38" s="69"/>
      <c r="I38" s="70"/>
      <c r="J38" s="70"/>
      <c r="K38" s="34" t="s">
        <v>65</v>
      </c>
      <c r="L38" s="77">
        <v>79</v>
      </c>
      <c r="M38" s="77"/>
      <c r="N38" s="72"/>
      <c r="O38" s="79" t="s">
        <v>317</v>
      </c>
      <c r="P38" s="81">
        <v>43683.2653125</v>
      </c>
      <c r="Q38" s="79" t="s">
        <v>342</v>
      </c>
      <c r="R38" s="79" t="s">
        <v>389</v>
      </c>
      <c r="S38" s="79" t="s">
        <v>411</v>
      </c>
      <c r="T38" s="79"/>
      <c r="U38" s="79"/>
      <c r="V38" s="82" t="s">
        <v>466</v>
      </c>
      <c r="W38" s="81">
        <v>43683.2653125</v>
      </c>
      <c r="X38" s="82" t="s">
        <v>554</v>
      </c>
      <c r="Y38" s="79"/>
      <c r="Z38" s="79"/>
      <c r="AA38" s="85" t="s">
        <v>661</v>
      </c>
      <c r="AB38" s="85" t="s">
        <v>735</v>
      </c>
      <c r="AC38" s="79" t="b">
        <v>0</v>
      </c>
      <c r="AD38" s="79">
        <v>0</v>
      </c>
      <c r="AE38" s="85" t="s">
        <v>743</v>
      </c>
      <c r="AF38" s="79" t="b">
        <v>0</v>
      </c>
      <c r="AG38" s="79" t="s">
        <v>747</v>
      </c>
      <c r="AH38" s="79"/>
      <c r="AI38" s="85" t="s">
        <v>739</v>
      </c>
      <c r="AJ38" s="79" t="b">
        <v>0</v>
      </c>
      <c r="AK38" s="79">
        <v>0</v>
      </c>
      <c r="AL38" s="85" t="s">
        <v>739</v>
      </c>
      <c r="AM38" s="79" t="s">
        <v>755</v>
      </c>
      <c r="AN38" s="79" t="b">
        <v>0</v>
      </c>
      <c r="AO38" s="85" t="s">
        <v>735</v>
      </c>
      <c r="AP38" s="79" t="s">
        <v>176</v>
      </c>
      <c r="AQ38" s="79">
        <v>0</v>
      </c>
      <c r="AR38" s="79">
        <v>0</v>
      </c>
      <c r="AS38" s="79"/>
      <c r="AT38" s="79"/>
      <c r="AU38" s="79"/>
      <c r="AV38" s="79"/>
      <c r="AW38" s="79"/>
      <c r="AX38" s="79"/>
      <c r="AY38" s="79"/>
      <c r="AZ38" s="79"/>
      <c r="BA38">
        <v>1</v>
      </c>
      <c r="BB38" s="78" t="str">
        <f>REPLACE(INDEX(GroupVertices[Group],MATCH(Edges25[[#This Row],[Vertex 1]],GroupVertices[Vertex],0)),1,1,"")</f>
        <v>13</v>
      </c>
      <c r="BC38" s="78" t="str">
        <f>REPLACE(INDEX(GroupVertices[Group],MATCH(Edges25[[#This Row],[Vertex 2]],GroupVertices[Vertex],0)),1,1,"")</f>
        <v>13</v>
      </c>
      <c r="BD38" s="48">
        <v>5</v>
      </c>
      <c r="BE38" s="49">
        <v>12.195121951219512</v>
      </c>
      <c r="BF38" s="48">
        <v>0</v>
      </c>
      <c r="BG38" s="49">
        <v>0</v>
      </c>
      <c r="BH38" s="48">
        <v>0</v>
      </c>
      <c r="BI38" s="49">
        <v>0</v>
      </c>
      <c r="BJ38" s="48">
        <v>36</v>
      </c>
      <c r="BK38" s="49">
        <v>87.8048780487805</v>
      </c>
      <c r="BL38" s="48">
        <v>41</v>
      </c>
    </row>
    <row r="39" spans="1:64" ht="15">
      <c r="A39" s="64" t="s">
        <v>242</v>
      </c>
      <c r="B39" s="64" t="s">
        <v>310</v>
      </c>
      <c r="C39" s="65"/>
      <c r="D39" s="66"/>
      <c r="E39" s="67"/>
      <c r="F39" s="68"/>
      <c r="G39" s="65"/>
      <c r="H39" s="69"/>
      <c r="I39" s="70"/>
      <c r="J39" s="70"/>
      <c r="K39" s="34" t="s">
        <v>65</v>
      </c>
      <c r="L39" s="77">
        <v>80</v>
      </c>
      <c r="M39" s="77"/>
      <c r="N39" s="72"/>
      <c r="O39" s="79" t="s">
        <v>316</v>
      </c>
      <c r="P39" s="81">
        <v>43684.71346064815</v>
      </c>
      <c r="Q39" s="79" t="s">
        <v>343</v>
      </c>
      <c r="R39" s="79" t="s">
        <v>390</v>
      </c>
      <c r="S39" s="79" t="s">
        <v>412</v>
      </c>
      <c r="T39" s="79"/>
      <c r="U39" s="82" t="s">
        <v>432</v>
      </c>
      <c r="V39" s="82" t="s">
        <v>432</v>
      </c>
      <c r="W39" s="81">
        <v>43684.71346064815</v>
      </c>
      <c r="X39" s="82" t="s">
        <v>555</v>
      </c>
      <c r="Y39" s="79"/>
      <c r="Z39" s="79"/>
      <c r="AA39" s="85" t="s">
        <v>662</v>
      </c>
      <c r="AB39" s="79"/>
      <c r="AC39" s="79" t="b">
        <v>0</v>
      </c>
      <c r="AD39" s="79">
        <v>5</v>
      </c>
      <c r="AE39" s="85" t="s">
        <v>739</v>
      </c>
      <c r="AF39" s="79" t="b">
        <v>0</v>
      </c>
      <c r="AG39" s="79" t="s">
        <v>747</v>
      </c>
      <c r="AH39" s="79"/>
      <c r="AI39" s="85" t="s">
        <v>739</v>
      </c>
      <c r="AJ39" s="79" t="b">
        <v>0</v>
      </c>
      <c r="AK39" s="79">
        <v>2</v>
      </c>
      <c r="AL39" s="85" t="s">
        <v>739</v>
      </c>
      <c r="AM39" s="79" t="s">
        <v>755</v>
      </c>
      <c r="AN39" s="79" t="b">
        <v>0</v>
      </c>
      <c r="AO39" s="85" t="s">
        <v>662</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c r="BE39" s="49"/>
      <c r="BF39" s="48"/>
      <c r="BG39" s="49"/>
      <c r="BH39" s="48"/>
      <c r="BI39" s="49"/>
      <c r="BJ39" s="48"/>
      <c r="BK39" s="49"/>
      <c r="BL39" s="48"/>
    </row>
    <row r="40" spans="1:64" ht="15">
      <c r="A40" s="64" t="s">
        <v>243</v>
      </c>
      <c r="B40" s="64" t="s">
        <v>212</v>
      </c>
      <c r="C40" s="65"/>
      <c r="D40" s="66"/>
      <c r="E40" s="67"/>
      <c r="F40" s="68"/>
      <c r="G40" s="65"/>
      <c r="H40" s="69"/>
      <c r="I40" s="70"/>
      <c r="J40" s="70"/>
      <c r="K40" s="34" t="s">
        <v>65</v>
      </c>
      <c r="L40" s="77">
        <v>81</v>
      </c>
      <c r="M40" s="77"/>
      <c r="N40" s="72"/>
      <c r="O40" s="79" t="s">
        <v>316</v>
      </c>
      <c r="P40" s="81">
        <v>43279.69648148148</v>
      </c>
      <c r="Q40" s="79" t="s">
        <v>344</v>
      </c>
      <c r="R40" s="82" t="s">
        <v>391</v>
      </c>
      <c r="S40" s="79" t="s">
        <v>403</v>
      </c>
      <c r="T40" s="79" t="s">
        <v>424</v>
      </c>
      <c r="U40" s="79"/>
      <c r="V40" s="82" t="s">
        <v>467</v>
      </c>
      <c r="W40" s="81">
        <v>43279.69648148148</v>
      </c>
      <c r="X40" s="82" t="s">
        <v>556</v>
      </c>
      <c r="Y40" s="79"/>
      <c r="Z40" s="79"/>
      <c r="AA40" s="85" t="s">
        <v>663</v>
      </c>
      <c r="AB40" s="79"/>
      <c r="AC40" s="79" t="b">
        <v>0</v>
      </c>
      <c r="AD40" s="79">
        <v>3</v>
      </c>
      <c r="AE40" s="85" t="s">
        <v>739</v>
      </c>
      <c r="AF40" s="79" t="b">
        <v>0</v>
      </c>
      <c r="AG40" s="79" t="s">
        <v>747</v>
      </c>
      <c r="AH40" s="79"/>
      <c r="AI40" s="85" t="s">
        <v>739</v>
      </c>
      <c r="AJ40" s="79" t="b">
        <v>0</v>
      </c>
      <c r="AK40" s="79">
        <v>2</v>
      </c>
      <c r="AL40" s="85" t="s">
        <v>739</v>
      </c>
      <c r="AM40" s="79" t="s">
        <v>752</v>
      </c>
      <c r="AN40" s="79" t="b">
        <v>0</v>
      </c>
      <c r="AO40" s="85" t="s">
        <v>663</v>
      </c>
      <c r="AP40" s="79" t="s">
        <v>763</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5.555555555555555</v>
      </c>
      <c r="BF40" s="48">
        <v>0</v>
      </c>
      <c r="BG40" s="49">
        <v>0</v>
      </c>
      <c r="BH40" s="48">
        <v>0</v>
      </c>
      <c r="BI40" s="49">
        <v>0</v>
      </c>
      <c r="BJ40" s="48">
        <v>17</v>
      </c>
      <c r="BK40" s="49">
        <v>94.44444444444444</v>
      </c>
      <c r="BL40" s="48">
        <v>18</v>
      </c>
    </row>
    <row r="41" spans="1:64" ht="15">
      <c r="A41" s="64" t="s">
        <v>244</v>
      </c>
      <c r="B41" s="64" t="s">
        <v>212</v>
      </c>
      <c r="C41" s="65"/>
      <c r="D41" s="66"/>
      <c r="E41" s="67"/>
      <c r="F41" s="68"/>
      <c r="G41" s="65"/>
      <c r="H41" s="69"/>
      <c r="I41" s="70"/>
      <c r="J41" s="70"/>
      <c r="K41" s="34" t="s">
        <v>65</v>
      </c>
      <c r="L41" s="77">
        <v>82</v>
      </c>
      <c r="M41" s="77"/>
      <c r="N41" s="72"/>
      <c r="O41" s="79" t="s">
        <v>316</v>
      </c>
      <c r="P41" s="81">
        <v>43684.81123842593</v>
      </c>
      <c r="Q41" s="79" t="s">
        <v>345</v>
      </c>
      <c r="R41" s="79"/>
      <c r="S41" s="79"/>
      <c r="T41" s="79"/>
      <c r="U41" s="79"/>
      <c r="V41" s="82" t="s">
        <v>468</v>
      </c>
      <c r="W41" s="81">
        <v>43684.81123842593</v>
      </c>
      <c r="X41" s="82" t="s">
        <v>557</v>
      </c>
      <c r="Y41" s="79"/>
      <c r="Z41" s="79"/>
      <c r="AA41" s="85" t="s">
        <v>664</v>
      </c>
      <c r="AB41" s="79"/>
      <c r="AC41" s="79" t="b">
        <v>0</v>
      </c>
      <c r="AD41" s="79">
        <v>0</v>
      </c>
      <c r="AE41" s="85" t="s">
        <v>739</v>
      </c>
      <c r="AF41" s="79" t="b">
        <v>0</v>
      </c>
      <c r="AG41" s="79" t="s">
        <v>747</v>
      </c>
      <c r="AH41" s="79"/>
      <c r="AI41" s="85" t="s">
        <v>739</v>
      </c>
      <c r="AJ41" s="79" t="b">
        <v>0</v>
      </c>
      <c r="AK41" s="79">
        <v>2</v>
      </c>
      <c r="AL41" s="85" t="s">
        <v>663</v>
      </c>
      <c r="AM41" s="79" t="s">
        <v>755</v>
      </c>
      <c r="AN41" s="79" t="b">
        <v>0</v>
      </c>
      <c r="AO41" s="85" t="s">
        <v>663</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245</v>
      </c>
      <c r="B42" s="64" t="s">
        <v>311</v>
      </c>
      <c r="C42" s="65"/>
      <c r="D42" s="66"/>
      <c r="E42" s="67"/>
      <c r="F42" s="68"/>
      <c r="G42" s="65"/>
      <c r="H42" s="69"/>
      <c r="I42" s="70"/>
      <c r="J42" s="70"/>
      <c r="K42" s="34" t="s">
        <v>65</v>
      </c>
      <c r="L42" s="77">
        <v>84</v>
      </c>
      <c r="M42" s="77"/>
      <c r="N42" s="72"/>
      <c r="O42" s="79" t="s">
        <v>316</v>
      </c>
      <c r="P42" s="81">
        <v>43684.888645833336</v>
      </c>
      <c r="Q42" s="79" t="s">
        <v>346</v>
      </c>
      <c r="R42" s="82" t="s">
        <v>392</v>
      </c>
      <c r="S42" s="79" t="s">
        <v>403</v>
      </c>
      <c r="T42" s="79"/>
      <c r="U42" s="79"/>
      <c r="V42" s="82" t="s">
        <v>469</v>
      </c>
      <c r="W42" s="81">
        <v>43684.888645833336</v>
      </c>
      <c r="X42" s="82" t="s">
        <v>558</v>
      </c>
      <c r="Y42" s="79"/>
      <c r="Z42" s="79"/>
      <c r="AA42" s="85" t="s">
        <v>665</v>
      </c>
      <c r="AB42" s="79"/>
      <c r="AC42" s="79" t="b">
        <v>0</v>
      </c>
      <c r="AD42" s="79">
        <v>0</v>
      </c>
      <c r="AE42" s="85" t="s">
        <v>739</v>
      </c>
      <c r="AF42" s="79" t="b">
        <v>0</v>
      </c>
      <c r="AG42" s="79" t="s">
        <v>747</v>
      </c>
      <c r="AH42" s="79"/>
      <c r="AI42" s="85" t="s">
        <v>739</v>
      </c>
      <c r="AJ42" s="79" t="b">
        <v>0</v>
      </c>
      <c r="AK42" s="79">
        <v>0</v>
      </c>
      <c r="AL42" s="85" t="s">
        <v>739</v>
      </c>
      <c r="AM42" s="79" t="s">
        <v>754</v>
      </c>
      <c r="AN42" s="79" t="b">
        <v>0</v>
      </c>
      <c r="AO42" s="85" t="s">
        <v>665</v>
      </c>
      <c r="AP42" s="79" t="s">
        <v>176</v>
      </c>
      <c r="AQ42" s="79">
        <v>0</v>
      </c>
      <c r="AR42" s="79">
        <v>0</v>
      </c>
      <c r="AS42" s="79"/>
      <c r="AT42" s="79"/>
      <c r="AU42" s="79"/>
      <c r="AV42" s="79"/>
      <c r="AW42" s="79"/>
      <c r="AX42" s="79"/>
      <c r="AY42" s="79"/>
      <c r="AZ42" s="79"/>
      <c r="BA42">
        <v>1</v>
      </c>
      <c r="BB42" s="78" t="str">
        <f>REPLACE(INDEX(GroupVertices[Group],MATCH(Edges25[[#This Row],[Vertex 1]],GroupVertices[Vertex],0)),1,1,"")</f>
        <v>12</v>
      </c>
      <c r="BC42" s="78" t="str">
        <f>REPLACE(INDEX(GroupVertices[Group],MATCH(Edges25[[#This Row],[Vertex 2]],GroupVertices[Vertex],0)),1,1,"")</f>
        <v>12</v>
      </c>
      <c r="BD42" s="48">
        <v>1</v>
      </c>
      <c r="BE42" s="49">
        <v>2.7027027027027026</v>
      </c>
      <c r="BF42" s="48">
        <v>2</v>
      </c>
      <c r="BG42" s="49">
        <v>5.405405405405405</v>
      </c>
      <c r="BH42" s="48">
        <v>0</v>
      </c>
      <c r="BI42" s="49">
        <v>0</v>
      </c>
      <c r="BJ42" s="48">
        <v>34</v>
      </c>
      <c r="BK42" s="49">
        <v>91.89189189189189</v>
      </c>
      <c r="BL42" s="48">
        <v>37</v>
      </c>
    </row>
    <row r="43" spans="1:64" ht="15">
      <c r="A43" s="64" t="s">
        <v>246</v>
      </c>
      <c r="B43" s="64" t="s">
        <v>242</v>
      </c>
      <c r="C43" s="65"/>
      <c r="D43" s="66"/>
      <c r="E43" s="67"/>
      <c r="F43" s="68"/>
      <c r="G43" s="65"/>
      <c r="H43" s="69"/>
      <c r="I43" s="70"/>
      <c r="J43" s="70"/>
      <c r="K43" s="34" t="s">
        <v>66</v>
      </c>
      <c r="L43" s="77">
        <v>86</v>
      </c>
      <c r="M43" s="77"/>
      <c r="N43" s="72"/>
      <c r="O43" s="79" t="s">
        <v>316</v>
      </c>
      <c r="P43" s="81">
        <v>43684.790671296294</v>
      </c>
      <c r="Q43" s="79" t="s">
        <v>347</v>
      </c>
      <c r="R43" s="79" t="s">
        <v>390</v>
      </c>
      <c r="S43" s="79" t="s">
        <v>412</v>
      </c>
      <c r="T43" s="79"/>
      <c r="U43" s="79"/>
      <c r="V43" s="82" t="s">
        <v>470</v>
      </c>
      <c r="W43" s="81">
        <v>43684.790671296294</v>
      </c>
      <c r="X43" s="82" t="s">
        <v>559</v>
      </c>
      <c r="Y43" s="79"/>
      <c r="Z43" s="79"/>
      <c r="AA43" s="85" t="s">
        <v>666</v>
      </c>
      <c r="AB43" s="79"/>
      <c r="AC43" s="79" t="b">
        <v>0</v>
      </c>
      <c r="AD43" s="79">
        <v>0</v>
      </c>
      <c r="AE43" s="85" t="s">
        <v>739</v>
      </c>
      <c r="AF43" s="79" t="b">
        <v>0</v>
      </c>
      <c r="AG43" s="79" t="s">
        <v>747</v>
      </c>
      <c r="AH43" s="79"/>
      <c r="AI43" s="85" t="s">
        <v>739</v>
      </c>
      <c r="AJ43" s="79" t="b">
        <v>0</v>
      </c>
      <c r="AK43" s="79">
        <v>2</v>
      </c>
      <c r="AL43" s="85" t="s">
        <v>662</v>
      </c>
      <c r="AM43" s="79" t="s">
        <v>753</v>
      </c>
      <c r="AN43" s="79" t="b">
        <v>0</v>
      </c>
      <c r="AO43" s="85" t="s">
        <v>662</v>
      </c>
      <c r="AP43" s="79" t="s">
        <v>176</v>
      </c>
      <c r="AQ43" s="79">
        <v>0</v>
      </c>
      <c r="AR43" s="79">
        <v>0</v>
      </c>
      <c r="AS43" s="79"/>
      <c r="AT43" s="79"/>
      <c r="AU43" s="79"/>
      <c r="AV43" s="79"/>
      <c r="AW43" s="79"/>
      <c r="AX43" s="79"/>
      <c r="AY43" s="79"/>
      <c r="AZ43" s="79"/>
      <c r="BA43">
        <v>2</v>
      </c>
      <c r="BB43" s="78" t="str">
        <f>REPLACE(INDEX(GroupVertices[Group],MATCH(Edges25[[#This Row],[Vertex 1]],GroupVertices[Vertex],0)),1,1,"")</f>
        <v>8</v>
      </c>
      <c r="BC43" s="78" t="str">
        <f>REPLACE(INDEX(GroupVertices[Group],MATCH(Edges25[[#This Row],[Vertex 2]],GroupVertices[Vertex],0)),1,1,"")</f>
        <v>8</v>
      </c>
      <c r="BD43" s="48">
        <v>3</v>
      </c>
      <c r="BE43" s="49">
        <v>23.076923076923077</v>
      </c>
      <c r="BF43" s="48">
        <v>1</v>
      </c>
      <c r="BG43" s="49">
        <v>7.6923076923076925</v>
      </c>
      <c r="BH43" s="48">
        <v>0</v>
      </c>
      <c r="BI43" s="49">
        <v>0</v>
      </c>
      <c r="BJ43" s="48">
        <v>9</v>
      </c>
      <c r="BK43" s="49">
        <v>69.23076923076923</v>
      </c>
      <c r="BL43" s="48">
        <v>13</v>
      </c>
    </row>
    <row r="44" spans="1:64" ht="15">
      <c r="A44" s="64" t="s">
        <v>246</v>
      </c>
      <c r="B44" s="64" t="s">
        <v>242</v>
      </c>
      <c r="C44" s="65"/>
      <c r="D44" s="66"/>
      <c r="E44" s="67"/>
      <c r="F44" s="68"/>
      <c r="G44" s="65"/>
      <c r="H44" s="69"/>
      <c r="I44" s="70"/>
      <c r="J44" s="70"/>
      <c r="K44" s="34" t="s">
        <v>66</v>
      </c>
      <c r="L44" s="77">
        <v>87</v>
      </c>
      <c r="M44" s="77"/>
      <c r="N44" s="72"/>
      <c r="O44" s="79" t="s">
        <v>316</v>
      </c>
      <c r="P44" s="81">
        <v>43684.91069444444</v>
      </c>
      <c r="Q44" s="79" t="s">
        <v>348</v>
      </c>
      <c r="R44" s="79"/>
      <c r="S44" s="79"/>
      <c r="T44" s="79"/>
      <c r="U44" s="79"/>
      <c r="V44" s="82" t="s">
        <v>470</v>
      </c>
      <c r="W44" s="81">
        <v>43684.91069444444</v>
      </c>
      <c r="X44" s="82" t="s">
        <v>560</v>
      </c>
      <c r="Y44" s="79"/>
      <c r="Z44" s="79"/>
      <c r="AA44" s="85" t="s">
        <v>667</v>
      </c>
      <c r="AB44" s="79"/>
      <c r="AC44" s="79" t="b">
        <v>0</v>
      </c>
      <c r="AD44" s="79">
        <v>0</v>
      </c>
      <c r="AE44" s="85" t="s">
        <v>739</v>
      </c>
      <c r="AF44" s="79" t="b">
        <v>0</v>
      </c>
      <c r="AG44" s="79" t="s">
        <v>747</v>
      </c>
      <c r="AH44" s="79"/>
      <c r="AI44" s="85" t="s">
        <v>739</v>
      </c>
      <c r="AJ44" s="79" t="b">
        <v>0</v>
      </c>
      <c r="AK44" s="79">
        <v>2</v>
      </c>
      <c r="AL44" s="85" t="s">
        <v>669</v>
      </c>
      <c r="AM44" s="79" t="s">
        <v>753</v>
      </c>
      <c r="AN44" s="79" t="b">
        <v>0</v>
      </c>
      <c r="AO44" s="85" t="s">
        <v>669</v>
      </c>
      <c r="AP44" s="79" t="s">
        <v>176</v>
      </c>
      <c r="AQ44" s="79">
        <v>0</v>
      </c>
      <c r="AR44" s="79">
        <v>0</v>
      </c>
      <c r="AS44" s="79"/>
      <c r="AT44" s="79"/>
      <c r="AU44" s="79"/>
      <c r="AV44" s="79"/>
      <c r="AW44" s="79"/>
      <c r="AX44" s="79"/>
      <c r="AY44" s="79"/>
      <c r="AZ44" s="79"/>
      <c r="BA44">
        <v>2</v>
      </c>
      <c r="BB44" s="78" t="str">
        <f>REPLACE(INDEX(GroupVertices[Group],MATCH(Edges25[[#This Row],[Vertex 1]],GroupVertices[Vertex],0)),1,1,"")</f>
        <v>8</v>
      </c>
      <c r="BC44" s="78" t="str">
        <f>REPLACE(INDEX(GroupVertices[Group],MATCH(Edges25[[#This Row],[Vertex 2]],GroupVertices[Vertex],0)),1,1,"")</f>
        <v>8</v>
      </c>
      <c r="BD44" s="48">
        <v>0</v>
      </c>
      <c r="BE44" s="49">
        <v>0</v>
      </c>
      <c r="BF44" s="48">
        <v>1</v>
      </c>
      <c r="BG44" s="49">
        <v>4.545454545454546</v>
      </c>
      <c r="BH44" s="48">
        <v>0</v>
      </c>
      <c r="BI44" s="49">
        <v>0</v>
      </c>
      <c r="BJ44" s="48">
        <v>21</v>
      </c>
      <c r="BK44" s="49">
        <v>95.45454545454545</v>
      </c>
      <c r="BL44" s="48">
        <v>22</v>
      </c>
    </row>
    <row r="45" spans="1:64" ht="15">
      <c r="A45" s="64" t="s">
        <v>247</v>
      </c>
      <c r="B45" s="64" t="s">
        <v>246</v>
      </c>
      <c r="C45" s="65"/>
      <c r="D45" s="66"/>
      <c r="E45" s="67"/>
      <c r="F45" s="68"/>
      <c r="G45" s="65"/>
      <c r="H45" s="69"/>
      <c r="I45" s="70"/>
      <c r="J45" s="70"/>
      <c r="K45" s="34" t="s">
        <v>65</v>
      </c>
      <c r="L45" s="77">
        <v>88</v>
      </c>
      <c r="M45" s="77"/>
      <c r="N45" s="72"/>
      <c r="O45" s="79" t="s">
        <v>316</v>
      </c>
      <c r="P45" s="81">
        <v>43684.81694444444</v>
      </c>
      <c r="Q45" s="79" t="s">
        <v>347</v>
      </c>
      <c r="R45" s="79" t="s">
        <v>390</v>
      </c>
      <c r="S45" s="79" t="s">
        <v>412</v>
      </c>
      <c r="T45" s="79"/>
      <c r="U45" s="79"/>
      <c r="V45" s="82" t="s">
        <v>471</v>
      </c>
      <c r="W45" s="81">
        <v>43684.81694444444</v>
      </c>
      <c r="X45" s="82" t="s">
        <v>561</v>
      </c>
      <c r="Y45" s="79"/>
      <c r="Z45" s="79"/>
      <c r="AA45" s="85" t="s">
        <v>668</v>
      </c>
      <c r="AB45" s="79"/>
      <c r="AC45" s="79" t="b">
        <v>0</v>
      </c>
      <c r="AD45" s="79">
        <v>0</v>
      </c>
      <c r="AE45" s="85" t="s">
        <v>739</v>
      </c>
      <c r="AF45" s="79" t="b">
        <v>0</v>
      </c>
      <c r="AG45" s="79" t="s">
        <v>747</v>
      </c>
      <c r="AH45" s="79"/>
      <c r="AI45" s="85" t="s">
        <v>739</v>
      </c>
      <c r="AJ45" s="79" t="b">
        <v>0</v>
      </c>
      <c r="AK45" s="79">
        <v>2</v>
      </c>
      <c r="AL45" s="85" t="s">
        <v>662</v>
      </c>
      <c r="AM45" s="79" t="s">
        <v>755</v>
      </c>
      <c r="AN45" s="79" t="b">
        <v>0</v>
      </c>
      <c r="AO45" s="85" t="s">
        <v>662</v>
      </c>
      <c r="AP45" s="79" t="s">
        <v>176</v>
      </c>
      <c r="AQ45" s="79">
        <v>0</v>
      </c>
      <c r="AR45" s="79">
        <v>0</v>
      </c>
      <c r="AS45" s="79"/>
      <c r="AT45" s="79"/>
      <c r="AU45" s="79"/>
      <c r="AV45" s="79"/>
      <c r="AW45" s="79"/>
      <c r="AX45" s="79"/>
      <c r="AY45" s="79"/>
      <c r="AZ45" s="79"/>
      <c r="BA45">
        <v>1</v>
      </c>
      <c r="BB45" s="78" t="str">
        <f>REPLACE(INDEX(GroupVertices[Group],MATCH(Edges25[[#This Row],[Vertex 1]],GroupVertices[Vertex],0)),1,1,"")</f>
        <v>8</v>
      </c>
      <c r="BC45" s="78" t="str">
        <f>REPLACE(INDEX(GroupVertices[Group],MATCH(Edges25[[#This Row],[Vertex 2]],GroupVertices[Vertex],0)),1,1,"")</f>
        <v>8</v>
      </c>
      <c r="BD45" s="48"/>
      <c r="BE45" s="49"/>
      <c r="BF45" s="48"/>
      <c r="BG45" s="49"/>
      <c r="BH45" s="48"/>
      <c r="BI45" s="49"/>
      <c r="BJ45" s="48"/>
      <c r="BK45" s="49"/>
      <c r="BL45" s="48"/>
    </row>
    <row r="46" spans="1:64" ht="15">
      <c r="A46" s="64" t="s">
        <v>242</v>
      </c>
      <c r="B46" s="64" t="s">
        <v>242</v>
      </c>
      <c r="C46" s="65"/>
      <c r="D46" s="66"/>
      <c r="E46" s="67"/>
      <c r="F46" s="68"/>
      <c r="G46" s="65"/>
      <c r="H46" s="69"/>
      <c r="I46" s="70"/>
      <c r="J46" s="70"/>
      <c r="K46" s="34" t="s">
        <v>65</v>
      </c>
      <c r="L46" s="77">
        <v>89</v>
      </c>
      <c r="M46" s="77"/>
      <c r="N46" s="72"/>
      <c r="O46" s="79" t="s">
        <v>176</v>
      </c>
      <c r="P46" s="81">
        <v>43684.71716435185</v>
      </c>
      <c r="Q46" s="79" t="s">
        <v>349</v>
      </c>
      <c r="R46" s="79" t="s">
        <v>393</v>
      </c>
      <c r="S46" s="79" t="s">
        <v>413</v>
      </c>
      <c r="T46" s="79" t="s">
        <v>422</v>
      </c>
      <c r="U46" s="82" t="s">
        <v>433</v>
      </c>
      <c r="V46" s="82" t="s">
        <v>433</v>
      </c>
      <c r="W46" s="81">
        <v>43684.71716435185</v>
      </c>
      <c r="X46" s="82" t="s">
        <v>562</v>
      </c>
      <c r="Y46" s="79"/>
      <c r="Z46" s="79"/>
      <c r="AA46" s="85" t="s">
        <v>669</v>
      </c>
      <c r="AB46" s="79"/>
      <c r="AC46" s="79" t="b">
        <v>0</v>
      </c>
      <c r="AD46" s="79">
        <v>4</v>
      </c>
      <c r="AE46" s="85" t="s">
        <v>739</v>
      </c>
      <c r="AF46" s="79" t="b">
        <v>0</v>
      </c>
      <c r="AG46" s="79" t="s">
        <v>747</v>
      </c>
      <c r="AH46" s="79"/>
      <c r="AI46" s="85" t="s">
        <v>739</v>
      </c>
      <c r="AJ46" s="79" t="b">
        <v>0</v>
      </c>
      <c r="AK46" s="79">
        <v>2</v>
      </c>
      <c r="AL46" s="85" t="s">
        <v>739</v>
      </c>
      <c r="AM46" s="79" t="s">
        <v>755</v>
      </c>
      <c r="AN46" s="79" t="b">
        <v>0</v>
      </c>
      <c r="AO46" s="85" t="s">
        <v>669</v>
      </c>
      <c r="AP46" s="79" t="s">
        <v>176</v>
      </c>
      <c r="AQ46" s="79">
        <v>0</v>
      </c>
      <c r="AR46" s="79">
        <v>0</v>
      </c>
      <c r="AS46" s="79"/>
      <c r="AT46" s="79"/>
      <c r="AU46" s="79"/>
      <c r="AV46" s="79"/>
      <c r="AW46" s="79"/>
      <c r="AX46" s="79"/>
      <c r="AY46" s="79"/>
      <c r="AZ46" s="79"/>
      <c r="BA46">
        <v>2</v>
      </c>
      <c r="BB46" s="78" t="str">
        <f>REPLACE(INDEX(GroupVertices[Group],MATCH(Edges25[[#This Row],[Vertex 1]],GroupVertices[Vertex],0)),1,1,"")</f>
        <v>8</v>
      </c>
      <c r="BC46" s="78" t="str">
        <f>REPLACE(INDEX(GroupVertices[Group],MATCH(Edges25[[#This Row],[Vertex 2]],GroupVertices[Vertex],0)),1,1,"")</f>
        <v>8</v>
      </c>
      <c r="BD46" s="48">
        <v>0</v>
      </c>
      <c r="BE46" s="49">
        <v>0</v>
      </c>
      <c r="BF46" s="48">
        <v>1</v>
      </c>
      <c r="BG46" s="49">
        <v>4.761904761904762</v>
      </c>
      <c r="BH46" s="48">
        <v>0</v>
      </c>
      <c r="BI46" s="49">
        <v>0</v>
      </c>
      <c r="BJ46" s="48">
        <v>20</v>
      </c>
      <c r="BK46" s="49">
        <v>95.23809523809524</v>
      </c>
      <c r="BL46" s="48">
        <v>21</v>
      </c>
    </row>
    <row r="47" spans="1:64" ht="15">
      <c r="A47" s="64" t="s">
        <v>242</v>
      </c>
      <c r="B47" s="64" t="s">
        <v>242</v>
      </c>
      <c r="C47" s="65"/>
      <c r="D47" s="66"/>
      <c r="E47" s="67"/>
      <c r="F47" s="68"/>
      <c r="G47" s="65"/>
      <c r="H47" s="69"/>
      <c r="I47" s="70"/>
      <c r="J47" s="70"/>
      <c r="K47" s="34" t="s">
        <v>65</v>
      </c>
      <c r="L47" s="77">
        <v>90</v>
      </c>
      <c r="M47" s="77"/>
      <c r="N47" s="72"/>
      <c r="O47" s="79" t="s">
        <v>176</v>
      </c>
      <c r="P47" s="81">
        <v>43684.763715277775</v>
      </c>
      <c r="Q47" s="79" t="s">
        <v>350</v>
      </c>
      <c r="R47" s="82" t="s">
        <v>394</v>
      </c>
      <c r="S47" s="79" t="s">
        <v>403</v>
      </c>
      <c r="T47" s="79"/>
      <c r="U47" s="82" t="s">
        <v>434</v>
      </c>
      <c r="V47" s="82" t="s">
        <v>434</v>
      </c>
      <c r="W47" s="81">
        <v>43684.763715277775</v>
      </c>
      <c r="X47" s="82" t="s">
        <v>563</v>
      </c>
      <c r="Y47" s="79"/>
      <c r="Z47" s="79"/>
      <c r="AA47" s="85" t="s">
        <v>670</v>
      </c>
      <c r="AB47" s="79"/>
      <c r="AC47" s="79" t="b">
        <v>0</v>
      </c>
      <c r="AD47" s="79">
        <v>3</v>
      </c>
      <c r="AE47" s="85" t="s">
        <v>739</v>
      </c>
      <c r="AF47" s="79" t="b">
        <v>0</v>
      </c>
      <c r="AG47" s="79" t="s">
        <v>747</v>
      </c>
      <c r="AH47" s="79"/>
      <c r="AI47" s="85" t="s">
        <v>739</v>
      </c>
      <c r="AJ47" s="79" t="b">
        <v>0</v>
      </c>
      <c r="AK47" s="79">
        <v>0</v>
      </c>
      <c r="AL47" s="85" t="s">
        <v>739</v>
      </c>
      <c r="AM47" s="79" t="s">
        <v>755</v>
      </c>
      <c r="AN47" s="79" t="b">
        <v>0</v>
      </c>
      <c r="AO47" s="85" t="s">
        <v>670</v>
      </c>
      <c r="AP47" s="79" t="s">
        <v>176</v>
      </c>
      <c r="AQ47" s="79">
        <v>0</v>
      </c>
      <c r="AR47" s="79">
        <v>0</v>
      </c>
      <c r="AS47" s="79"/>
      <c r="AT47" s="79"/>
      <c r="AU47" s="79"/>
      <c r="AV47" s="79"/>
      <c r="AW47" s="79"/>
      <c r="AX47" s="79"/>
      <c r="AY47" s="79"/>
      <c r="AZ47" s="79"/>
      <c r="BA47">
        <v>2</v>
      </c>
      <c r="BB47" s="78" t="str">
        <f>REPLACE(INDEX(GroupVertices[Group],MATCH(Edges25[[#This Row],[Vertex 1]],GroupVertices[Vertex],0)),1,1,"")</f>
        <v>8</v>
      </c>
      <c r="BC47" s="78" t="str">
        <f>REPLACE(INDEX(GroupVertices[Group],MATCH(Edges25[[#This Row],[Vertex 2]],GroupVertices[Vertex],0)),1,1,"")</f>
        <v>8</v>
      </c>
      <c r="BD47" s="48">
        <v>2</v>
      </c>
      <c r="BE47" s="49">
        <v>33.333333333333336</v>
      </c>
      <c r="BF47" s="48">
        <v>1</v>
      </c>
      <c r="BG47" s="49">
        <v>16.666666666666668</v>
      </c>
      <c r="BH47" s="48">
        <v>0</v>
      </c>
      <c r="BI47" s="49">
        <v>0</v>
      </c>
      <c r="BJ47" s="48">
        <v>3</v>
      </c>
      <c r="BK47" s="49">
        <v>50</v>
      </c>
      <c r="BL47" s="48">
        <v>6</v>
      </c>
    </row>
    <row r="48" spans="1:64" ht="15">
      <c r="A48" s="64" t="s">
        <v>247</v>
      </c>
      <c r="B48" s="64" t="s">
        <v>242</v>
      </c>
      <c r="C48" s="65"/>
      <c r="D48" s="66"/>
      <c r="E48" s="67"/>
      <c r="F48" s="68"/>
      <c r="G48" s="65"/>
      <c r="H48" s="69"/>
      <c r="I48" s="70"/>
      <c r="J48" s="70"/>
      <c r="K48" s="34" t="s">
        <v>65</v>
      </c>
      <c r="L48" s="77">
        <v>92</v>
      </c>
      <c r="M48" s="77"/>
      <c r="N48" s="72"/>
      <c r="O48" s="79" t="s">
        <v>316</v>
      </c>
      <c r="P48" s="81">
        <v>43684.91291666667</v>
      </c>
      <c r="Q48" s="79" t="s">
        <v>348</v>
      </c>
      <c r="R48" s="79"/>
      <c r="S48" s="79"/>
      <c r="T48" s="79"/>
      <c r="U48" s="79"/>
      <c r="V48" s="82" t="s">
        <v>471</v>
      </c>
      <c r="W48" s="81">
        <v>43684.91291666667</v>
      </c>
      <c r="X48" s="82" t="s">
        <v>564</v>
      </c>
      <c r="Y48" s="79"/>
      <c r="Z48" s="79"/>
      <c r="AA48" s="85" t="s">
        <v>671</v>
      </c>
      <c r="AB48" s="79"/>
      <c r="AC48" s="79" t="b">
        <v>0</v>
      </c>
      <c r="AD48" s="79">
        <v>0</v>
      </c>
      <c r="AE48" s="85" t="s">
        <v>739</v>
      </c>
      <c r="AF48" s="79" t="b">
        <v>0</v>
      </c>
      <c r="AG48" s="79" t="s">
        <v>747</v>
      </c>
      <c r="AH48" s="79"/>
      <c r="AI48" s="85" t="s">
        <v>739</v>
      </c>
      <c r="AJ48" s="79" t="b">
        <v>0</v>
      </c>
      <c r="AK48" s="79">
        <v>2</v>
      </c>
      <c r="AL48" s="85" t="s">
        <v>669</v>
      </c>
      <c r="AM48" s="79" t="s">
        <v>755</v>
      </c>
      <c r="AN48" s="79" t="b">
        <v>0</v>
      </c>
      <c r="AO48" s="85" t="s">
        <v>669</v>
      </c>
      <c r="AP48" s="79" t="s">
        <v>176</v>
      </c>
      <c r="AQ48" s="79">
        <v>0</v>
      </c>
      <c r="AR48" s="79">
        <v>0</v>
      </c>
      <c r="AS48" s="79"/>
      <c r="AT48" s="79"/>
      <c r="AU48" s="79"/>
      <c r="AV48" s="79"/>
      <c r="AW48" s="79"/>
      <c r="AX48" s="79"/>
      <c r="AY48" s="79"/>
      <c r="AZ48" s="79"/>
      <c r="BA48">
        <v>2</v>
      </c>
      <c r="BB48" s="78" t="str">
        <f>REPLACE(INDEX(GroupVertices[Group],MATCH(Edges25[[#This Row],[Vertex 1]],GroupVertices[Vertex],0)),1,1,"")</f>
        <v>8</v>
      </c>
      <c r="BC48" s="78" t="str">
        <f>REPLACE(INDEX(GroupVertices[Group],MATCH(Edges25[[#This Row],[Vertex 2]],GroupVertices[Vertex],0)),1,1,"")</f>
        <v>8</v>
      </c>
      <c r="BD48" s="48">
        <v>0</v>
      </c>
      <c r="BE48" s="49">
        <v>0</v>
      </c>
      <c r="BF48" s="48">
        <v>1</v>
      </c>
      <c r="BG48" s="49">
        <v>4.545454545454546</v>
      </c>
      <c r="BH48" s="48">
        <v>0</v>
      </c>
      <c r="BI48" s="49">
        <v>0</v>
      </c>
      <c r="BJ48" s="48">
        <v>21</v>
      </c>
      <c r="BK48" s="49">
        <v>95.45454545454545</v>
      </c>
      <c r="BL48" s="48">
        <v>22</v>
      </c>
    </row>
    <row r="49" spans="1:64" ht="15">
      <c r="A49" s="64" t="s">
        <v>248</v>
      </c>
      <c r="B49" s="64" t="s">
        <v>248</v>
      </c>
      <c r="C49" s="65"/>
      <c r="D49" s="66"/>
      <c r="E49" s="67"/>
      <c r="F49" s="68"/>
      <c r="G49" s="65"/>
      <c r="H49" s="69"/>
      <c r="I49" s="70"/>
      <c r="J49" s="70"/>
      <c r="K49" s="34" t="s">
        <v>65</v>
      </c>
      <c r="L49" s="77">
        <v>93</v>
      </c>
      <c r="M49" s="77"/>
      <c r="N49" s="72"/>
      <c r="O49" s="79" t="s">
        <v>176</v>
      </c>
      <c r="P49" s="81">
        <v>43685.09027777778</v>
      </c>
      <c r="Q49" s="79" t="s">
        <v>351</v>
      </c>
      <c r="R49" s="82" t="s">
        <v>395</v>
      </c>
      <c r="S49" s="79" t="s">
        <v>403</v>
      </c>
      <c r="T49" s="79"/>
      <c r="U49" s="79"/>
      <c r="V49" s="82" t="s">
        <v>472</v>
      </c>
      <c r="W49" s="81">
        <v>43685.09027777778</v>
      </c>
      <c r="X49" s="82" t="s">
        <v>565</v>
      </c>
      <c r="Y49" s="79"/>
      <c r="Z49" s="79"/>
      <c r="AA49" s="85" t="s">
        <v>672</v>
      </c>
      <c r="AB49" s="79"/>
      <c r="AC49" s="79" t="b">
        <v>0</v>
      </c>
      <c r="AD49" s="79">
        <v>8</v>
      </c>
      <c r="AE49" s="85" t="s">
        <v>739</v>
      </c>
      <c r="AF49" s="79" t="b">
        <v>0</v>
      </c>
      <c r="AG49" s="79" t="s">
        <v>747</v>
      </c>
      <c r="AH49" s="79"/>
      <c r="AI49" s="85" t="s">
        <v>739</v>
      </c>
      <c r="AJ49" s="79" t="b">
        <v>0</v>
      </c>
      <c r="AK49" s="79">
        <v>1</v>
      </c>
      <c r="AL49" s="85" t="s">
        <v>739</v>
      </c>
      <c r="AM49" s="79" t="s">
        <v>755</v>
      </c>
      <c r="AN49" s="79" t="b">
        <v>0</v>
      </c>
      <c r="AO49" s="85" t="s">
        <v>672</v>
      </c>
      <c r="AP49" s="79" t="s">
        <v>176</v>
      </c>
      <c r="AQ49" s="79">
        <v>0</v>
      </c>
      <c r="AR49" s="79">
        <v>0</v>
      </c>
      <c r="AS49" s="79"/>
      <c r="AT49" s="79"/>
      <c r="AU49" s="79"/>
      <c r="AV49" s="79"/>
      <c r="AW49" s="79"/>
      <c r="AX49" s="79"/>
      <c r="AY49" s="79"/>
      <c r="AZ49" s="79"/>
      <c r="BA49">
        <v>1</v>
      </c>
      <c r="BB49" s="78" t="str">
        <f>REPLACE(INDEX(GroupVertices[Group],MATCH(Edges25[[#This Row],[Vertex 1]],GroupVertices[Vertex],0)),1,1,"")</f>
        <v>11</v>
      </c>
      <c r="BC49" s="78" t="str">
        <f>REPLACE(INDEX(GroupVertices[Group],MATCH(Edges25[[#This Row],[Vertex 2]],GroupVertices[Vertex],0)),1,1,"")</f>
        <v>11</v>
      </c>
      <c r="BD49" s="48">
        <v>3</v>
      </c>
      <c r="BE49" s="49">
        <v>5.882352941176471</v>
      </c>
      <c r="BF49" s="48">
        <v>0</v>
      </c>
      <c r="BG49" s="49">
        <v>0</v>
      </c>
      <c r="BH49" s="48">
        <v>0</v>
      </c>
      <c r="BI49" s="49">
        <v>0</v>
      </c>
      <c r="BJ49" s="48">
        <v>48</v>
      </c>
      <c r="BK49" s="49">
        <v>94.11764705882354</v>
      </c>
      <c r="BL49" s="48">
        <v>51</v>
      </c>
    </row>
    <row r="50" spans="1:64" ht="15">
      <c r="A50" s="64" t="s">
        <v>249</v>
      </c>
      <c r="B50" s="64" t="s">
        <v>248</v>
      </c>
      <c r="C50" s="65"/>
      <c r="D50" s="66"/>
      <c r="E50" s="67"/>
      <c r="F50" s="68"/>
      <c r="G50" s="65"/>
      <c r="H50" s="69"/>
      <c r="I50" s="70"/>
      <c r="J50" s="70"/>
      <c r="K50" s="34" t="s">
        <v>65</v>
      </c>
      <c r="L50" s="77">
        <v>94</v>
      </c>
      <c r="M50" s="77"/>
      <c r="N50" s="72"/>
      <c r="O50" s="79" t="s">
        <v>316</v>
      </c>
      <c r="P50" s="81">
        <v>43685.12275462963</v>
      </c>
      <c r="Q50" s="79" t="s">
        <v>352</v>
      </c>
      <c r="R50" s="82" t="s">
        <v>395</v>
      </c>
      <c r="S50" s="79" t="s">
        <v>403</v>
      </c>
      <c r="T50" s="79"/>
      <c r="U50" s="79"/>
      <c r="V50" s="82" t="s">
        <v>473</v>
      </c>
      <c r="W50" s="81">
        <v>43685.12275462963</v>
      </c>
      <c r="X50" s="82" t="s">
        <v>566</v>
      </c>
      <c r="Y50" s="79"/>
      <c r="Z50" s="79"/>
      <c r="AA50" s="85" t="s">
        <v>673</v>
      </c>
      <c r="AB50" s="79"/>
      <c r="AC50" s="79" t="b">
        <v>0</v>
      </c>
      <c r="AD50" s="79">
        <v>0</v>
      </c>
      <c r="AE50" s="85" t="s">
        <v>739</v>
      </c>
      <c r="AF50" s="79" t="b">
        <v>0</v>
      </c>
      <c r="AG50" s="79" t="s">
        <v>747</v>
      </c>
      <c r="AH50" s="79"/>
      <c r="AI50" s="85" t="s">
        <v>739</v>
      </c>
      <c r="AJ50" s="79" t="b">
        <v>0</v>
      </c>
      <c r="AK50" s="79">
        <v>1</v>
      </c>
      <c r="AL50" s="85" t="s">
        <v>672</v>
      </c>
      <c r="AM50" s="79" t="s">
        <v>753</v>
      </c>
      <c r="AN50" s="79" t="b">
        <v>0</v>
      </c>
      <c r="AO50" s="85" t="s">
        <v>672</v>
      </c>
      <c r="AP50" s="79" t="s">
        <v>176</v>
      </c>
      <c r="AQ50" s="79">
        <v>0</v>
      </c>
      <c r="AR50" s="79">
        <v>0</v>
      </c>
      <c r="AS50" s="79"/>
      <c r="AT50" s="79"/>
      <c r="AU50" s="79"/>
      <c r="AV50" s="79"/>
      <c r="AW50" s="79"/>
      <c r="AX50" s="79"/>
      <c r="AY50" s="79"/>
      <c r="AZ50" s="79"/>
      <c r="BA50">
        <v>1</v>
      </c>
      <c r="BB50" s="78" t="str">
        <f>REPLACE(INDEX(GroupVertices[Group],MATCH(Edges25[[#This Row],[Vertex 1]],GroupVertices[Vertex],0)),1,1,"")</f>
        <v>11</v>
      </c>
      <c r="BC50" s="78" t="str">
        <f>REPLACE(INDEX(GroupVertices[Group],MATCH(Edges25[[#This Row],[Vertex 2]],GroupVertices[Vertex],0)),1,1,"")</f>
        <v>11</v>
      </c>
      <c r="BD50" s="48">
        <v>1</v>
      </c>
      <c r="BE50" s="49">
        <v>4.166666666666667</v>
      </c>
      <c r="BF50" s="48">
        <v>0</v>
      </c>
      <c r="BG50" s="49">
        <v>0</v>
      </c>
      <c r="BH50" s="48">
        <v>0</v>
      </c>
      <c r="BI50" s="49">
        <v>0</v>
      </c>
      <c r="BJ50" s="48">
        <v>23</v>
      </c>
      <c r="BK50" s="49">
        <v>95.83333333333333</v>
      </c>
      <c r="BL50" s="48">
        <v>24</v>
      </c>
    </row>
    <row r="51" spans="1:64" ht="15">
      <c r="A51" s="64" t="s">
        <v>250</v>
      </c>
      <c r="B51" s="64" t="s">
        <v>243</v>
      </c>
      <c r="C51" s="65"/>
      <c r="D51" s="66"/>
      <c r="E51" s="67"/>
      <c r="F51" s="68"/>
      <c r="G51" s="65"/>
      <c r="H51" s="69"/>
      <c r="I51" s="70"/>
      <c r="J51" s="70"/>
      <c r="K51" s="34" t="s">
        <v>65</v>
      </c>
      <c r="L51" s="77">
        <v>96</v>
      </c>
      <c r="M51" s="77"/>
      <c r="N51" s="72"/>
      <c r="O51" s="79" t="s">
        <v>317</v>
      </c>
      <c r="P51" s="81">
        <v>43684.99123842592</v>
      </c>
      <c r="Q51" s="79" t="s">
        <v>353</v>
      </c>
      <c r="R51" s="79"/>
      <c r="S51" s="79"/>
      <c r="T51" s="79"/>
      <c r="U51" s="79"/>
      <c r="V51" s="82" t="s">
        <v>474</v>
      </c>
      <c r="W51" s="81">
        <v>43684.99123842592</v>
      </c>
      <c r="X51" s="82" t="s">
        <v>567</v>
      </c>
      <c r="Y51" s="79"/>
      <c r="Z51" s="79"/>
      <c r="AA51" s="85" t="s">
        <v>674</v>
      </c>
      <c r="AB51" s="85" t="s">
        <v>736</v>
      </c>
      <c r="AC51" s="79" t="b">
        <v>0</v>
      </c>
      <c r="AD51" s="79">
        <v>23</v>
      </c>
      <c r="AE51" s="85" t="s">
        <v>744</v>
      </c>
      <c r="AF51" s="79" t="b">
        <v>0</v>
      </c>
      <c r="AG51" s="79" t="s">
        <v>748</v>
      </c>
      <c r="AH51" s="79"/>
      <c r="AI51" s="85" t="s">
        <v>739</v>
      </c>
      <c r="AJ51" s="79" t="b">
        <v>0</v>
      </c>
      <c r="AK51" s="79">
        <v>2</v>
      </c>
      <c r="AL51" s="85" t="s">
        <v>739</v>
      </c>
      <c r="AM51" s="79" t="s">
        <v>754</v>
      </c>
      <c r="AN51" s="79" t="b">
        <v>0</v>
      </c>
      <c r="AO51" s="85" t="s">
        <v>736</v>
      </c>
      <c r="AP51" s="79" t="s">
        <v>176</v>
      </c>
      <c r="AQ51" s="79">
        <v>0</v>
      </c>
      <c r="AR51" s="79">
        <v>0</v>
      </c>
      <c r="AS51" s="79"/>
      <c r="AT51" s="79"/>
      <c r="AU51" s="79"/>
      <c r="AV51" s="79"/>
      <c r="AW51" s="79"/>
      <c r="AX51" s="79"/>
      <c r="AY51" s="79"/>
      <c r="AZ51" s="79"/>
      <c r="BA51">
        <v>4</v>
      </c>
      <c r="BB51" s="78" t="str">
        <f>REPLACE(INDEX(GroupVertices[Group],MATCH(Edges25[[#This Row],[Vertex 1]],GroupVertices[Vertex],0)),1,1,"")</f>
        <v>2</v>
      </c>
      <c r="BC51" s="78" t="str">
        <f>REPLACE(INDEX(GroupVertices[Group],MATCH(Edges25[[#This Row],[Vertex 2]],GroupVertices[Vertex],0)),1,1,"")</f>
        <v>2</v>
      </c>
      <c r="BD51" s="48">
        <v>0</v>
      </c>
      <c r="BE51" s="49">
        <v>0</v>
      </c>
      <c r="BF51" s="48">
        <v>0</v>
      </c>
      <c r="BG51" s="49">
        <v>0</v>
      </c>
      <c r="BH51" s="48">
        <v>0</v>
      </c>
      <c r="BI51" s="49">
        <v>0</v>
      </c>
      <c r="BJ51" s="48">
        <v>5</v>
      </c>
      <c r="BK51" s="49">
        <v>100</v>
      </c>
      <c r="BL51" s="48">
        <v>5</v>
      </c>
    </row>
    <row r="52" spans="1:64" ht="15">
      <c r="A52" s="64" t="s">
        <v>250</v>
      </c>
      <c r="B52" s="64" t="s">
        <v>243</v>
      </c>
      <c r="C52" s="65"/>
      <c r="D52" s="66"/>
      <c r="E52" s="67"/>
      <c r="F52" s="68"/>
      <c r="G52" s="65"/>
      <c r="H52" s="69"/>
      <c r="I52" s="70"/>
      <c r="J52" s="70"/>
      <c r="K52" s="34" t="s">
        <v>65</v>
      </c>
      <c r="L52" s="77">
        <v>97</v>
      </c>
      <c r="M52" s="77"/>
      <c r="N52" s="72"/>
      <c r="O52" s="79" t="s">
        <v>317</v>
      </c>
      <c r="P52" s="81">
        <v>43684.99322916667</v>
      </c>
      <c r="Q52" s="79" t="s">
        <v>354</v>
      </c>
      <c r="R52" s="79"/>
      <c r="S52" s="79"/>
      <c r="T52" s="79"/>
      <c r="U52" s="79"/>
      <c r="V52" s="82" t="s">
        <v>474</v>
      </c>
      <c r="W52" s="81">
        <v>43684.99322916667</v>
      </c>
      <c r="X52" s="82" t="s">
        <v>568</v>
      </c>
      <c r="Y52" s="79"/>
      <c r="Z52" s="79"/>
      <c r="AA52" s="85" t="s">
        <v>675</v>
      </c>
      <c r="AB52" s="85" t="s">
        <v>674</v>
      </c>
      <c r="AC52" s="79" t="b">
        <v>0</v>
      </c>
      <c r="AD52" s="79">
        <v>21</v>
      </c>
      <c r="AE52" s="85" t="s">
        <v>744</v>
      </c>
      <c r="AF52" s="79" t="b">
        <v>0</v>
      </c>
      <c r="AG52" s="79" t="s">
        <v>748</v>
      </c>
      <c r="AH52" s="79"/>
      <c r="AI52" s="85" t="s">
        <v>739</v>
      </c>
      <c r="AJ52" s="79" t="b">
        <v>0</v>
      </c>
      <c r="AK52" s="79">
        <v>1</v>
      </c>
      <c r="AL52" s="85" t="s">
        <v>739</v>
      </c>
      <c r="AM52" s="79" t="s">
        <v>754</v>
      </c>
      <c r="AN52" s="79" t="b">
        <v>0</v>
      </c>
      <c r="AO52" s="85" t="s">
        <v>674</v>
      </c>
      <c r="AP52" s="79" t="s">
        <v>176</v>
      </c>
      <c r="AQ52" s="79">
        <v>0</v>
      </c>
      <c r="AR52" s="79">
        <v>0</v>
      </c>
      <c r="AS52" s="79"/>
      <c r="AT52" s="79"/>
      <c r="AU52" s="79"/>
      <c r="AV52" s="79"/>
      <c r="AW52" s="79"/>
      <c r="AX52" s="79"/>
      <c r="AY52" s="79"/>
      <c r="AZ52" s="79"/>
      <c r="BA52">
        <v>4</v>
      </c>
      <c r="BB52" s="78" t="str">
        <f>REPLACE(INDEX(GroupVertices[Group],MATCH(Edges25[[#This Row],[Vertex 1]],GroupVertices[Vertex],0)),1,1,"")</f>
        <v>2</v>
      </c>
      <c r="BC52" s="78" t="str">
        <f>REPLACE(INDEX(GroupVertices[Group],MATCH(Edges25[[#This Row],[Vertex 2]],GroupVertices[Vertex],0)),1,1,"")</f>
        <v>2</v>
      </c>
      <c r="BD52" s="48">
        <v>0</v>
      </c>
      <c r="BE52" s="49">
        <v>0</v>
      </c>
      <c r="BF52" s="48">
        <v>0</v>
      </c>
      <c r="BG52" s="49">
        <v>0</v>
      </c>
      <c r="BH52" s="48">
        <v>0</v>
      </c>
      <c r="BI52" s="49">
        <v>0</v>
      </c>
      <c r="BJ52" s="48">
        <v>7</v>
      </c>
      <c r="BK52" s="49">
        <v>100</v>
      </c>
      <c r="BL52" s="48">
        <v>7</v>
      </c>
    </row>
    <row r="53" spans="1:64" ht="15">
      <c r="A53" s="64" t="s">
        <v>250</v>
      </c>
      <c r="B53" s="64" t="s">
        <v>243</v>
      </c>
      <c r="C53" s="65"/>
      <c r="D53" s="66"/>
      <c r="E53" s="67"/>
      <c r="F53" s="68"/>
      <c r="G53" s="65"/>
      <c r="H53" s="69"/>
      <c r="I53" s="70"/>
      <c r="J53" s="70"/>
      <c r="K53" s="34" t="s">
        <v>65</v>
      </c>
      <c r="L53" s="77">
        <v>98</v>
      </c>
      <c r="M53" s="77"/>
      <c r="N53" s="72"/>
      <c r="O53" s="79" t="s">
        <v>317</v>
      </c>
      <c r="P53" s="81">
        <v>43684.99752314815</v>
      </c>
      <c r="Q53" s="79" t="s">
        <v>355</v>
      </c>
      <c r="R53" s="79"/>
      <c r="S53" s="79"/>
      <c r="T53" s="79"/>
      <c r="U53" s="79"/>
      <c r="V53" s="82" t="s">
        <v>474</v>
      </c>
      <c r="W53" s="81">
        <v>43684.99752314815</v>
      </c>
      <c r="X53" s="82" t="s">
        <v>569</v>
      </c>
      <c r="Y53" s="79"/>
      <c r="Z53" s="79"/>
      <c r="AA53" s="85" t="s">
        <v>676</v>
      </c>
      <c r="AB53" s="85" t="s">
        <v>675</v>
      </c>
      <c r="AC53" s="79" t="b">
        <v>0</v>
      </c>
      <c r="AD53" s="79">
        <v>16</v>
      </c>
      <c r="AE53" s="85" t="s">
        <v>744</v>
      </c>
      <c r="AF53" s="79" t="b">
        <v>0</v>
      </c>
      <c r="AG53" s="79" t="s">
        <v>748</v>
      </c>
      <c r="AH53" s="79"/>
      <c r="AI53" s="85" t="s">
        <v>739</v>
      </c>
      <c r="AJ53" s="79" t="b">
        <v>0</v>
      </c>
      <c r="AK53" s="79">
        <v>1</v>
      </c>
      <c r="AL53" s="85" t="s">
        <v>739</v>
      </c>
      <c r="AM53" s="79" t="s">
        <v>754</v>
      </c>
      <c r="AN53" s="79" t="b">
        <v>0</v>
      </c>
      <c r="AO53" s="85" t="s">
        <v>675</v>
      </c>
      <c r="AP53" s="79" t="s">
        <v>176</v>
      </c>
      <c r="AQ53" s="79">
        <v>0</v>
      </c>
      <c r="AR53" s="79">
        <v>0</v>
      </c>
      <c r="AS53" s="79"/>
      <c r="AT53" s="79"/>
      <c r="AU53" s="79"/>
      <c r="AV53" s="79"/>
      <c r="AW53" s="79"/>
      <c r="AX53" s="79"/>
      <c r="AY53" s="79"/>
      <c r="AZ53" s="79"/>
      <c r="BA53">
        <v>4</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6</v>
      </c>
      <c r="BK53" s="49">
        <v>100</v>
      </c>
      <c r="BL53" s="48">
        <v>6</v>
      </c>
    </row>
    <row r="54" spans="1:64" ht="15">
      <c r="A54" s="64" t="s">
        <v>250</v>
      </c>
      <c r="B54" s="64" t="s">
        <v>243</v>
      </c>
      <c r="C54" s="65"/>
      <c r="D54" s="66"/>
      <c r="E54" s="67"/>
      <c r="F54" s="68"/>
      <c r="G54" s="65"/>
      <c r="H54" s="69"/>
      <c r="I54" s="70"/>
      <c r="J54" s="70"/>
      <c r="K54" s="34" t="s">
        <v>65</v>
      </c>
      <c r="L54" s="77">
        <v>99</v>
      </c>
      <c r="M54" s="77"/>
      <c r="N54" s="72"/>
      <c r="O54" s="79" t="s">
        <v>317</v>
      </c>
      <c r="P54" s="81">
        <v>43685.000185185185</v>
      </c>
      <c r="Q54" s="79" t="s">
        <v>356</v>
      </c>
      <c r="R54" s="79"/>
      <c r="S54" s="79"/>
      <c r="T54" s="79"/>
      <c r="U54" s="79"/>
      <c r="V54" s="82" t="s">
        <v>474</v>
      </c>
      <c r="W54" s="81">
        <v>43685.000185185185</v>
      </c>
      <c r="X54" s="82" t="s">
        <v>570</v>
      </c>
      <c r="Y54" s="79"/>
      <c r="Z54" s="79"/>
      <c r="AA54" s="85" t="s">
        <v>677</v>
      </c>
      <c r="AB54" s="85" t="s">
        <v>676</v>
      </c>
      <c r="AC54" s="79" t="b">
        <v>0</v>
      </c>
      <c r="AD54" s="79">
        <v>15</v>
      </c>
      <c r="AE54" s="85" t="s">
        <v>744</v>
      </c>
      <c r="AF54" s="79" t="b">
        <v>0</v>
      </c>
      <c r="AG54" s="79" t="s">
        <v>748</v>
      </c>
      <c r="AH54" s="79"/>
      <c r="AI54" s="85" t="s">
        <v>739</v>
      </c>
      <c r="AJ54" s="79" t="b">
        <v>0</v>
      </c>
      <c r="AK54" s="79">
        <v>1</v>
      </c>
      <c r="AL54" s="85" t="s">
        <v>739</v>
      </c>
      <c r="AM54" s="79" t="s">
        <v>754</v>
      </c>
      <c r="AN54" s="79" t="b">
        <v>0</v>
      </c>
      <c r="AO54" s="85" t="s">
        <v>676</v>
      </c>
      <c r="AP54" s="79" t="s">
        <v>176</v>
      </c>
      <c r="AQ54" s="79">
        <v>0</v>
      </c>
      <c r="AR54" s="79">
        <v>0</v>
      </c>
      <c r="AS54" s="79"/>
      <c r="AT54" s="79"/>
      <c r="AU54" s="79"/>
      <c r="AV54" s="79"/>
      <c r="AW54" s="79"/>
      <c r="AX54" s="79"/>
      <c r="AY54" s="79"/>
      <c r="AZ54" s="79"/>
      <c r="BA54">
        <v>4</v>
      </c>
      <c r="BB54" s="78" t="str">
        <f>REPLACE(INDEX(GroupVertices[Group],MATCH(Edges25[[#This Row],[Vertex 1]],GroupVertices[Vertex],0)),1,1,"")</f>
        <v>2</v>
      </c>
      <c r="BC54" s="78" t="str">
        <f>REPLACE(INDEX(GroupVertices[Group],MATCH(Edges25[[#This Row],[Vertex 2]],GroupVertices[Vertex],0)),1,1,"")</f>
        <v>2</v>
      </c>
      <c r="BD54" s="48">
        <v>0</v>
      </c>
      <c r="BE54" s="49">
        <v>0</v>
      </c>
      <c r="BF54" s="48">
        <v>0</v>
      </c>
      <c r="BG54" s="49">
        <v>0</v>
      </c>
      <c r="BH54" s="48">
        <v>0</v>
      </c>
      <c r="BI54" s="49">
        <v>0</v>
      </c>
      <c r="BJ54" s="48">
        <v>9</v>
      </c>
      <c r="BK54" s="49">
        <v>100</v>
      </c>
      <c r="BL54" s="48">
        <v>9</v>
      </c>
    </row>
    <row r="55" spans="1:64" ht="15">
      <c r="A55" s="64" t="s">
        <v>251</v>
      </c>
      <c r="B55" s="64" t="s">
        <v>243</v>
      </c>
      <c r="C55" s="65"/>
      <c r="D55" s="66"/>
      <c r="E55" s="67"/>
      <c r="F55" s="68"/>
      <c r="G55" s="65"/>
      <c r="H55" s="69"/>
      <c r="I55" s="70"/>
      <c r="J55" s="70"/>
      <c r="K55" s="34" t="s">
        <v>65</v>
      </c>
      <c r="L55" s="77">
        <v>100</v>
      </c>
      <c r="M55" s="77"/>
      <c r="N55" s="72"/>
      <c r="O55" s="79" t="s">
        <v>316</v>
      </c>
      <c r="P55" s="81">
        <v>43685.55056712963</v>
      </c>
      <c r="Q55" s="79" t="s">
        <v>357</v>
      </c>
      <c r="R55" s="79"/>
      <c r="S55" s="79"/>
      <c r="T55" s="79"/>
      <c r="U55" s="79"/>
      <c r="V55" s="82" t="s">
        <v>475</v>
      </c>
      <c r="W55" s="81">
        <v>43685.55056712963</v>
      </c>
      <c r="X55" s="82" t="s">
        <v>571</v>
      </c>
      <c r="Y55" s="79"/>
      <c r="Z55" s="79"/>
      <c r="AA55" s="85" t="s">
        <v>678</v>
      </c>
      <c r="AB55" s="79"/>
      <c r="AC55" s="79" t="b">
        <v>0</v>
      </c>
      <c r="AD55" s="79">
        <v>0</v>
      </c>
      <c r="AE55" s="85" t="s">
        <v>739</v>
      </c>
      <c r="AF55" s="79" t="b">
        <v>0</v>
      </c>
      <c r="AG55" s="79" t="s">
        <v>748</v>
      </c>
      <c r="AH55" s="79"/>
      <c r="AI55" s="85" t="s">
        <v>739</v>
      </c>
      <c r="AJ55" s="79" t="b">
        <v>0</v>
      </c>
      <c r="AK55" s="79">
        <v>2</v>
      </c>
      <c r="AL55" s="85" t="s">
        <v>674</v>
      </c>
      <c r="AM55" s="79" t="s">
        <v>753</v>
      </c>
      <c r="AN55" s="79" t="b">
        <v>0</v>
      </c>
      <c r="AO55" s="85" t="s">
        <v>674</v>
      </c>
      <c r="AP55" s="79" t="s">
        <v>176</v>
      </c>
      <c r="AQ55" s="79">
        <v>0</v>
      </c>
      <c r="AR55" s="79">
        <v>0</v>
      </c>
      <c r="AS55" s="79"/>
      <c r="AT55" s="79"/>
      <c r="AU55" s="79"/>
      <c r="AV55" s="79"/>
      <c r="AW55" s="79"/>
      <c r="AX55" s="79"/>
      <c r="AY55" s="79"/>
      <c r="AZ55" s="79"/>
      <c r="BA55">
        <v>4</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251</v>
      </c>
      <c r="B56" s="64" t="s">
        <v>243</v>
      </c>
      <c r="C56" s="65"/>
      <c r="D56" s="66"/>
      <c r="E56" s="67"/>
      <c r="F56" s="68"/>
      <c r="G56" s="65"/>
      <c r="H56" s="69"/>
      <c r="I56" s="70"/>
      <c r="J56" s="70"/>
      <c r="K56" s="34" t="s">
        <v>65</v>
      </c>
      <c r="L56" s="77">
        <v>101</v>
      </c>
      <c r="M56" s="77"/>
      <c r="N56" s="72"/>
      <c r="O56" s="79" t="s">
        <v>316</v>
      </c>
      <c r="P56" s="81">
        <v>43685.55061342593</v>
      </c>
      <c r="Q56" s="79" t="s">
        <v>358</v>
      </c>
      <c r="R56" s="79"/>
      <c r="S56" s="79"/>
      <c r="T56" s="79"/>
      <c r="U56" s="79"/>
      <c r="V56" s="82" t="s">
        <v>475</v>
      </c>
      <c r="W56" s="81">
        <v>43685.55061342593</v>
      </c>
      <c r="X56" s="82" t="s">
        <v>572</v>
      </c>
      <c r="Y56" s="79"/>
      <c r="Z56" s="79"/>
      <c r="AA56" s="85" t="s">
        <v>679</v>
      </c>
      <c r="AB56" s="79"/>
      <c r="AC56" s="79" t="b">
        <v>0</v>
      </c>
      <c r="AD56" s="79">
        <v>0</v>
      </c>
      <c r="AE56" s="85" t="s">
        <v>739</v>
      </c>
      <c r="AF56" s="79" t="b">
        <v>0</v>
      </c>
      <c r="AG56" s="79" t="s">
        <v>748</v>
      </c>
      <c r="AH56" s="79"/>
      <c r="AI56" s="85" t="s">
        <v>739</v>
      </c>
      <c r="AJ56" s="79" t="b">
        <v>0</v>
      </c>
      <c r="AK56" s="79">
        <v>1</v>
      </c>
      <c r="AL56" s="85" t="s">
        <v>675</v>
      </c>
      <c r="AM56" s="79" t="s">
        <v>753</v>
      </c>
      <c r="AN56" s="79" t="b">
        <v>0</v>
      </c>
      <c r="AO56" s="85" t="s">
        <v>675</v>
      </c>
      <c r="AP56" s="79" t="s">
        <v>176</v>
      </c>
      <c r="AQ56" s="79">
        <v>0</v>
      </c>
      <c r="AR56" s="79">
        <v>0</v>
      </c>
      <c r="AS56" s="79"/>
      <c r="AT56" s="79"/>
      <c r="AU56" s="79"/>
      <c r="AV56" s="79"/>
      <c r="AW56" s="79"/>
      <c r="AX56" s="79"/>
      <c r="AY56" s="79"/>
      <c r="AZ56" s="79"/>
      <c r="BA56">
        <v>4</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251</v>
      </c>
      <c r="B57" s="64" t="s">
        <v>243</v>
      </c>
      <c r="C57" s="65"/>
      <c r="D57" s="66"/>
      <c r="E57" s="67"/>
      <c r="F57" s="68"/>
      <c r="G57" s="65"/>
      <c r="H57" s="69"/>
      <c r="I57" s="70"/>
      <c r="J57" s="70"/>
      <c r="K57" s="34" t="s">
        <v>65</v>
      </c>
      <c r="L57" s="77">
        <v>102</v>
      </c>
      <c r="M57" s="77"/>
      <c r="N57" s="72"/>
      <c r="O57" s="79" t="s">
        <v>316</v>
      </c>
      <c r="P57" s="81">
        <v>43685.55063657407</v>
      </c>
      <c r="Q57" s="79" t="s">
        <v>359</v>
      </c>
      <c r="R57" s="79"/>
      <c r="S57" s="79"/>
      <c r="T57" s="79"/>
      <c r="U57" s="79"/>
      <c r="V57" s="82" t="s">
        <v>475</v>
      </c>
      <c r="W57" s="81">
        <v>43685.55063657407</v>
      </c>
      <c r="X57" s="82" t="s">
        <v>573</v>
      </c>
      <c r="Y57" s="79"/>
      <c r="Z57" s="79"/>
      <c r="AA57" s="85" t="s">
        <v>680</v>
      </c>
      <c r="AB57" s="79"/>
      <c r="AC57" s="79" t="b">
        <v>0</v>
      </c>
      <c r="AD57" s="79">
        <v>0</v>
      </c>
      <c r="AE57" s="85" t="s">
        <v>739</v>
      </c>
      <c r="AF57" s="79" t="b">
        <v>0</v>
      </c>
      <c r="AG57" s="79" t="s">
        <v>748</v>
      </c>
      <c r="AH57" s="79"/>
      <c r="AI57" s="85" t="s">
        <v>739</v>
      </c>
      <c r="AJ57" s="79" t="b">
        <v>0</v>
      </c>
      <c r="AK57" s="79">
        <v>1</v>
      </c>
      <c r="AL57" s="85" t="s">
        <v>676</v>
      </c>
      <c r="AM57" s="79" t="s">
        <v>753</v>
      </c>
      <c r="AN57" s="79" t="b">
        <v>0</v>
      </c>
      <c r="AO57" s="85" t="s">
        <v>676</v>
      </c>
      <c r="AP57" s="79" t="s">
        <v>176</v>
      </c>
      <c r="AQ57" s="79">
        <v>0</v>
      </c>
      <c r="AR57" s="79">
        <v>0</v>
      </c>
      <c r="AS57" s="79"/>
      <c r="AT57" s="79"/>
      <c r="AU57" s="79"/>
      <c r="AV57" s="79"/>
      <c r="AW57" s="79"/>
      <c r="AX57" s="79"/>
      <c r="AY57" s="79"/>
      <c r="AZ57" s="79"/>
      <c r="BA57">
        <v>4</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251</v>
      </c>
      <c r="B58" s="64" t="s">
        <v>243</v>
      </c>
      <c r="C58" s="65"/>
      <c r="D58" s="66"/>
      <c r="E58" s="67"/>
      <c r="F58" s="68"/>
      <c r="G58" s="65"/>
      <c r="H58" s="69"/>
      <c r="I58" s="70"/>
      <c r="J58" s="70"/>
      <c r="K58" s="34" t="s">
        <v>65</v>
      </c>
      <c r="L58" s="77">
        <v>103</v>
      </c>
      <c r="M58" s="77"/>
      <c r="N58" s="72"/>
      <c r="O58" s="79" t="s">
        <v>316</v>
      </c>
      <c r="P58" s="81">
        <v>43685.55064814815</v>
      </c>
      <c r="Q58" s="79" t="s">
        <v>360</v>
      </c>
      <c r="R58" s="79"/>
      <c r="S58" s="79"/>
      <c r="T58" s="79"/>
      <c r="U58" s="79"/>
      <c r="V58" s="82" t="s">
        <v>475</v>
      </c>
      <c r="W58" s="81">
        <v>43685.55064814815</v>
      </c>
      <c r="X58" s="82" t="s">
        <v>574</v>
      </c>
      <c r="Y58" s="79"/>
      <c r="Z58" s="79"/>
      <c r="AA58" s="85" t="s">
        <v>681</v>
      </c>
      <c r="AB58" s="79"/>
      <c r="AC58" s="79" t="b">
        <v>0</v>
      </c>
      <c r="AD58" s="79">
        <v>0</v>
      </c>
      <c r="AE58" s="85" t="s">
        <v>739</v>
      </c>
      <c r="AF58" s="79" t="b">
        <v>0</v>
      </c>
      <c r="AG58" s="79" t="s">
        <v>748</v>
      </c>
      <c r="AH58" s="79"/>
      <c r="AI58" s="85" t="s">
        <v>739</v>
      </c>
      <c r="AJ58" s="79" t="b">
        <v>0</v>
      </c>
      <c r="AK58" s="79">
        <v>1</v>
      </c>
      <c r="AL58" s="85" t="s">
        <v>677</v>
      </c>
      <c r="AM58" s="79" t="s">
        <v>753</v>
      </c>
      <c r="AN58" s="79" t="b">
        <v>0</v>
      </c>
      <c r="AO58" s="85" t="s">
        <v>677</v>
      </c>
      <c r="AP58" s="79" t="s">
        <v>176</v>
      </c>
      <c r="AQ58" s="79">
        <v>0</v>
      </c>
      <c r="AR58" s="79">
        <v>0</v>
      </c>
      <c r="AS58" s="79"/>
      <c r="AT58" s="79"/>
      <c r="AU58" s="79"/>
      <c r="AV58" s="79"/>
      <c r="AW58" s="79"/>
      <c r="AX58" s="79"/>
      <c r="AY58" s="79"/>
      <c r="AZ58" s="79"/>
      <c r="BA58">
        <v>4</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252</v>
      </c>
      <c r="B59" s="64" t="s">
        <v>312</v>
      </c>
      <c r="C59" s="65"/>
      <c r="D59" s="66"/>
      <c r="E59" s="67"/>
      <c r="F59" s="68"/>
      <c r="G59" s="65"/>
      <c r="H59" s="69"/>
      <c r="I59" s="70"/>
      <c r="J59" s="70"/>
      <c r="K59" s="34" t="s">
        <v>65</v>
      </c>
      <c r="L59" s="77">
        <v>108</v>
      </c>
      <c r="M59" s="77"/>
      <c r="N59" s="72"/>
      <c r="O59" s="79" t="s">
        <v>316</v>
      </c>
      <c r="P59" s="81">
        <v>43685.728842592594</v>
      </c>
      <c r="Q59" s="79" t="s">
        <v>361</v>
      </c>
      <c r="R59" s="79"/>
      <c r="S59" s="79"/>
      <c r="T59" s="79"/>
      <c r="U59" s="79"/>
      <c r="V59" s="82" t="s">
        <v>476</v>
      </c>
      <c r="W59" s="81">
        <v>43685.728842592594</v>
      </c>
      <c r="X59" s="82" t="s">
        <v>575</v>
      </c>
      <c r="Y59" s="79"/>
      <c r="Z59" s="79"/>
      <c r="AA59" s="85" t="s">
        <v>682</v>
      </c>
      <c r="AB59" s="79"/>
      <c r="AC59" s="79" t="b">
        <v>0</v>
      </c>
      <c r="AD59" s="79">
        <v>0</v>
      </c>
      <c r="AE59" s="85" t="s">
        <v>739</v>
      </c>
      <c r="AF59" s="79" t="b">
        <v>0</v>
      </c>
      <c r="AG59" s="79" t="s">
        <v>747</v>
      </c>
      <c r="AH59" s="79"/>
      <c r="AI59" s="85" t="s">
        <v>739</v>
      </c>
      <c r="AJ59" s="79" t="b">
        <v>0</v>
      </c>
      <c r="AK59" s="79">
        <v>220</v>
      </c>
      <c r="AL59" s="85" t="s">
        <v>629</v>
      </c>
      <c r="AM59" s="79" t="s">
        <v>755</v>
      </c>
      <c r="AN59" s="79" t="b">
        <v>0</v>
      </c>
      <c r="AO59" s="85" t="s">
        <v>629</v>
      </c>
      <c r="AP59" s="79" t="s">
        <v>176</v>
      </c>
      <c r="AQ59" s="79">
        <v>0</v>
      </c>
      <c r="AR59" s="79">
        <v>0</v>
      </c>
      <c r="AS59" s="79"/>
      <c r="AT59" s="79"/>
      <c r="AU59" s="79"/>
      <c r="AV59" s="79"/>
      <c r="AW59" s="79"/>
      <c r="AX59" s="79"/>
      <c r="AY59" s="79"/>
      <c r="AZ59" s="79"/>
      <c r="BA59">
        <v>1</v>
      </c>
      <c r="BB59" s="78" t="str">
        <f>REPLACE(INDEX(GroupVertices[Group],MATCH(Edges25[[#This Row],[Vertex 1]],GroupVertices[Vertex],0)),1,1,"")</f>
        <v>5</v>
      </c>
      <c r="BC59" s="78" t="str">
        <f>REPLACE(INDEX(GroupVertices[Group],MATCH(Edges25[[#This Row],[Vertex 2]],GroupVertices[Vertex],0)),1,1,"")</f>
        <v>5</v>
      </c>
      <c r="BD59" s="48">
        <v>1</v>
      </c>
      <c r="BE59" s="49">
        <v>5</v>
      </c>
      <c r="BF59" s="48">
        <v>0</v>
      </c>
      <c r="BG59" s="49">
        <v>0</v>
      </c>
      <c r="BH59" s="48">
        <v>0</v>
      </c>
      <c r="BI59" s="49">
        <v>0</v>
      </c>
      <c r="BJ59" s="48">
        <v>19</v>
      </c>
      <c r="BK59" s="49">
        <v>95</v>
      </c>
      <c r="BL59" s="48">
        <v>20</v>
      </c>
    </row>
    <row r="60" spans="1:64" ht="15">
      <c r="A60" s="64" t="s">
        <v>253</v>
      </c>
      <c r="B60" s="64" t="s">
        <v>253</v>
      </c>
      <c r="C60" s="65"/>
      <c r="D60" s="66"/>
      <c r="E60" s="67"/>
      <c r="F60" s="68"/>
      <c r="G60" s="65"/>
      <c r="H60" s="69"/>
      <c r="I60" s="70"/>
      <c r="J60" s="70"/>
      <c r="K60" s="34" t="s">
        <v>65</v>
      </c>
      <c r="L60" s="77">
        <v>110</v>
      </c>
      <c r="M60" s="77"/>
      <c r="N60" s="72"/>
      <c r="O60" s="79" t="s">
        <v>176</v>
      </c>
      <c r="P60" s="81">
        <v>43688.68603009259</v>
      </c>
      <c r="Q60" s="82" t="s">
        <v>362</v>
      </c>
      <c r="R60" s="82" t="s">
        <v>396</v>
      </c>
      <c r="S60" s="79" t="s">
        <v>403</v>
      </c>
      <c r="T60" s="79"/>
      <c r="U60" s="79"/>
      <c r="V60" s="82" t="s">
        <v>477</v>
      </c>
      <c r="W60" s="81">
        <v>43688.68603009259</v>
      </c>
      <c r="X60" s="82" t="s">
        <v>576</v>
      </c>
      <c r="Y60" s="79"/>
      <c r="Z60" s="79"/>
      <c r="AA60" s="85" t="s">
        <v>683</v>
      </c>
      <c r="AB60" s="85" t="s">
        <v>737</v>
      </c>
      <c r="AC60" s="79" t="b">
        <v>0</v>
      </c>
      <c r="AD60" s="79">
        <v>9</v>
      </c>
      <c r="AE60" s="85" t="s">
        <v>745</v>
      </c>
      <c r="AF60" s="79" t="b">
        <v>0</v>
      </c>
      <c r="AG60" s="79" t="s">
        <v>749</v>
      </c>
      <c r="AH60" s="79"/>
      <c r="AI60" s="85" t="s">
        <v>739</v>
      </c>
      <c r="AJ60" s="79" t="b">
        <v>0</v>
      </c>
      <c r="AK60" s="79">
        <v>0</v>
      </c>
      <c r="AL60" s="85" t="s">
        <v>739</v>
      </c>
      <c r="AM60" s="79" t="s">
        <v>754</v>
      </c>
      <c r="AN60" s="79" t="b">
        <v>0</v>
      </c>
      <c r="AO60" s="85" t="s">
        <v>737</v>
      </c>
      <c r="AP60" s="79" t="s">
        <v>176</v>
      </c>
      <c r="AQ60" s="79">
        <v>0</v>
      </c>
      <c r="AR60" s="79">
        <v>0</v>
      </c>
      <c r="AS60" s="79"/>
      <c r="AT60" s="79"/>
      <c r="AU60" s="79"/>
      <c r="AV60" s="79"/>
      <c r="AW60" s="79"/>
      <c r="AX60" s="79"/>
      <c r="AY60" s="79"/>
      <c r="AZ60" s="79"/>
      <c r="BA60">
        <v>1</v>
      </c>
      <c r="BB60" s="78" t="str">
        <f>REPLACE(INDEX(GroupVertices[Group],MATCH(Edges25[[#This Row],[Vertex 1]],GroupVertices[Vertex],0)),1,1,"")</f>
        <v>9</v>
      </c>
      <c r="BC60" s="78" t="str">
        <f>REPLACE(INDEX(GroupVertices[Group],MATCH(Edges25[[#This Row],[Vertex 2]],GroupVertices[Vertex],0)),1,1,"")</f>
        <v>9</v>
      </c>
      <c r="BD60" s="48">
        <v>0</v>
      </c>
      <c r="BE60" s="49">
        <v>0</v>
      </c>
      <c r="BF60" s="48">
        <v>0</v>
      </c>
      <c r="BG60" s="49">
        <v>0</v>
      </c>
      <c r="BH60" s="48">
        <v>0</v>
      </c>
      <c r="BI60" s="49">
        <v>0</v>
      </c>
      <c r="BJ60" s="48">
        <v>0</v>
      </c>
      <c r="BK60" s="49">
        <v>0</v>
      </c>
      <c r="BL60" s="48">
        <v>0</v>
      </c>
    </row>
    <row r="61" spans="1:64" ht="15">
      <c r="A61" s="64" t="s">
        <v>254</v>
      </c>
      <c r="B61" s="64" t="s">
        <v>313</v>
      </c>
      <c r="C61" s="65"/>
      <c r="D61" s="66"/>
      <c r="E61" s="67"/>
      <c r="F61" s="68"/>
      <c r="G61" s="65"/>
      <c r="H61" s="69"/>
      <c r="I61" s="70"/>
      <c r="J61" s="70"/>
      <c r="K61" s="34" t="s">
        <v>65</v>
      </c>
      <c r="L61" s="77">
        <v>111</v>
      </c>
      <c r="M61" s="77"/>
      <c r="N61" s="72"/>
      <c r="O61" s="79" t="s">
        <v>316</v>
      </c>
      <c r="P61" s="81">
        <v>43688.80706018519</v>
      </c>
      <c r="Q61" s="79" t="s">
        <v>363</v>
      </c>
      <c r="R61" s="82" t="s">
        <v>397</v>
      </c>
      <c r="S61" s="79" t="s">
        <v>403</v>
      </c>
      <c r="T61" s="79"/>
      <c r="U61" s="79"/>
      <c r="V61" s="82" t="s">
        <v>478</v>
      </c>
      <c r="W61" s="81">
        <v>43688.80706018519</v>
      </c>
      <c r="X61" s="82" t="s">
        <v>577</v>
      </c>
      <c r="Y61" s="79"/>
      <c r="Z61" s="79"/>
      <c r="AA61" s="85" t="s">
        <v>684</v>
      </c>
      <c r="AB61" s="85" t="s">
        <v>738</v>
      </c>
      <c r="AC61" s="79" t="b">
        <v>0</v>
      </c>
      <c r="AD61" s="79">
        <v>2</v>
      </c>
      <c r="AE61" s="85" t="s">
        <v>746</v>
      </c>
      <c r="AF61" s="79" t="b">
        <v>0</v>
      </c>
      <c r="AG61" s="79" t="s">
        <v>747</v>
      </c>
      <c r="AH61" s="79"/>
      <c r="AI61" s="85" t="s">
        <v>739</v>
      </c>
      <c r="AJ61" s="79" t="b">
        <v>0</v>
      </c>
      <c r="AK61" s="79">
        <v>0</v>
      </c>
      <c r="AL61" s="85" t="s">
        <v>739</v>
      </c>
      <c r="AM61" s="79" t="s">
        <v>755</v>
      </c>
      <c r="AN61" s="79" t="b">
        <v>0</v>
      </c>
      <c r="AO61" s="85" t="s">
        <v>738</v>
      </c>
      <c r="AP61" s="79" t="s">
        <v>176</v>
      </c>
      <c r="AQ61" s="79">
        <v>0</v>
      </c>
      <c r="AR61" s="79">
        <v>0</v>
      </c>
      <c r="AS61" s="79"/>
      <c r="AT61" s="79"/>
      <c r="AU61" s="79"/>
      <c r="AV61" s="79"/>
      <c r="AW61" s="79"/>
      <c r="AX61" s="79"/>
      <c r="AY61" s="79"/>
      <c r="AZ61" s="79"/>
      <c r="BA61">
        <v>1</v>
      </c>
      <c r="BB61" s="78" t="str">
        <f>REPLACE(INDEX(GroupVertices[Group],MATCH(Edges25[[#This Row],[Vertex 1]],GroupVertices[Vertex],0)),1,1,"")</f>
        <v>7</v>
      </c>
      <c r="BC61" s="78" t="str">
        <f>REPLACE(INDEX(GroupVertices[Group],MATCH(Edges25[[#This Row],[Vertex 2]],GroupVertices[Vertex],0)),1,1,"")</f>
        <v>7</v>
      </c>
      <c r="BD61" s="48"/>
      <c r="BE61" s="49"/>
      <c r="BF61" s="48"/>
      <c r="BG61" s="49"/>
      <c r="BH61" s="48"/>
      <c r="BI61" s="49"/>
      <c r="BJ61" s="48"/>
      <c r="BK61" s="49"/>
      <c r="BL61" s="48"/>
    </row>
    <row r="62" spans="1:64" ht="15">
      <c r="A62" s="64" t="s">
        <v>255</v>
      </c>
      <c r="B62" s="64" t="s">
        <v>255</v>
      </c>
      <c r="C62" s="65"/>
      <c r="D62" s="66"/>
      <c r="E62" s="67"/>
      <c r="F62" s="68"/>
      <c r="G62" s="65"/>
      <c r="H62" s="69"/>
      <c r="I62" s="70"/>
      <c r="J62" s="70"/>
      <c r="K62" s="34" t="s">
        <v>65</v>
      </c>
      <c r="L62" s="77">
        <v>115</v>
      </c>
      <c r="M62" s="77"/>
      <c r="N62" s="72"/>
      <c r="O62" s="79" t="s">
        <v>176</v>
      </c>
      <c r="P62" s="81">
        <v>43689.59519675926</v>
      </c>
      <c r="Q62" s="79" t="s">
        <v>364</v>
      </c>
      <c r="R62" s="79" t="s">
        <v>398</v>
      </c>
      <c r="S62" s="79" t="s">
        <v>414</v>
      </c>
      <c r="T62" s="79"/>
      <c r="U62" s="79"/>
      <c r="V62" s="82" t="s">
        <v>479</v>
      </c>
      <c r="W62" s="81">
        <v>43689.59519675926</v>
      </c>
      <c r="X62" s="82" t="s">
        <v>578</v>
      </c>
      <c r="Y62" s="79"/>
      <c r="Z62" s="79"/>
      <c r="AA62" s="85" t="s">
        <v>685</v>
      </c>
      <c r="AB62" s="79"/>
      <c r="AC62" s="79" t="b">
        <v>0</v>
      </c>
      <c r="AD62" s="79">
        <v>10</v>
      </c>
      <c r="AE62" s="85" t="s">
        <v>739</v>
      </c>
      <c r="AF62" s="79" t="b">
        <v>1</v>
      </c>
      <c r="AG62" s="79" t="s">
        <v>747</v>
      </c>
      <c r="AH62" s="79"/>
      <c r="AI62" s="85" t="s">
        <v>750</v>
      </c>
      <c r="AJ62" s="79" t="b">
        <v>0</v>
      </c>
      <c r="AK62" s="79">
        <v>1</v>
      </c>
      <c r="AL62" s="85" t="s">
        <v>739</v>
      </c>
      <c r="AM62" s="79" t="s">
        <v>755</v>
      </c>
      <c r="AN62" s="79" t="b">
        <v>0</v>
      </c>
      <c r="AO62" s="85" t="s">
        <v>685</v>
      </c>
      <c r="AP62" s="79" t="s">
        <v>176</v>
      </c>
      <c r="AQ62" s="79">
        <v>0</v>
      </c>
      <c r="AR62" s="79">
        <v>0</v>
      </c>
      <c r="AS62" s="79"/>
      <c r="AT62" s="79"/>
      <c r="AU62" s="79"/>
      <c r="AV62" s="79"/>
      <c r="AW62" s="79"/>
      <c r="AX62" s="79"/>
      <c r="AY62" s="79"/>
      <c r="AZ62" s="79"/>
      <c r="BA62">
        <v>1</v>
      </c>
      <c r="BB62" s="78" t="str">
        <f>REPLACE(INDEX(GroupVertices[Group],MATCH(Edges25[[#This Row],[Vertex 1]],GroupVertices[Vertex],0)),1,1,"")</f>
        <v>5</v>
      </c>
      <c r="BC62" s="78" t="str">
        <f>REPLACE(INDEX(GroupVertices[Group],MATCH(Edges25[[#This Row],[Vertex 2]],GroupVertices[Vertex],0)),1,1,"")</f>
        <v>5</v>
      </c>
      <c r="BD62" s="48">
        <v>2</v>
      </c>
      <c r="BE62" s="49">
        <v>4.651162790697675</v>
      </c>
      <c r="BF62" s="48">
        <v>1</v>
      </c>
      <c r="BG62" s="49">
        <v>2.3255813953488373</v>
      </c>
      <c r="BH62" s="48">
        <v>0</v>
      </c>
      <c r="BI62" s="49">
        <v>0</v>
      </c>
      <c r="BJ62" s="48">
        <v>40</v>
      </c>
      <c r="BK62" s="49">
        <v>93.02325581395348</v>
      </c>
      <c r="BL62" s="48">
        <v>43</v>
      </c>
    </row>
    <row r="63" spans="1:64" ht="15">
      <c r="A63" s="64" t="s">
        <v>256</v>
      </c>
      <c r="B63" s="64" t="s">
        <v>255</v>
      </c>
      <c r="C63" s="65"/>
      <c r="D63" s="66"/>
      <c r="E63" s="67"/>
      <c r="F63" s="68"/>
      <c r="G63" s="65"/>
      <c r="H63" s="69"/>
      <c r="I63" s="70"/>
      <c r="J63" s="70"/>
      <c r="K63" s="34" t="s">
        <v>65</v>
      </c>
      <c r="L63" s="77">
        <v>116</v>
      </c>
      <c r="M63" s="77"/>
      <c r="N63" s="72"/>
      <c r="O63" s="79" t="s">
        <v>316</v>
      </c>
      <c r="P63" s="81">
        <v>43689.599270833336</v>
      </c>
      <c r="Q63" s="79" t="s">
        <v>365</v>
      </c>
      <c r="R63" s="79"/>
      <c r="S63" s="79"/>
      <c r="T63" s="79"/>
      <c r="U63" s="79"/>
      <c r="V63" s="82" t="s">
        <v>480</v>
      </c>
      <c r="W63" s="81">
        <v>43689.599270833336</v>
      </c>
      <c r="X63" s="82" t="s">
        <v>579</v>
      </c>
      <c r="Y63" s="79"/>
      <c r="Z63" s="79"/>
      <c r="AA63" s="85" t="s">
        <v>686</v>
      </c>
      <c r="AB63" s="79"/>
      <c r="AC63" s="79" t="b">
        <v>0</v>
      </c>
      <c r="AD63" s="79">
        <v>0</v>
      </c>
      <c r="AE63" s="85" t="s">
        <v>739</v>
      </c>
      <c r="AF63" s="79" t="b">
        <v>1</v>
      </c>
      <c r="AG63" s="79" t="s">
        <v>747</v>
      </c>
      <c r="AH63" s="79"/>
      <c r="AI63" s="85" t="s">
        <v>750</v>
      </c>
      <c r="AJ63" s="79" t="b">
        <v>0</v>
      </c>
      <c r="AK63" s="79">
        <v>1</v>
      </c>
      <c r="AL63" s="85" t="s">
        <v>685</v>
      </c>
      <c r="AM63" s="79" t="s">
        <v>753</v>
      </c>
      <c r="AN63" s="79" t="b">
        <v>0</v>
      </c>
      <c r="AO63" s="85" t="s">
        <v>685</v>
      </c>
      <c r="AP63" s="79" t="s">
        <v>176</v>
      </c>
      <c r="AQ63" s="79">
        <v>0</v>
      </c>
      <c r="AR63" s="79">
        <v>0</v>
      </c>
      <c r="AS63" s="79"/>
      <c r="AT63" s="79"/>
      <c r="AU63" s="79"/>
      <c r="AV63" s="79"/>
      <c r="AW63" s="79"/>
      <c r="AX63" s="79"/>
      <c r="AY63" s="79"/>
      <c r="AZ63" s="79"/>
      <c r="BA63">
        <v>1</v>
      </c>
      <c r="BB63" s="78" t="str">
        <f>REPLACE(INDEX(GroupVertices[Group],MATCH(Edges25[[#This Row],[Vertex 1]],GroupVertices[Vertex],0)),1,1,"")</f>
        <v>5</v>
      </c>
      <c r="BC63" s="78" t="str">
        <f>REPLACE(INDEX(GroupVertices[Group],MATCH(Edges25[[#This Row],[Vertex 2]],GroupVertices[Vertex],0)),1,1,"")</f>
        <v>5</v>
      </c>
      <c r="BD63" s="48">
        <v>1</v>
      </c>
      <c r="BE63" s="49">
        <v>4.545454545454546</v>
      </c>
      <c r="BF63" s="48">
        <v>0</v>
      </c>
      <c r="BG63" s="49">
        <v>0</v>
      </c>
      <c r="BH63" s="48">
        <v>0</v>
      </c>
      <c r="BI63" s="49">
        <v>0</v>
      </c>
      <c r="BJ63" s="48">
        <v>21</v>
      </c>
      <c r="BK63" s="49">
        <v>95.45454545454545</v>
      </c>
      <c r="BL63" s="48">
        <v>22</v>
      </c>
    </row>
    <row r="64" spans="1:64" ht="15">
      <c r="A64" s="64" t="s">
        <v>257</v>
      </c>
      <c r="B64" s="64" t="s">
        <v>296</v>
      </c>
      <c r="C64" s="65"/>
      <c r="D64" s="66"/>
      <c r="E64" s="67"/>
      <c r="F64" s="68"/>
      <c r="G64" s="65"/>
      <c r="H64" s="69"/>
      <c r="I64" s="70"/>
      <c r="J64" s="70"/>
      <c r="K64" s="34" t="s">
        <v>65</v>
      </c>
      <c r="L64" s="77">
        <v>117</v>
      </c>
      <c r="M64" s="77"/>
      <c r="N64" s="72"/>
      <c r="O64" s="79" t="s">
        <v>316</v>
      </c>
      <c r="P64" s="81">
        <v>43690.01783564815</v>
      </c>
      <c r="Q64" s="79" t="s">
        <v>366</v>
      </c>
      <c r="R64" s="79"/>
      <c r="S64" s="79"/>
      <c r="T64" s="79"/>
      <c r="U64" s="79"/>
      <c r="V64" s="82" t="s">
        <v>481</v>
      </c>
      <c r="W64" s="81">
        <v>43690.01783564815</v>
      </c>
      <c r="X64" s="82" t="s">
        <v>580</v>
      </c>
      <c r="Y64" s="79"/>
      <c r="Z64" s="79"/>
      <c r="AA64" s="85" t="s">
        <v>687</v>
      </c>
      <c r="AB64" s="79"/>
      <c r="AC64" s="79" t="b">
        <v>0</v>
      </c>
      <c r="AD64" s="79">
        <v>0</v>
      </c>
      <c r="AE64" s="85" t="s">
        <v>739</v>
      </c>
      <c r="AF64" s="79" t="b">
        <v>0</v>
      </c>
      <c r="AG64" s="79" t="s">
        <v>747</v>
      </c>
      <c r="AH64" s="79"/>
      <c r="AI64" s="85" t="s">
        <v>739</v>
      </c>
      <c r="AJ64" s="79" t="b">
        <v>0</v>
      </c>
      <c r="AK64" s="79">
        <v>26</v>
      </c>
      <c r="AL64" s="85" t="s">
        <v>731</v>
      </c>
      <c r="AM64" s="79" t="s">
        <v>755</v>
      </c>
      <c r="AN64" s="79" t="b">
        <v>0</v>
      </c>
      <c r="AO64" s="85" t="s">
        <v>731</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1</v>
      </c>
      <c r="BG64" s="49">
        <v>4.545454545454546</v>
      </c>
      <c r="BH64" s="48">
        <v>0</v>
      </c>
      <c r="BI64" s="49">
        <v>0</v>
      </c>
      <c r="BJ64" s="48">
        <v>21</v>
      </c>
      <c r="BK64" s="49">
        <v>95.45454545454545</v>
      </c>
      <c r="BL64" s="48">
        <v>22</v>
      </c>
    </row>
    <row r="65" spans="1:64" ht="15">
      <c r="A65" s="64" t="s">
        <v>258</v>
      </c>
      <c r="B65" s="64" t="s">
        <v>296</v>
      </c>
      <c r="C65" s="65"/>
      <c r="D65" s="66"/>
      <c r="E65" s="67"/>
      <c r="F65" s="68"/>
      <c r="G65" s="65"/>
      <c r="H65" s="69"/>
      <c r="I65" s="70"/>
      <c r="J65" s="70"/>
      <c r="K65" s="34" t="s">
        <v>65</v>
      </c>
      <c r="L65" s="77">
        <v>118</v>
      </c>
      <c r="M65" s="77"/>
      <c r="N65" s="72"/>
      <c r="O65" s="79" t="s">
        <v>316</v>
      </c>
      <c r="P65" s="81">
        <v>43690.01818287037</v>
      </c>
      <c r="Q65" s="79" t="s">
        <v>366</v>
      </c>
      <c r="R65" s="79"/>
      <c r="S65" s="79"/>
      <c r="T65" s="79"/>
      <c r="U65" s="79"/>
      <c r="V65" s="82" t="s">
        <v>482</v>
      </c>
      <c r="W65" s="81">
        <v>43690.01818287037</v>
      </c>
      <c r="X65" s="82" t="s">
        <v>581</v>
      </c>
      <c r="Y65" s="79"/>
      <c r="Z65" s="79"/>
      <c r="AA65" s="85" t="s">
        <v>688</v>
      </c>
      <c r="AB65" s="79"/>
      <c r="AC65" s="79" t="b">
        <v>0</v>
      </c>
      <c r="AD65" s="79">
        <v>0</v>
      </c>
      <c r="AE65" s="85" t="s">
        <v>739</v>
      </c>
      <c r="AF65" s="79" t="b">
        <v>0</v>
      </c>
      <c r="AG65" s="79" t="s">
        <v>747</v>
      </c>
      <c r="AH65" s="79"/>
      <c r="AI65" s="85" t="s">
        <v>739</v>
      </c>
      <c r="AJ65" s="79" t="b">
        <v>0</v>
      </c>
      <c r="AK65" s="79">
        <v>26</v>
      </c>
      <c r="AL65" s="85" t="s">
        <v>731</v>
      </c>
      <c r="AM65" s="79" t="s">
        <v>755</v>
      </c>
      <c r="AN65" s="79" t="b">
        <v>0</v>
      </c>
      <c r="AO65" s="85" t="s">
        <v>731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1</v>
      </c>
      <c r="BG65" s="49">
        <v>4.545454545454546</v>
      </c>
      <c r="BH65" s="48">
        <v>0</v>
      </c>
      <c r="BI65" s="49">
        <v>0</v>
      </c>
      <c r="BJ65" s="48">
        <v>21</v>
      </c>
      <c r="BK65" s="49">
        <v>95.45454545454545</v>
      </c>
      <c r="BL65" s="48">
        <v>22</v>
      </c>
    </row>
    <row r="66" spans="1:64" ht="15">
      <c r="A66" s="64" t="s">
        <v>259</v>
      </c>
      <c r="B66" s="64" t="s">
        <v>296</v>
      </c>
      <c r="C66" s="65"/>
      <c r="D66" s="66"/>
      <c r="E66" s="67"/>
      <c r="F66" s="68"/>
      <c r="G66" s="65"/>
      <c r="H66" s="69"/>
      <c r="I66" s="70"/>
      <c r="J66" s="70"/>
      <c r="K66" s="34" t="s">
        <v>65</v>
      </c>
      <c r="L66" s="77">
        <v>119</v>
      </c>
      <c r="M66" s="77"/>
      <c r="N66" s="72"/>
      <c r="O66" s="79" t="s">
        <v>316</v>
      </c>
      <c r="P66" s="81">
        <v>43690.01908564815</v>
      </c>
      <c r="Q66" s="79" t="s">
        <v>366</v>
      </c>
      <c r="R66" s="79"/>
      <c r="S66" s="79"/>
      <c r="T66" s="79"/>
      <c r="U66" s="79"/>
      <c r="V66" s="82" t="s">
        <v>483</v>
      </c>
      <c r="W66" s="81">
        <v>43690.01908564815</v>
      </c>
      <c r="X66" s="82" t="s">
        <v>582</v>
      </c>
      <c r="Y66" s="79"/>
      <c r="Z66" s="79"/>
      <c r="AA66" s="85" t="s">
        <v>689</v>
      </c>
      <c r="AB66" s="79"/>
      <c r="AC66" s="79" t="b">
        <v>0</v>
      </c>
      <c r="AD66" s="79">
        <v>0</v>
      </c>
      <c r="AE66" s="85" t="s">
        <v>739</v>
      </c>
      <c r="AF66" s="79" t="b">
        <v>0</v>
      </c>
      <c r="AG66" s="79" t="s">
        <v>747</v>
      </c>
      <c r="AH66" s="79"/>
      <c r="AI66" s="85" t="s">
        <v>739</v>
      </c>
      <c r="AJ66" s="79" t="b">
        <v>0</v>
      </c>
      <c r="AK66" s="79">
        <v>26</v>
      </c>
      <c r="AL66" s="85" t="s">
        <v>731</v>
      </c>
      <c r="AM66" s="79" t="s">
        <v>757</v>
      </c>
      <c r="AN66" s="79" t="b">
        <v>0</v>
      </c>
      <c r="AO66" s="85" t="s">
        <v>731</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1</v>
      </c>
      <c r="BG66" s="49">
        <v>4.545454545454546</v>
      </c>
      <c r="BH66" s="48">
        <v>0</v>
      </c>
      <c r="BI66" s="49">
        <v>0</v>
      </c>
      <c r="BJ66" s="48">
        <v>21</v>
      </c>
      <c r="BK66" s="49">
        <v>95.45454545454545</v>
      </c>
      <c r="BL66" s="48">
        <v>22</v>
      </c>
    </row>
    <row r="67" spans="1:64" ht="15">
      <c r="A67" s="64" t="s">
        <v>260</v>
      </c>
      <c r="B67" s="64" t="s">
        <v>296</v>
      </c>
      <c r="C67" s="65"/>
      <c r="D67" s="66"/>
      <c r="E67" s="67"/>
      <c r="F67" s="68"/>
      <c r="G67" s="65"/>
      <c r="H67" s="69"/>
      <c r="I67" s="70"/>
      <c r="J67" s="70"/>
      <c r="K67" s="34" t="s">
        <v>65</v>
      </c>
      <c r="L67" s="77">
        <v>120</v>
      </c>
      <c r="M67" s="77"/>
      <c r="N67" s="72"/>
      <c r="O67" s="79" t="s">
        <v>316</v>
      </c>
      <c r="P67" s="81">
        <v>43690.02690972222</v>
      </c>
      <c r="Q67" s="79" t="s">
        <v>366</v>
      </c>
      <c r="R67" s="79"/>
      <c r="S67" s="79"/>
      <c r="T67" s="79"/>
      <c r="U67" s="79"/>
      <c r="V67" s="82" t="s">
        <v>484</v>
      </c>
      <c r="W67" s="81">
        <v>43690.02690972222</v>
      </c>
      <c r="X67" s="82" t="s">
        <v>583</v>
      </c>
      <c r="Y67" s="79"/>
      <c r="Z67" s="79"/>
      <c r="AA67" s="85" t="s">
        <v>690</v>
      </c>
      <c r="AB67" s="79"/>
      <c r="AC67" s="79" t="b">
        <v>0</v>
      </c>
      <c r="AD67" s="79">
        <v>0</v>
      </c>
      <c r="AE67" s="85" t="s">
        <v>739</v>
      </c>
      <c r="AF67" s="79" t="b">
        <v>0</v>
      </c>
      <c r="AG67" s="79" t="s">
        <v>747</v>
      </c>
      <c r="AH67" s="79"/>
      <c r="AI67" s="85" t="s">
        <v>739</v>
      </c>
      <c r="AJ67" s="79" t="b">
        <v>0</v>
      </c>
      <c r="AK67" s="79">
        <v>26</v>
      </c>
      <c r="AL67" s="85" t="s">
        <v>731</v>
      </c>
      <c r="AM67" s="79" t="s">
        <v>754</v>
      </c>
      <c r="AN67" s="79" t="b">
        <v>0</v>
      </c>
      <c r="AO67" s="85" t="s">
        <v>731</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1</v>
      </c>
      <c r="BG67" s="49">
        <v>4.545454545454546</v>
      </c>
      <c r="BH67" s="48">
        <v>0</v>
      </c>
      <c r="BI67" s="49">
        <v>0</v>
      </c>
      <c r="BJ67" s="48">
        <v>21</v>
      </c>
      <c r="BK67" s="49">
        <v>95.45454545454545</v>
      </c>
      <c r="BL67" s="48">
        <v>22</v>
      </c>
    </row>
    <row r="68" spans="1:64" ht="15">
      <c r="A68" s="64" t="s">
        <v>261</v>
      </c>
      <c r="B68" s="64" t="s">
        <v>296</v>
      </c>
      <c r="C68" s="65"/>
      <c r="D68" s="66"/>
      <c r="E68" s="67"/>
      <c r="F68" s="68"/>
      <c r="G68" s="65"/>
      <c r="H68" s="69"/>
      <c r="I68" s="70"/>
      <c r="J68" s="70"/>
      <c r="K68" s="34" t="s">
        <v>65</v>
      </c>
      <c r="L68" s="77">
        <v>121</v>
      </c>
      <c r="M68" s="77"/>
      <c r="N68" s="72"/>
      <c r="O68" s="79" t="s">
        <v>316</v>
      </c>
      <c r="P68" s="81">
        <v>43690.03028935185</v>
      </c>
      <c r="Q68" s="79" t="s">
        <v>366</v>
      </c>
      <c r="R68" s="79"/>
      <c r="S68" s="79"/>
      <c r="T68" s="79"/>
      <c r="U68" s="79"/>
      <c r="V68" s="82" t="s">
        <v>485</v>
      </c>
      <c r="W68" s="81">
        <v>43690.03028935185</v>
      </c>
      <c r="X68" s="82" t="s">
        <v>584</v>
      </c>
      <c r="Y68" s="79"/>
      <c r="Z68" s="79"/>
      <c r="AA68" s="85" t="s">
        <v>691</v>
      </c>
      <c r="AB68" s="79"/>
      <c r="AC68" s="79" t="b">
        <v>0</v>
      </c>
      <c r="AD68" s="79">
        <v>0</v>
      </c>
      <c r="AE68" s="85" t="s">
        <v>739</v>
      </c>
      <c r="AF68" s="79" t="b">
        <v>0</v>
      </c>
      <c r="AG68" s="79" t="s">
        <v>747</v>
      </c>
      <c r="AH68" s="79"/>
      <c r="AI68" s="85" t="s">
        <v>739</v>
      </c>
      <c r="AJ68" s="79" t="b">
        <v>0</v>
      </c>
      <c r="AK68" s="79">
        <v>26</v>
      </c>
      <c r="AL68" s="85" t="s">
        <v>731</v>
      </c>
      <c r="AM68" s="79" t="s">
        <v>755</v>
      </c>
      <c r="AN68" s="79" t="b">
        <v>0</v>
      </c>
      <c r="AO68" s="85" t="s">
        <v>731</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1</v>
      </c>
      <c r="BG68" s="49">
        <v>4.545454545454546</v>
      </c>
      <c r="BH68" s="48">
        <v>0</v>
      </c>
      <c r="BI68" s="49">
        <v>0</v>
      </c>
      <c r="BJ68" s="48">
        <v>21</v>
      </c>
      <c r="BK68" s="49">
        <v>95.45454545454545</v>
      </c>
      <c r="BL68" s="48">
        <v>22</v>
      </c>
    </row>
    <row r="69" spans="1:64" ht="15">
      <c r="A69" s="64" t="s">
        <v>262</v>
      </c>
      <c r="B69" s="64" t="s">
        <v>296</v>
      </c>
      <c r="C69" s="65"/>
      <c r="D69" s="66"/>
      <c r="E69" s="67"/>
      <c r="F69" s="68"/>
      <c r="G69" s="65"/>
      <c r="H69" s="69"/>
      <c r="I69" s="70"/>
      <c r="J69" s="70"/>
      <c r="K69" s="34" t="s">
        <v>65</v>
      </c>
      <c r="L69" s="77">
        <v>122</v>
      </c>
      <c r="M69" s="77"/>
      <c r="N69" s="72"/>
      <c r="O69" s="79" t="s">
        <v>316</v>
      </c>
      <c r="P69" s="81">
        <v>43690.03050925926</v>
      </c>
      <c r="Q69" s="79" t="s">
        <v>366</v>
      </c>
      <c r="R69" s="79"/>
      <c r="S69" s="79"/>
      <c r="T69" s="79"/>
      <c r="U69" s="79"/>
      <c r="V69" s="82" t="s">
        <v>486</v>
      </c>
      <c r="W69" s="81">
        <v>43690.03050925926</v>
      </c>
      <c r="X69" s="82" t="s">
        <v>585</v>
      </c>
      <c r="Y69" s="79"/>
      <c r="Z69" s="79"/>
      <c r="AA69" s="85" t="s">
        <v>692</v>
      </c>
      <c r="AB69" s="79"/>
      <c r="AC69" s="79" t="b">
        <v>0</v>
      </c>
      <c r="AD69" s="79">
        <v>0</v>
      </c>
      <c r="AE69" s="85" t="s">
        <v>739</v>
      </c>
      <c r="AF69" s="79" t="b">
        <v>0</v>
      </c>
      <c r="AG69" s="79" t="s">
        <v>747</v>
      </c>
      <c r="AH69" s="79"/>
      <c r="AI69" s="85" t="s">
        <v>739</v>
      </c>
      <c r="AJ69" s="79" t="b">
        <v>0</v>
      </c>
      <c r="AK69" s="79">
        <v>26</v>
      </c>
      <c r="AL69" s="85" t="s">
        <v>731</v>
      </c>
      <c r="AM69" s="79" t="s">
        <v>758</v>
      </c>
      <c r="AN69" s="79" t="b">
        <v>0</v>
      </c>
      <c r="AO69" s="85" t="s">
        <v>731</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1</v>
      </c>
      <c r="BG69" s="49">
        <v>4.545454545454546</v>
      </c>
      <c r="BH69" s="48">
        <v>0</v>
      </c>
      <c r="BI69" s="49">
        <v>0</v>
      </c>
      <c r="BJ69" s="48">
        <v>21</v>
      </c>
      <c r="BK69" s="49">
        <v>95.45454545454545</v>
      </c>
      <c r="BL69" s="48">
        <v>22</v>
      </c>
    </row>
    <row r="70" spans="1:64" ht="15">
      <c r="A70" s="64" t="s">
        <v>263</v>
      </c>
      <c r="B70" s="64" t="s">
        <v>296</v>
      </c>
      <c r="C70" s="65"/>
      <c r="D70" s="66"/>
      <c r="E70" s="67"/>
      <c r="F70" s="68"/>
      <c r="G70" s="65"/>
      <c r="H70" s="69"/>
      <c r="I70" s="70"/>
      <c r="J70" s="70"/>
      <c r="K70" s="34" t="s">
        <v>65</v>
      </c>
      <c r="L70" s="77">
        <v>123</v>
      </c>
      <c r="M70" s="77"/>
      <c r="N70" s="72"/>
      <c r="O70" s="79" t="s">
        <v>316</v>
      </c>
      <c r="P70" s="81">
        <v>43690.03888888889</v>
      </c>
      <c r="Q70" s="79" t="s">
        <v>366</v>
      </c>
      <c r="R70" s="79"/>
      <c r="S70" s="79"/>
      <c r="T70" s="79"/>
      <c r="U70" s="79"/>
      <c r="V70" s="82" t="s">
        <v>487</v>
      </c>
      <c r="W70" s="81">
        <v>43690.03888888889</v>
      </c>
      <c r="X70" s="82" t="s">
        <v>586</v>
      </c>
      <c r="Y70" s="79"/>
      <c r="Z70" s="79"/>
      <c r="AA70" s="85" t="s">
        <v>693</v>
      </c>
      <c r="AB70" s="79"/>
      <c r="AC70" s="79" t="b">
        <v>0</v>
      </c>
      <c r="AD70" s="79">
        <v>0</v>
      </c>
      <c r="AE70" s="85" t="s">
        <v>739</v>
      </c>
      <c r="AF70" s="79" t="b">
        <v>0</v>
      </c>
      <c r="AG70" s="79" t="s">
        <v>747</v>
      </c>
      <c r="AH70" s="79"/>
      <c r="AI70" s="85" t="s">
        <v>739</v>
      </c>
      <c r="AJ70" s="79" t="b">
        <v>0</v>
      </c>
      <c r="AK70" s="79">
        <v>26</v>
      </c>
      <c r="AL70" s="85" t="s">
        <v>731</v>
      </c>
      <c r="AM70" s="79" t="s">
        <v>752</v>
      </c>
      <c r="AN70" s="79" t="b">
        <v>0</v>
      </c>
      <c r="AO70" s="85" t="s">
        <v>731</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0</v>
      </c>
      <c r="BE70" s="49">
        <v>0</v>
      </c>
      <c r="BF70" s="48">
        <v>1</v>
      </c>
      <c r="BG70" s="49">
        <v>4.545454545454546</v>
      </c>
      <c r="BH70" s="48">
        <v>0</v>
      </c>
      <c r="BI70" s="49">
        <v>0</v>
      </c>
      <c r="BJ70" s="48">
        <v>21</v>
      </c>
      <c r="BK70" s="49">
        <v>95.45454545454545</v>
      </c>
      <c r="BL70" s="48">
        <v>22</v>
      </c>
    </row>
    <row r="71" spans="1:64" ht="15">
      <c r="A71" s="64" t="s">
        <v>264</v>
      </c>
      <c r="B71" s="64" t="s">
        <v>296</v>
      </c>
      <c r="C71" s="65"/>
      <c r="D71" s="66"/>
      <c r="E71" s="67"/>
      <c r="F71" s="68"/>
      <c r="G71" s="65"/>
      <c r="H71" s="69"/>
      <c r="I71" s="70"/>
      <c r="J71" s="70"/>
      <c r="K71" s="34" t="s">
        <v>65</v>
      </c>
      <c r="L71" s="77">
        <v>124</v>
      </c>
      <c r="M71" s="77"/>
      <c r="N71" s="72"/>
      <c r="O71" s="79" t="s">
        <v>316</v>
      </c>
      <c r="P71" s="81">
        <v>43690.04702546296</v>
      </c>
      <c r="Q71" s="79" t="s">
        <v>366</v>
      </c>
      <c r="R71" s="79"/>
      <c r="S71" s="79"/>
      <c r="T71" s="79"/>
      <c r="U71" s="79"/>
      <c r="V71" s="82" t="s">
        <v>488</v>
      </c>
      <c r="W71" s="81">
        <v>43690.04702546296</v>
      </c>
      <c r="X71" s="82" t="s">
        <v>587</v>
      </c>
      <c r="Y71" s="79"/>
      <c r="Z71" s="79"/>
      <c r="AA71" s="85" t="s">
        <v>694</v>
      </c>
      <c r="AB71" s="79"/>
      <c r="AC71" s="79" t="b">
        <v>0</v>
      </c>
      <c r="AD71" s="79">
        <v>0</v>
      </c>
      <c r="AE71" s="85" t="s">
        <v>739</v>
      </c>
      <c r="AF71" s="79" t="b">
        <v>0</v>
      </c>
      <c r="AG71" s="79" t="s">
        <v>747</v>
      </c>
      <c r="AH71" s="79"/>
      <c r="AI71" s="85" t="s">
        <v>739</v>
      </c>
      <c r="AJ71" s="79" t="b">
        <v>0</v>
      </c>
      <c r="AK71" s="79">
        <v>26</v>
      </c>
      <c r="AL71" s="85" t="s">
        <v>731</v>
      </c>
      <c r="AM71" s="79" t="s">
        <v>754</v>
      </c>
      <c r="AN71" s="79" t="b">
        <v>0</v>
      </c>
      <c r="AO71" s="85" t="s">
        <v>731</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1</v>
      </c>
      <c r="BG71" s="49">
        <v>4.545454545454546</v>
      </c>
      <c r="BH71" s="48">
        <v>0</v>
      </c>
      <c r="BI71" s="49">
        <v>0</v>
      </c>
      <c r="BJ71" s="48">
        <v>21</v>
      </c>
      <c r="BK71" s="49">
        <v>95.45454545454545</v>
      </c>
      <c r="BL71" s="48">
        <v>22</v>
      </c>
    </row>
    <row r="72" spans="1:64" ht="15">
      <c r="A72" s="64" t="s">
        <v>265</v>
      </c>
      <c r="B72" s="64" t="s">
        <v>296</v>
      </c>
      <c r="C72" s="65"/>
      <c r="D72" s="66"/>
      <c r="E72" s="67"/>
      <c r="F72" s="68"/>
      <c r="G72" s="65"/>
      <c r="H72" s="69"/>
      <c r="I72" s="70"/>
      <c r="J72" s="70"/>
      <c r="K72" s="34" t="s">
        <v>65</v>
      </c>
      <c r="L72" s="77">
        <v>125</v>
      </c>
      <c r="M72" s="77"/>
      <c r="N72" s="72"/>
      <c r="O72" s="79" t="s">
        <v>316</v>
      </c>
      <c r="P72" s="81">
        <v>43690.05101851852</v>
      </c>
      <c r="Q72" s="79" t="s">
        <v>366</v>
      </c>
      <c r="R72" s="79"/>
      <c r="S72" s="79"/>
      <c r="T72" s="79"/>
      <c r="U72" s="79"/>
      <c r="V72" s="82" t="s">
        <v>489</v>
      </c>
      <c r="W72" s="81">
        <v>43690.05101851852</v>
      </c>
      <c r="X72" s="82" t="s">
        <v>588</v>
      </c>
      <c r="Y72" s="79"/>
      <c r="Z72" s="79"/>
      <c r="AA72" s="85" t="s">
        <v>695</v>
      </c>
      <c r="AB72" s="79"/>
      <c r="AC72" s="79" t="b">
        <v>0</v>
      </c>
      <c r="AD72" s="79">
        <v>0</v>
      </c>
      <c r="AE72" s="85" t="s">
        <v>739</v>
      </c>
      <c r="AF72" s="79" t="b">
        <v>0</v>
      </c>
      <c r="AG72" s="79" t="s">
        <v>747</v>
      </c>
      <c r="AH72" s="79"/>
      <c r="AI72" s="85" t="s">
        <v>739</v>
      </c>
      <c r="AJ72" s="79" t="b">
        <v>0</v>
      </c>
      <c r="AK72" s="79">
        <v>26</v>
      </c>
      <c r="AL72" s="85" t="s">
        <v>731</v>
      </c>
      <c r="AM72" s="79" t="s">
        <v>755</v>
      </c>
      <c r="AN72" s="79" t="b">
        <v>0</v>
      </c>
      <c r="AO72" s="85" t="s">
        <v>731</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1</v>
      </c>
      <c r="BG72" s="49">
        <v>4.545454545454546</v>
      </c>
      <c r="BH72" s="48">
        <v>0</v>
      </c>
      <c r="BI72" s="49">
        <v>0</v>
      </c>
      <c r="BJ72" s="48">
        <v>21</v>
      </c>
      <c r="BK72" s="49">
        <v>95.45454545454545</v>
      </c>
      <c r="BL72" s="48">
        <v>22</v>
      </c>
    </row>
    <row r="73" spans="1:64" ht="15">
      <c r="A73" s="64" t="s">
        <v>266</v>
      </c>
      <c r="B73" s="64" t="s">
        <v>296</v>
      </c>
      <c r="C73" s="65"/>
      <c r="D73" s="66"/>
      <c r="E73" s="67"/>
      <c r="F73" s="68"/>
      <c r="G73" s="65"/>
      <c r="H73" s="69"/>
      <c r="I73" s="70"/>
      <c r="J73" s="70"/>
      <c r="K73" s="34" t="s">
        <v>65</v>
      </c>
      <c r="L73" s="77">
        <v>126</v>
      </c>
      <c r="M73" s="77"/>
      <c r="N73" s="72"/>
      <c r="O73" s="79" t="s">
        <v>316</v>
      </c>
      <c r="P73" s="81">
        <v>43690.075324074074</v>
      </c>
      <c r="Q73" s="79" t="s">
        <v>366</v>
      </c>
      <c r="R73" s="79"/>
      <c r="S73" s="79"/>
      <c r="T73" s="79"/>
      <c r="U73" s="79"/>
      <c r="V73" s="82" t="s">
        <v>490</v>
      </c>
      <c r="W73" s="81">
        <v>43690.075324074074</v>
      </c>
      <c r="X73" s="82" t="s">
        <v>589</v>
      </c>
      <c r="Y73" s="79"/>
      <c r="Z73" s="79"/>
      <c r="AA73" s="85" t="s">
        <v>696</v>
      </c>
      <c r="AB73" s="79"/>
      <c r="AC73" s="79" t="b">
        <v>0</v>
      </c>
      <c r="AD73" s="79">
        <v>0</v>
      </c>
      <c r="AE73" s="85" t="s">
        <v>739</v>
      </c>
      <c r="AF73" s="79" t="b">
        <v>0</v>
      </c>
      <c r="AG73" s="79" t="s">
        <v>747</v>
      </c>
      <c r="AH73" s="79"/>
      <c r="AI73" s="85" t="s">
        <v>739</v>
      </c>
      <c r="AJ73" s="79" t="b">
        <v>0</v>
      </c>
      <c r="AK73" s="79">
        <v>26</v>
      </c>
      <c r="AL73" s="85" t="s">
        <v>731</v>
      </c>
      <c r="AM73" s="79" t="s">
        <v>752</v>
      </c>
      <c r="AN73" s="79" t="b">
        <v>0</v>
      </c>
      <c r="AO73" s="85" t="s">
        <v>731</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0</v>
      </c>
      <c r="BE73" s="49">
        <v>0</v>
      </c>
      <c r="BF73" s="48">
        <v>1</v>
      </c>
      <c r="BG73" s="49">
        <v>4.545454545454546</v>
      </c>
      <c r="BH73" s="48">
        <v>0</v>
      </c>
      <c r="BI73" s="49">
        <v>0</v>
      </c>
      <c r="BJ73" s="48">
        <v>21</v>
      </c>
      <c r="BK73" s="49">
        <v>95.45454545454545</v>
      </c>
      <c r="BL73" s="48">
        <v>22</v>
      </c>
    </row>
    <row r="74" spans="1:64" ht="15">
      <c r="A74" s="64" t="s">
        <v>267</v>
      </c>
      <c r="B74" s="64" t="s">
        <v>267</v>
      </c>
      <c r="C74" s="65"/>
      <c r="D74" s="66"/>
      <c r="E74" s="67"/>
      <c r="F74" s="68"/>
      <c r="G74" s="65"/>
      <c r="H74" s="69"/>
      <c r="I74" s="70"/>
      <c r="J74" s="70"/>
      <c r="K74" s="34" t="s">
        <v>65</v>
      </c>
      <c r="L74" s="77">
        <v>127</v>
      </c>
      <c r="M74" s="77"/>
      <c r="N74" s="72"/>
      <c r="O74" s="79" t="s">
        <v>176</v>
      </c>
      <c r="P74" s="81">
        <v>43690.079618055555</v>
      </c>
      <c r="Q74" s="79" t="s">
        <v>367</v>
      </c>
      <c r="R74" s="82" t="s">
        <v>392</v>
      </c>
      <c r="S74" s="79" t="s">
        <v>403</v>
      </c>
      <c r="T74" s="79"/>
      <c r="U74" s="82" t="s">
        <v>435</v>
      </c>
      <c r="V74" s="82" t="s">
        <v>435</v>
      </c>
      <c r="W74" s="81">
        <v>43690.079618055555</v>
      </c>
      <c r="X74" s="82" t="s">
        <v>590</v>
      </c>
      <c r="Y74" s="79"/>
      <c r="Z74" s="79"/>
      <c r="AA74" s="85" t="s">
        <v>697</v>
      </c>
      <c r="AB74" s="79"/>
      <c r="AC74" s="79" t="b">
        <v>0</v>
      </c>
      <c r="AD74" s="79">
        <v>4</v>
      </c>
      <c r="AE74" s="85" t="s">
        <v>739</v>
      </c>
      <c r="AF74" s="79" t="b">
        <v>0</v>
      </c>
      <c r="AG74" s="79" t="s">
        <v>747</v>
      </c>
      <c r="AH74" s="79"/>
      <c r="AI74" s="85" t="s">
        <v>739</v>
      </c>
      <c r="AJ74" s="79" t="b">
        <v>0</v>
      </c>
      <c r="AK74" s="79">
        <v>0</v>
      </c>
      <c r="AL74" s="85" t="s">
        <v>739</v>
      </c>
      <c r="AM74" s="79" t="s">
        <v>755</v>
      </c>
      <c r="AN74" s="79" t="b">
        <v>0</v>
      </c>
      <c r="AO74" s="85" t="s">
        <v>697</v>
      </c>
      <c r="AP74" s="79" t="s">
        <v>176</v>
      </c>
      <c r="AQ74" s="79">
        <v>0</v>
      </c>
      <c r="AR74" s="79">
        <v>0</v>
      </c>
      <c r="AS74" s="79"/>
      <c r="AT74" s="79"/>
      <c r="AU74" s="79"/>
      <c r="AV74" s="79"/>
      <c r="AW74" s="79"/>
      <c r="AX74" s="79"/>
      <c r="AY74" s="79"/>
      <c r="AZ74" s="79"/>
      <c r="BA74">
        <v>1</v>
      </c>
      <c r="BB74" s="78" t="str">
        <f>REPLACE(INDEX(GroupVertices[Group],MATCH(Edges25[[#This Row],[Vertex 1]],GroupVertices[Vertex],0)),1,1,"")</f>
        <v>9</v>
      </c>
      <c r="BC74" s="78" t="str">
        <f>REPLACE(INDEX(GroupVertices[Group],MATCH(Edges25[[#This Row],[Vertex 2]],GroupVertices[Vertex],0)),1,1,"")</f>
        <v>9</v>
      </c>
      <c r="BD74" s="48">
        <v>0</v>
      </c>
      <c r="BE74" s="49">
        <v>0</v>
      </c>
      <c r="BF74" s="48">
        <v>0</v>
      </c>
      <c r="BG74" s="49">
        <v>0</v>
      </c>
      <c r="BH74" s="48">
        <v>0</v>
      </c>
      <c r="BI74" s="49">
        <v>0</v>
      </c>
      <c r="BJ74" s="48">
        <v>16</v>
      </c>
      <c r="BK74" s="49">
        <v>100</v>
      </c>
      <c r="BL74" s="48">
        <v>16</v>
      </c>
    </row>
    <row r="75" spans="1:64" ht="15">
      <c r="A75" s="64" t="s">
        <v>268</v>
      </c>
      <c r="B75" s="64" t="s">
        <v>296</v>
      </c>
      <c r="C75" s="65"/>
      <c r="D75" s="66"/>
      <c r="E75" s="67"/>
      <c r="F75" s="68"/>
      <c r="G75" s="65"/>
      <c r="H75" s="69"/>
      <c r="I75" s="70"/>
      <c r="J75" s="70"/>
      <c r="K75" s="34" t="s">
        <v>65</v>
      </c>
      <c r="L75" s="77">
        <v>128</v>
      </c>
      <c r="M75" s="77"/>
      <c r="N75" s="72"/>
      <c r="O75" s="79" t="s">
        <v>316</v>
      </c>
      <c r="P75" s="81">
        <v>43690.09614583333</v>
      </c>
      <c r="Q75" s="79" t="s">
        <v>366</v>
      </c>
      <c r="R75" s="79"/>
      <c r="S75" s="79"/>
      <c r="T75" s="79"/>
      <c r="U75" s="79"/>
      <c r="V75" s="82" t="s">
        <v>491</v>
      </c>
      <c r="W75" s="81">
        <v>43690.09614583333</v>
      </c>
      <c r="X75" s="82" t="s">
        <v>591</v>
      </c>
      <c r="Y75" s="79"/>
      <c r="Z75" s="79"/>
      <c r="AA75" s="85" t="s">
        <v>698</v>
      </c>
      <c r="AB75" s="79"/>
      <c r="AC75" s="79" t="b">
        <v>0</v>
      </c>
      <c r="AD75" s="79">
        <v>0</v>
      </c>
      <c r="AE75" s="85" t="s">
        <v>739</v>
      </c>
      <c r="AF75" s="79" t="b">
        <v>0</v>
      </c>
      <c r="AG75" s="79" t="s">
        <v>747</v>
      </c>
      <c r="AH75" s="79"/>
      <c r="AI75" s="85" t="s">
        <v>739</v>
      </c>
      <c r="AJ75" s="79" t="b">
        <v>0</v>
      </c>
      <c r="AK75" s="79">
        <v>26</v>
      </c>
      <c r="AL75" s="85" t="s">
        <v>731</v>
      </c>
      <c r="AM75" s="79" t="s">
        <v>754</v>
      </c>
      <c r="AN75" s="79" t="b">
        <v>0</v>
      </c>
      <c r="AO75" s="85" t="s">
        <v>731</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0</v>
      </c>
      <c r="BE75" s="49">
        <v>0</v>
      </c>
      <c r="BF75" s="48">
        <v>1</v>
      </c>
      <c r="BG75" s="49">
        <v>4.545454545454546</v>
      </c>
      <c r="BH75" s="48">
        <v>0</v>
      </c>
      <c r="BI75" s="49">
        <v>0</v>
      </c>
      <c r="BJ75" s="48">
        <v>21</v>
      </c>
      <c r="BK75" s="49">
        <v>95.45454545454545</v>
      </c>
      <c r="BL75" s="48">
        <v>22</v>
      </c>
    </row>
    <row r="76" spans="1:64" ht="15">
      <c r="A76" s="64" t="s">
        <v>269</v>
      </c>
      <c r="B76" s="64" t="s">
        <v>296</v>
      </c>
      <c r="C76" s="65"/>
      <c r="D76" s="66"/>
      <c r="E76" s="67"/>
      <c r="F76" s="68"/>
      <c r="G76" s="65"/>
      <c r="H76" s="69"/>
      <c r="I76" s="70"/>
      <c r="J76" s="70"/>
      <c r="K76" s="34" t="s">
        <v>65</v>
      </c>
      <c r="L76" s="77">
        <v>129</v>
      </c>
      <c r="M76" s="77"/>
      <c r="N76" s="72"/>
      <c r="O76" s="79" t="s">
        <v>316</v>
      </c>
      <c r="P76" s="81">
        <v>43690.11599537037</v>
      </c>
      <c r="Q76" s="79" t="s">
        <v>366</v>
      </c>
      <c r="R76" s="79"/>
      <c r="S76" s="79"/>
      <c r="T76" s="79"/>
      <c r="U76" s="79"/>
      <c r="V76" s="82" t="s">
        <v>492</v>
      </c>
      <c r="W76" s="81">
        <v>43690.11599537037</v>
      </c>
      <c r="X76" s="82" t="s">
        <v>592</v>
      </c>
      <c r="Y76" s="79"/>
      <c r="Z76" s="79"/>
      <c r="AA76" s="85" t="s">
        <v>699</v>
      </c>
      <c r="AB76" s="79"/>
      <c r="AC76" s="79" t="b">
        <v>0</v>
      </c>
      <c r="AD76" s="79">
        <v>0</v>
      </c>
      <c r="AE76" s="85" t="s">
        <v>739</v>
      </c>
      <c r="AF76" s="79" t="b">
        <v>0</v>
      </c>
      <c r="AG76" s="79" t="s">
        <v>747</v>
      </c>
      <c r="AH76" s="79"/>
      <c r="AI76" s="85" t="s">
        <v>739</v>
      </c>
      <c r="AJ76" s="79" t="b">
        <v>0</v>
      </c>
      <c r="AK76" s="79">
        <v>26</v>
      </c>
      <c r="AL76" s="85" t="s">
        <v>731</v>
      </c>
      <c r="AM76" s="79" t="s">
        <v>754</v>
      </c>
      <c r="AN76" s="79" t="b">
        <v>0</v>
      </c>
      <c r="AO76" s="85" t="s">
        <v>731</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0</v>
      </c>
      <c r="BE76" s="49">
        <v>0</v>
      </c>
      <c r="BF76" s="48">
        <v>1</v>
      </c>
      <c r="BG76" s="49">
        <v>4.545454545454546</v>
      </c>
      <c r="BH76" s="48">
        <v>0</v>
      </c>
      <c r="BI76" s="49">
        <v>0</v>
      </c>
      <c r="BJ76" s="48">
        <v>21</v>
      </c>
      <c r="BK76" s="49">
        <v>95.45454545454545</v>
      </c>
      <c r="BL76" s="48">
        <v>22</v>
      </c>
    </row>
    <row r="77" spans="1:64" ht="15">
      <c r="A77" s="64" t="s">
        <v>270</v>
      </c>
      <c r="B77" s="64" t="s">
        <v>296</v>
      </c>
      <c r="C77" s="65"/>
      <c r="D77" s="66"/>
      <c r="E77" s="67"/>
      <c r="F77" s="68"/>
      <c r="G77" s="65"/>
      <c r="H77" s="69"/>
      <c r="I77" s="70"/>
      <c r="J77" s="70"/>
      <c r="K77" s="34" t="s">
        <v>65</v>
      </c>
      <c r="L77" s="77">
        <v>130</v>
      </c>
      <c r="M77" s="77"/>
      <c r="N77" s="72"/>
      <c r="O77" s="79" t="s">
        <v>316</v>
      </c>
      <c r="P77" s="81">
        <v>43690.203564814816</v>
      </c>
      <c r="Q77" s="79" t="s">
        <v>366</v>
      </c>
      <c r="R77" s="79"/>
      <c r="S77" s="79"/>
      <c r="T77" s="79"/>
      <c r="U77" s="79"/>
      <c r="V77" s="82" t="s">
        <v>493</v>
      </c>
      <c r="W77" s="81">
        <v>43690.203564814816</v>
      </c>
      <c r="X77" s="82" t="s">
        <v>593</v>
      </c>
      <c r="Y77" s="79"/>
      <c r="Z77" s="79"/>
      <c r="AA77" s="85" t="s">
        <v>700</v>
      </c>
      <c r="AB77" s="79"/>
      <c r="AC77" s="79" t="b">
        <v>0</v>
      </c>
      <c r="AD77" s="79">
        <v>0</v>
      </c>
      <c r="AE77" s="85" t="s">
        <v>739</v>
      </c>
      <c r="AF77" s="79" t="b">
        <v>0</v>
      </c>
      <c r="AG77" s="79" t="s">
        <v>747</v>
      </c>
      <c r="AH77" s="79"/>
      <c r="AI77" s="85" t="s">
        <v>739</v>
      </c>
      <c r="AJ77" s="79" t="b">
        <v>0</v>
      </c>
      <c r="AK77" s="79">
        <v>26</v>
      </c>
      <c r="AL77" s="85" t="s">
        <v>731</v>
      </c>
      <c r="AM77" s="79" t="s">
        <v>755</v>
      </c>
      <c r="AN77" s="79" t="b">
        <v>0</v>
      </c>
      <c r="AO77" s="85" t="s">
        <v>731</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0</v>
      </c>
      <c r="BE77" s="49">
        <v>0</v>
      </c>
      <c r="BF77" s="48">
        <v>1</v>
      </c>
      <c r="BG77" s="49">
        <v>4.545454545454546</v>
      </c>
      <c r="BH77" s="48">
        <v>0</v>
      </c>
      <c r="BI77" s="49">
        <v>0</v>
      </c>
      <c r="BJ77" s="48">
        <v>21</v>
      </c>
      <c r="BK77" s="49">
        <v>95.45454545454545</v>
      </c>
      <c r="BL77" s="48">
        <v>22</v>
      </c>
    </row>
    <row r="78" spans="1:64" ht="15">
      <c r="A78" s="64" t="s">
        <v>271</v>
      </c>
      <c r="B78" s="64" t="s">
        <v>312</v>
      </c>
      <c r="C78" s="65"/>
      <c r="D78" s="66"/>
      <c r="E78" s="67"/>
      <c r="F78" s="68"/>
      <c r="G78" s="65"/>
      <c r="H78" s="69"/>
      <c r="I78" s="70"/>
      <c r="J78" s="70"/>
      <c r="K78" s="34" t="s">
        <v>65</v>
      </c>
      <c r="L78" s="77">
        <v>132</v>
      </c>
      <c r="M78" s="77"/>
      <c r="N78" s="72"/>
      <c r="O78" s="79" t="s">
        <v>316</v>
      </c>
      <c r="P78" s="81">
        <v>43690.24726851852</v>
      </c>
      <c r="Q78" s="79" t="s">
        <v>361</v>
      </c>
      <c r="R78" s="79"/>
      <c r="S78" s="79"/>
      <c r="T78" s="79"/>
      <c r="U78" s="79"/>
      <c r="V78" s="82" t="s">
        <v>494</v>
      </c>
      <c r="W78" s="81">
        <v>43690.24726851852</v>
      </c>
      <c r="X78" s="82" t="s">
        <v>594</v>
      </c>
      <c r="Y78" s="79"/>
      <c r="Z78" s="79"/>
      <c r="AA78" s="85" t="s">
        <v>701</v>
      </c>
      <c r="AB78" s="79"/>
      <c r="AC78" s="79" t="b">
        <v>0</v>
      </c>
      <c r="AD78" s="79">
        <v>0</v>
      </c>
      <c r="AE78" s="85" t="s">
        <v>739</v>
      </c>
      <c r="AF78" s="79" t="b">
        <v>0</v>
      </c>
      <c r="AG78" s="79" t="s">
        <v>747</v>
      </c>
      <c r="AH78" s="79"/>
      <c r="AI78" s="85" t="s">
        <v>739</v>
      </c>
      <c r="AJ78" s="79" t="b">
        <v>0</v>
      </c>
      <c r="AK78" s="79">
        <v>221</v>
      </c>
      <c r="AL78" s="85" t="s">
        <v>629</v>
      </c>
      <c r="AM78" s="79" t="s">
        <v>759</v>
      </c>
      <c r="AN78" s="79" t="b">
        <v>0</v>
      </c>
      <c r="AO78" s="85" t="s">
        <v>629</v>
      </c>
      <c r="AP78" s="79" t="s">
        <v>176</v>
      </c>
      <c r="AQ78" s="79">
        <v>0</v>
      </c>
      <c r="AR78" s="79">
        <v>0</v>
      </c>
      <c r="AS78" s="79"/>
      <c r="AT78" s="79"/>
      <c r="AU78" s="79"/>
      <c r="AV78" s="79"/>
      <c r="AW78" s="79"/>
      <c r="AX78" s="79"/>
      <c r="AY78" s="79"/>
      <c r="AZ78" s="79"/>
      <c r="BA78">
        <v>1</v>
      </c>
      <c r="BB78" s="78" t="str">
        <f>REPLACE(INDEX(GroupVertices[Group],MATCH(Edges25[[#This Row],[Vertex 1]],GroupVertices[Vertex],0)),1,1,"")</f>
        <v>5</v>
      </c>
      <c r="BC78" s="78" t="str">
        <f>REPLACE(INDEX(GroupVertices[Group],MATCH(Edges25[[#This Row],[Vertex 2]],GroupVertices[Vertex],0)),1,1,"")</f>
        <v>5</v>
      </c>
      <c r="BD78" s="48"/>
      <c r="BE78" s="49"/>
      <c r="BF78" s="48"/>
      <c r="BG78" s="49"/>
      <c r="BH78" s="48"/>
      <c r="BI78" s="49"/>
      <c r="BJ78" s="48"/>
      <c r="BK78" s="49"/>
      <c r="BL78" s="48"/>
    </row>
    <row r="79" spans="1:64" ht="15">
      <c r="A79" s="64" t="s">
        <v>272</v>
      </c>
      <c r="B79" s="64" t="s">
        <v>296</v>
      </c>
      <c r="C79" s="65"/>
      <c r="D79" s="66"/>
      <c r="E79" s="67"/>
      <c r="F79" s="68"/>
      <c r="G79" s="65"/>
      <c r="H79" s="69"/>
      <c r="I79" s="70"/>
      <c r="J79" s="70"/>
      <c r="K79" s="34" t="s">
        <v>65</v>
      </c>
      <c r="L79" s="77">
        <v>134</v>
      </c>
      <c r="M79" s="77"/>
      <c r="N79" s="72"/>
      <c r="O79" s="79" t="s">
        <v>316</v>
      </c>
      <c r="P79" s="81">
        <v>43690.297314814816</v>
      </c>
      <c r="Q79" s="79" t="s">
        <v>366</v>
      </c>
      <c r="R79" s="79"/>
      <c r="S79" s="79"/>
      <c r="T79" s="79"/>
      <c r="U79" s="79"/>
      <c r="V79" s="82" t="s">
        <v>495</v>
      </c>
      <c r="W79" s="81">
        <v>43690.297314814816</v>
      </c>
      <c r="X79" s="82" t="s">
        <v>595</v>
      </c>
      <c r="Y79" s="79"/>
      <c r="Z79" s="79"/>
      <c r="AA79" s="85" t="s">
        <v>702</v>
      </c>
      <c r="AB79" s="79"/>
      <c r="AC79" s="79" t="b">
        <v>0</v>
      </c>
      <c r="AD79" s="79">
        <v>0</v>
      </c>
      <c r="AE79" s="85" t="s">
        <v>739</v>
      </c>
      <c r="AF79" s="79" t="b">
        <v>0</v>
      </c>
      <c r="AG79" s="79" t="s">
        <v>747</v>
      </c>
      <c r="AH79" s="79"/>
      <c r="AI79" s="85" t="s">
        <v>739</v>
      </c>
      <c r="AJ79" s="79" t="b">
        <v>0</v>
      </c>
      <c r="AK79" s="79">
        <v>26</v>
      </c>
      <c r="AL79" s="85" t="s">
        <v>731</v>
      </c>
      <c r="AM79" s="79" t="s">
        <v>752</v>
      </c>
      <c r="AN79" s="79" t="b">
        <v>0</v>
      </c>
      <c r="AO79" s="85" t="s">
        <v>731</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1</v>
      </c>
      <c r="BG79" s="49">
        <v>4.545454545454546</v>
      </c>
      <c r="BH79" s="48">
        <v>0</v>
      </c>
      <c r="BI79" s="49">
        <v>0</v>
      </c>
      <c r="BJ79" s="48">
        <v>21</v>
      </c>
      <c r="BK79" s="49">
        <v>95.45454545454545</v>
      </c>
      <c r="BL79" s="48">
        <v>22</v>
      </c>
    </row>
    <row r="80" spans="1:64" ht="15">
      <c r="A80" s="64" t="s">
        <v>273</v>
      </c>
      <c r="B80" s="64" t="s">
        <v>296</v>
      </c>
      <c r="C80" s="65"/>
      <c r="D80" s="66"/>
      <c r="E80" s="67"/>
      <c r="F80" s="68"/>
      <c r="G80" s="65"/>
      <c r="H80" s="69"/>
      <c r="I80" s="70"/>
      <c r="J80" s="70"/>
      <c r="K80" s="34" t="s">
        <v>65</v>
      </c>
      <c r="L80" s="77">
        <v>135</v>
      </c>
      <c r="M80" s="77"/>
      <c r="N80" s="72"/>
      <c r="O80" s="79" t="s">
        <v>316</v>
      </c>
      <c r="P80" s="81">
        <v>43690.31449074074</v>
      </c>
      <c r="Q80" s="79" t="s">
        <v>366</v>
      </c>
      <c r="R80" s="79"/>
      <c r="S80" s="79"/>
      <c r="T80" s="79"/>
      <c r="U80" s="79"/>
      <c r="V80" s="82" t="s">
        <v>496</v>
      </c>
      <c r="W80" s="81">
        <v>43690.31449074074</v>
      </c>
      <c r="X80" s="82" t="s">
        <v>596</v>
      </c>
      <c r="Y80" s="79"/>
      <c r="Z80" s="79"/>
      <c r="AA80" s="85" t="s">
        <v>703</v>
      </c>
      <c r="AB80" s="79"/>
      <c r="AC80" s="79" t="b">
        <v>0</v>
      </c>
      <c r="AD80" s="79">
        <v>0</v>
      </c>
      <c r="AE80" s="85" t="s">
        <v>739</v>
      </c>
      <c r="AF80" s="79" t="b">
        <v>0</v>
      </c>
      <c r="AG80" s="79" t="s">
        <v>747</v>
      </c>
      <c r="AH80" s="79"/>
      <c r="AI80" s="85" t="s">
        <v>739</v>
      </c>
      <c r="AJ80" s="79" t="b">
        <v>0</v>
      </c>
      <c r="AK80" s="79">
        <v>26</v>
      </c>
      <c r="AL80" s="85" t="s">
        <v>731</v>
      </c>
      <c r="AM80" s="79" t="s">
        <v>754</v>
      </c>
      <c r="AN80" s="79" t="b">
        <v>0</v>
      </c>
      <c r="AO80" s="85" t="s">
        <v>731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0</v>
      </c>
      <c r="BE80" s="49">
        <v>0</v>
      </c>
      <c r="BF80" s="48">
        <v>1</v>
      </c>
      <c r="BG80" s="49">
        <v>4.545454545454546</v>
      </c>
      <c r="BH80" s="48">
        <v>0</v>
      </c>
      <c r="BI80" s="49">
        <v>0</v>
      </c>
      <c r="BJ80" s="48">
        <v>21</v>
      </c>
      <c r="BK80" s="49">
        <v>95.45454545454545</v>
      </c>
      <c r="BL80" s="48">
        <v>22</v>
      </c>
    </row>
    <row r="81" spans="1:64" ht="15">
      <c r="A81" s="64" t="s">
        <v>274</v>
      </c>
      <c r="B81" s="64" t="s">
        <v>283</v>
      </c>
      <c r="C81" s="65"/>
      <c r="D81" s="66"/>
      <c r="E81" s="67"/>
      <c r="F81" s="68"/>
      <c r="G81" s="65"/>
      <c r="H81" s="69"/>
      <c r="I81" s="70"/>
      <c r="J81" s="70"/>
      <c r="K81" s="34" t="s">
        <v>65</v>
      </c>
      <c r="L81" s="77">
        <v>136</v>
      </c>
      <c r="M81" s="77"/>
      <c r="N81" s="72"/>
      <c r="O81" s="79" t="s">
        <v>316</v>
      </c>
      <c r="P81" s="81">
        <v>43690.36902777778</v>
      </c>
      <c r="Q81" s="79" t="s">
        <v>368</v>
      </c>
      <c r="R81" s="79"/>
      <c r="S81" s="79"/>
      <c r="T81" s="79"/>
      <c r="U81" s="79"/>
      <c r="V81" s="82" t="s">
        <v>497</v>
      </c>
      <c r="W81" s="81">
        <v>43690.36902777778</v>
      </c>
      <c r="X81" s="82" t="s">
        <v>597</v>
      </c>
      <c r="Y81" s="79"/>
      <c r="Z81" s="79"/>
      <c r="AA81" s="85" t="s">
        <v>704</v>
      </c>
      <c r="AB81" s="79"/>
      <c r="AC81" s="79" t="b">
        <v>0</v>
      </c>
      <c r="AD81" s="79">
        <v>0</v>
      </c>
      <c r="AE81" s="85" t="s">
        <v>739</v>
      </c>
      <c r="AF81" s="79" t="b">
        <v>0</v>
      </c>
      <c r="AG81" s="79" t="s">
        <v>748</v>
      </c>
      <c r="AH81" s="79"/>
      <c r="AI81" s="85" t="s">
        <v>739</v>
      </c>
      <c r="AJ81" s="79" t="b">
        <v>0</v>
      </c>
      <c r="AK81" s="79">
        <v>2</v>
      </c>
      <c r="AL81" s="85" t="s">
        <v>729</v>
      </c>
      <c r="AM81" s="79" t="s">
        <v>760</v>
      </c>
      <c r="AN81" s="79" t="b">
        <v>0</v>
      </c>
      <c r="AO81" s="85" t="s">
        <v>729</v>
      </c>
      <c r="AP81" s="79" t="s">
        <v>176</v>
      </c>
      <c r="AQ81" s="79">
        <v>0</v>
      </c>
      <c r="AR81" s="79">
        <v>0</v>
      </c>
      <c r="AS81" s="79"/>
      <c r="AT81" s="79"/>
      <c r="AU81" s="79"/>
      <c r="AV81" s="79"/>
      <c r="AW81" s="79"/>
      <c r="AX81" s="79"/>
      <c r="AY81" s="79"/>
      <c r="AZ81" s="79"/>
      <c r="BA81">
        <v>1</v>
      </c>
      <c r="BB81" s="78" t="str">
        <f>REPLACE(INDEX(GroupVertices[Group],MATCH(Edges25[[#This Row],[Vertex 1]],GroupVertices[Vertex],0)),1,1,"")</f>
        <v>3</v>
      </c>
      <c r="BC81" s="78" t="str">
        <f>REPLACE(INDEX(GroupVertices[Group],MATCH(Edges25[[#This Row],[Vertex 2]],GroupVertices[Vertex],0)),1,1,"")</f>
        <v>3</v>
      </c>
      <c r="BD81" s="48">
        <v>1</v>
      </c>
      <c r="BE81" s="49">
        <v>7.6923076923076925</v>
      </c>
      <c r="BF81" s="48">
        <v>0</v>
      </c>
      <c r="BG81" s="49">
        <v>0</v>
      </c>
      <c r="BH81" s="48">
        <v>0</v>
      </c>
      <c r="BI81" s="49">
        <v>0</v>
      </c>
      <c r="BJ81" s="48">
        <v>12</v>
      </c>
      <c r="BK81" s="49">
        <v>92.3076923076923</v>
      </c>
      <c r="BL81" s="48">
        <v>13</v>
      </c>
    </row>
    <row r="82" spans="1:64" ht="15">
      <c r="A82" s="64" t="s">
        <v>275</v>
      </c>
      <c r="B82" s="64" t="s">
        <v>296</v>
      </c>
      <c r="C82" s="65"/>
      <c r="D82" s="66"/>
      <c r="E82" s="67"/>
      <c r="F82" s="68"/>
      <c r="G82" s="65"/>
      <c r="H82" s="69"/>
      <c r="I82" s="70"/>
      <c r="J82" s="70"/>
      <c r="K82" s="34" t="s">
        <v>65</v>
      </c>
      <c r="L82" s="77">
        <v>137</v>
      </c>
      <c r="M82" s="77"/>
      <c r="N82" s="72"/>
      <c r="O82" s="79" t="s">
        <v>316</v>
      </c>
      <c r="P82" s="81">
        <v>43690.40539351852</v>
      </c>
      <c r="Q82" s="79" t="s">
        <v>366</v>
      </c>
      <c r="R82" s="79"/>
      <c r="S82" s="79"/>
      <c r="T82" s="79"/>
      <c r="U82" s="79"/>
      <c r="V82" s="82" t="s">
        <v>498</v>
      </c>
      <c r="W82" s="81">
        <v>43690.40539351852</v>
      </c>
      <c r="X82" s="82" t="s">
        <v>598</v>
      </c>
      <c r="Y82" s="79"/>
      <c r="Z82" s="79"/>
      <c r="AA82" s="85" t="s">
        <v>705</v>
      </c>
      <c r="AB82" s="79"/>
      <c r="AC82" s="79" t="b">
        <v>0</v>
      </c>
      <c r="AD82" s="79">
        <v>0</v>
      </c>
      <c r="AE82" s="85" t="s">
        <v>739</v>
      </c>
      <c r="AF82" s="79" t="b">
        <v>0</v>
      </c>
      <c r="AG82" s="79" t="s">
        <v>747</v>
      </c>
      <c r="AH82" s="79"/>
      <c r="AI82" s="85" t="s">
        <v>739</v>
      </c>
      <c r="AJ82" s="79" t="b">
        <v>0</v>
      </c>
      <c r="AK82" s="79">
        <v>26</v>
      </c>
      <c r="AL82" s="85" t="s">
        <v>731</v>
      </c>
      <c r="AM82" s="79" t="s">
        <v>754</v>
      </c>
      <c r="AN82" s="79" t="b">
        <v>0</v>
      </c>
      <c r="AO82" s="85" t="s">
        <v>731</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1</v>
      </c>
      <c r="BG82" s="49">
        <v>4.545454545454546</v>
      </c>
      <c r="BH82" s="48">
        <v>0</v>
      </c>
      <c r="BI82" s="49">
        <v>0</v>
      </c>
      <c r="BJ82" s="48">
        <v>21</v>
      </c>
      <c r="BK82" s="49">
        <v>95.45454545454545</v>
      </c>
      <c r="BL82" s="48">
        <v>22</v>
      </c>
    </row>
    <row r="83" spans="1:64" ht="15">
      <c r="A83" s="64" t="s">
        <v>276</v>
      </c>
      <c r="B83" s="64" t="s">
        <v>296</v>
      </c>
      <c r="C83" s="65"/>
      <c r="D83" s="66"/>
      <c r="E83" s="67"/>
      <c r="F83" s="68"/>
      <c r="G83" s="65"/>
      <c r="H83" s="69"/>
      <c r="I83" s="70"/>
      <c r="J83" s="70"/>
      <c r="K83" s="34" t="s">
        <v>65</v>
      </c>
      <c r="L83" s="77">
        <v>138</v>
      </c>
      <c r="M83" s="77"/>
      <c r="N83" s="72"/>
      <c r="O83" s="79" t="s">
        <v>316</v>
      </c>
      <c r="P83" s="81">
        <v>43690.440833333334</v>
      </c>
      <c r="Q83" s="79" t="s">
        <v>366</v>
      </c>
      <c r="R83" s="79"/>
      <c r="S83" s="79"/>
      <c r="T83" s="79"/>
      <c r="U83" s="79"/>
      <c r="V83" s="82" t="s">
        <v>499</v>
      </c>
      <c r="W83" s="81">
        <v>43690.440833333334</v>
      </c>
      <c r="X83" s="82" t="s">
        <v>599</v>
      </c>
      <c r="Y83" s="79"/>
      <c r="Z83" s="79"/>
      <c r="AA83" s="85" t="s">
        <v>706</v>
      </c>
      <c r="AB83" s="79"/>
      <c r="AC83" s="79" t="b">
        <v>0</v>
      </c>
      <c r="AD83" s="79">
        <v>0</v>
      </c>
      <c r="AE83" s="85" t="s">
        <v>739</v>
      </c>
      <c r="AF83" s="79" t="b">
        <v>0</v>
      </c>
      <c r="AG83" s="79" t="s">
        <v>747</v>
      </c>
      <c r="AH83" s="79"/>
      <c r="AI83" s="85" t="s">
        <v>739</v>
      </c>
      <c r="AJ83" s="79" t="b">
        <v>0</v>
      </c>
      <c r="AK83" s="79">
        <v>26</v>
      </c>
      <c r="AL83" s="85" t="s">
        <v>731</v>
      </c>
      <c r="AM83" s="79" t="s">
        <v>754</v>
      </c>
      <c r="AN83" s="79" t="b">
        <v>0</v>
      </c>
      <c r="AO83" s="85" t="s">
        <v>731</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1</v>
      </c>
      <c r="BG83" s="49">
        <v>4.545454545454546</v>
      </c>
      <c r="BH83" s="48">
        <v>0</v>
      </c>
      <c r="BI83" s="49">
        <v>0</v>
      </c>
      <c r="BJ83" s="48">
        <v>21</v>
      </c>
      <c r="BK83" s="49">
        <v>95.45454545454545</v>
      </c>
      <c r="BL83" s="48">
        <v>22</v>
      </c>
    </row>
    <row r="84" spans="1:64" ht="15">
      <c r="A84" s="64" t="s">
        <v>277</v>
      </c>
      <c r="B84" s="64" t="s">
        <v>287</v>
      </c>
      <c r="C84" s="65"/>
      <c r="D84" s="66"/>
      <c r="E84" s="67"/>
      <c r="F84" s="68"/>
      <c r="G84" s="65"/>
      <c r="H84" s="69"/>
      <c r="I84" s="70"/>
      <c r="J84" s="70"/>
      <c r="K84" s="34" t="s">
        <v>65</v>
      </c>
      <c r="L84" s="77">
        <v>139</v>
      </c>
      <c r="M84" s="77"/>
      <c r="N84" s="72"/>
      <c r="O84" s="79" t="s">
        <v>316</v>
      </c>
      <c r="P84" s="81">
        <v>43690.49039351852</v>
      </c>
      <c r="Q84" s="79" t="s">
        <v>369</v>
      </c>
      <c r="R84" s="79" t="s">
        <v>399</v>
      </c>
      <c r="S84" s="79" t="s">
        <v>404</v>
      </c>
      <c r="T84" s="79" t="s">
        <v>425</v>
      </c>
      <c r="U84" s="79"/>
      <c r="V84" s="82" t="s">
        <v>500</v>
      </c>
      <c r="W84" s="81">
        <v>43690.49039351852</v>
      </c>
      <c r="X84" s="82" t="s">
        <v>600</v>
      </c>
      <c r="Y84" s="79"/>
      <c r="Z84" s="79"/>
      <c r="AA84" s="85" t="s">
        <v>707</v>
      </c>
      <c r="AB84" s="79"/>
      <c r="AC84" s="79" t="b">
        <v>0</v>
      </c>
      <c r="AD84" s="79">
        <v>0</v>
      </c>
      <c r="AE84" s="85" t="s">
        <v>739</v>
      </c>
      <c r="AF84" s="79" t="b">
        <v>0</v>
      </c>
      <c r="AG84" s="79" t="s">
        <v>748</v>
      </c>
      <c r="AH84" s="79"/>
      <c r="AI84" s="85" t="s">
        <v>739</v>
      </c>
      <c r="AJ84" s="79" t="b">
        <v>0</v>
      </c>
      <c r="AK84" s="79">
        <v>8</v>
      </c>
      <c r="AL84" s="85" t="s">
        <v>718</v>
      </c>
      <c r="AM84" s="79" t="s">
        <v>755</v>
      </c>
      <c r="AN84" s="79" t="b">
        <v>0</v>
      </c>
      <c r="AO84" s="85" t="s">
        <v>718</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10</v>
      </c>
      <c r="BK84" s="49">
        <v>100</v>
      </c>
      <c r="BL84" s="48">
        <v>10</v>
      </c>
    </row>
    <row r="85" spans="1:64" ht="15">
      <c r="A85" s="64" t="s">
        <v>278</v>
      </c>
      <c r="B85" s="64" t="s">
        <v>296</v>
      </c>
      <c r="C85" s="65"/>
      <c r="D85" s="66"/>
      <c r="E85" s="67"/>
      <c r="F85" s="68"/>
      <c r="G85" s="65"/>
      <c r="H85" s="69"/>
      <c r="I85" s="70"/>
      <c r="J85" s="70"/>
      <c r="K85" s="34" t="s">
        <v>65</v>
      </c>
      <c r="L85" s="77">
        <v>140</v>
      </c>
      <c r="M85" s="77"/>
      <c r="N85" s="72"/>
      <c r="O85" s="79" t="s">
        <v>316</v>
      </c>
      <c r="P85" s="81">
        <v>43690.49537037037</v>
      </c>
      <c r="Q85" s="79" t="s">
        <v>366</v>
      </c>
      <c r="R85" s="79"/>
      <c r="S85" s="79"/>
      <c r="T85" s="79"/>
      <c r="U85" s="79"/>
      <c r="V85" s="82" t="s">
        <v>501</v>
      </c>
      <c r="W85" s="81">
        <v>43690.49537037037</v>
      </c>
      <c r="X85" s="82" t="s">
        <v>601</v>
      </c>
      <c r="Y85" s="79"/>
      <c r="Z85" s="79"/>
      <c r="AA85" s="85" t="s">
        <v>708</v>
      </c>
      <c r="AB85" s="79"/>
      <c r="AC85" s="79" t="b">
        <v>0</v>
      </c>
      <c r="AD85" s="79">
        <v>0</v>
      </c>
      <c r="AE85" s="85" t="s">
        <v>739</v>
      </c>
      <c r="AF85" s="79" t="b">
        <v>0</v>
      </c>
      <c r="AG85" s="79" t="s">
        <v>747</v>
      </c>
      <c r="AH85" s="79"/>
      <c r="AI85" s="85" t="s">
        <v>739</v>
      </c>
      <c r="AJ85" s="79" t="b">
        <v>0</v>
      </c>
      <c r="AK85" s="79">
        <v>26</v>
      </c>
      <c r="AL85" s="85" t="s">
        <v>731</v>
      </c>
      <c r="AM85" s="79" t="s">
        <v>761</v>
      </c>
      <c r="AN85" s="79" t="b">
        <v>0</v>
      </c>
      <c r="AO85" s="85" t="s">
        <v>731</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1</v>
      </c>
      <c r="BG85" s="49">
        <v>4.545454545454546</v>
      </c>
      <c r="BH85" s="48">
        <v>0</v>
      </c>
      <c r="BI85" s="49">
        <v>0</v>
      </c>
      <c r="BJ85" s="48">
        <v>21</v>
      </c>
      <c r="BK85" s="49">
        <v>95.45454545454545</v>
      </c>
      <c r="BL85" s="48">
        <v>22</v>
      </c>
    </row>
    <row r="86" spans="1:64" ht="15">
      <c r="A86" s="64" t="s">
        <v>279</v>
      </c>
      <c r="B86" s="64" t="s">
        <v>287</v>
      </c>
      <c r="C86" s="65"/>
      <c r="D86" s="66"/>
      <c r="E86" s="67"/>
      <c r="F86" s="68"/>
      <c r="G86" s="65"/>
      <c r="H86" s="69"/>
      <c r="I86" s="70"/>
      <c r="J86" s="70"/>
      <c r="K86" s="34" t="s">
        <v>65</v>
      </c>
      <c r="L86" s="77">
        <v>141</v>
      </c>
      <c r="M86" s="77"/>
      <c r="N86" s="72"/>
      <c r="O86" s="79" t="s">
        <v>316</v>
      </c>
      <c r="P86" s="81">
        <v>43690.49087962963</v>
      </c>
      <c r="Q86" s="79" t="s">
        <v>369</v>
      </c>
      <c r="R86" s="79" t="s">
        <v>399</v>
      </c>
      <c r="S86" s="79" t="s">
        <v>404</v>
      </c>
      <c r="T86" s="79" t="s">
        <v>425</v>
      </c>
      <c r="U86" s="79"/>
      <c r="V86" s="82" t="s">
        <v>502</v>
      </c>
      <c r="W86" s="81">
        <v>43690.49087962963</v>
      </c>
      <c r="X86" s="82" t="s">
        <v>602</v>
      </c>
      <c r="Y86" s="79"/>
      <c r="Z86" s="79"/>
      <c r="AA86" s="85" t="s">
        <v>709</v>
      </c>
      <c r="AB86" s="79"/>
      <c r="AC86" s="79" t="b">
        <v>0</v>
      </c>
      <c r="AD86" s="79">
        <v>0</v>
      </c>
      <c r="AE86" s="85" t="s">
        <v>739</v>
      </c>
      <c r="AF86" s="79" t="b">
        <v>0</v>
      </c>
      <c r="AG86" s="79" t="s">
        <v>748</v>
      </c>
      <c r="AH86" s="79"/>
      <c r="AI86" s="85" t="s">
        <v>739</v>
      </c>
      <c r="AJ86" s="79" t="b">
        <v>0</v>
      </c>
      <c r="AK86" s="79">
        <v>8</v>
      </c>
      <c r="AL86" s="85" t="s">
        <v>718</v>
      </c>
      <c r="AM86" s="79" t="s">
        <v>755</v>
      </c>
      <c r="AN86" s="79" t="b">
        <v>0</v>
      </c>
      <c r="AO86" s="85" t="s">
        <v>718</v>
      </c>
      <c r="AP86" s="79" t="s">
        <v>176</v>
      </c>
      <c r="AQ86" s="79">
        <v>0</v>
      </c>
      <c r="AR86" s="79">
        <v>0</v>
      </c>
      <c r="AS86" s="79"/>
      <c r="AT86" s="79"/>
      <c r="AU86" s="79"/>
      <c r="AV86" s="79"/>
      <c r="AW86" s="79"/>
      <c r="AX86" s="79"/>
      <c r="AY86" s="79"/>
      <c r="AZ86" s="79"/>
      <c r="BA86">
        <v>2</v>
      </c>
      <c r="BB86" s="78" t="str">
        <f>REPLACE(INDEX(GroupVertices[Group],MATCH(Edges25[[#This Row],[Vertex 1]],GroupVertices[Vertex],0)),1,1,"")</f>
        <v>3</v>
      </c>
      <c r="BC86" s="78" t="str">
        <f>REPLACE(INDEX(GroupVertices[Group],MATCH(Edges25[[#This Row],[Vertex 2]],GroupVertices[Vertex],0)),1,1,"")</f>
        <v>3</v>
      </c>
      <c r="BD86" s="48">
        <v>0</v>
      </c>
      <c r="BE86" s="49">
        <v>0</v>
      </c>
      <c r="BF86" s="48">
        <v>0</v>
      </c>
      <c r="BG86" s="49">
        <v>0</v>
      </c>
      <c r="BH86" s="48">
        <v>0</v>
      </c>
      <c r="BI86" s="49">
        <v>0</v>
      </c>
      <c r="BJ86" s="48">
        <v>10</v>
      </c>
      <c r="BK86" s="49">
        <v>100</v>
      </c>
      <c r="BL86" s="48">
        <v>10</v>
      </c>
    </row>
    <row r="87" spans="1:64" ht="15">
      <c r="A87" s="64" t="s">
        <v>279</v>
      </c>
      <c r="B87" s="64" t="s">
        <v>287</v>
      </c>
      <c r="C87" s="65"/>
      <c r="D87" s="66"/>
      <c r="E87" s="67"/>
      <c r="F87" s="68"/>
      <c r="G87" s="65"/>
      <c r="H87" s="69"/>
      <c r="I87" s="70"/>
      <c r="J87" s="70"/>
      <c r="K87" s="34" t="s">
        <v>65</v>
      </c>
      <c r="L87" s="77">
        <v>142</v>
      </c>
      <c r="M87" s="77"/>
      <c r="N87" s="72"/>
      <c r="O87" s="79" t="s">
        <v>316</v>
      </c>
      <c r="P87" s="81">
        <v>43690.497615740744</v>
      </c>
      <c r="Q87" s="79" t="s">
        <v>370</v>
      </c>
      <c r="R87" s="82" t="s">
        <v>400</v>
      </c>
      <c r="S87" s="79" t="s">
        <v>403</v>
      </c>
      <c r="T87" s="79" t="s">
        <v>425</v>
      </c>
      <c r="U87" s="79"/>
      <c r="V87" s="82" t="s">
        <v>502</v>
      </c>
      <c r="W87" s="81">
        <v>43690.497615740744</v>
      </c>
      <c r="X87" s="82" t="s">
        <v>603</v>
      </c>
      <c r="Y87" s="79"/>
      <c r="Z87" s="79"/>
      <c r="AA87" s="85" t="s">
        <v>710</v>
      </c>
      <c r="AB87" s="79"/>
      <c r="AC87" s="79" t="b">
        <v>0</v>
      </c>
      <c r="AD87" s="79">
        <v>0</v>
      </c>
      <c r="AE87" s="85" t="s">
        <v>739</v>
      </c>
      <c r="AF87" s="79" t="b">
        <v>0</v>
      </c>
      <c r="AG87" s="79" t="s">
        <v>748</v>
      </c>
      <c r="AH87" s="79"/>
      <c r="AI87" s="85" t="s">
        <v>739</v>
      </c>
      <c r="AJ87" s="79" t="b">
        <v>0</v>
      </c>
      <c r="AK87" s="79">
        <v>1</v>
      </c>
      <c r="AL87" s="85" t="s">
        <v>719</v>
      </c>
      <c r="AM87" s="79" t="s">
        <v>755</v>
      </c>
      <c r="AN87" s="79" t="b">
        <v>0</v>
      </c>
      <c r="AO87" s="85" t="s">
        <v>719</v>
      </c>
      <c r="AP87" s="79" t="s">
        <v>176</v>
      </c>
      <c r="AQ87" s="79">
        <v>0</v>
      </c>
      <c r="AR87" s="79">
        <v>0</v>
      </c>
      <c r="AS87" s="79"/>
      <c r="AT87" s="79"/>
      <c r="AU87" s="79"/>
      <c r="AV87" s="79"/>
      <c r="AW87" s="79"/>
      <c r="AX87" s="79"/>
      <c r="AY87" s="79"/>
      <c r="AZ87" s="79"/>
      <c r="BA87">
        <v>2</v>
      </c>
      <c r="BB87" s="78" t="str">
        <f>REPLACE(INDEX(GroupVertices[Group],MATCH(Edges25[[#This Row],[Vertex 1]],GroupVertices[Vertex],0)),1,1,"")</f>
        <v>3</v>
      </c>
      <c r="BC87" s="78" t="str">
        <f>REPLACE(INDEX(GroupVertices[Group],MATCH(Edges25[[#This Row],[Vertex 2]],GroupVertices[Vertex],0)),1,1,"")</f>
        <v>3</v>
      </c>
      <c r="BD87" s="48">
        <v>0</v>
      </c>
      <c r="BE87" s="49">
        <v>0</v>
      </c>
      <c r="BF87" s="48">
        <v>0</v>
      </c>
      <c r="BG87" s="49">
        <v>0</v>
      </c>
      <c r="BH87" s="48">
        <v>0</v>
      </c>
      <c r="BI87" s="49">
        <v>0</v>
      </c>
      <c r="BJ87" s="48">
        <v>6</v>
      </c>
      <c r="BK87" s="49">
        <v>100</v>
      </c>
      <c r="BL87" s="48">
        <v>6</v>
      </c>
    </row>
    <row r="88" spans="1:64" ht="15">
      <c r="A88" s="64" t="s">
        <v>280</v>
      </c>
      <c r="B88" s="64" t="s">
        <v>296</v>
      </c>
      <c r="C88" s="65"/>
      <c r="D88" s="66"/>
      <c r="E88" s="67"/>
      <c r="F88" s="68"/>
      <c r="G88" s="65"/>
      <c r="H88" s="69"/>
      <c r="I88" s="70"/>
      <c r="J88" s="70"/>
      <c r="K88" s="34" t="s">
        <v>65</v>
      </c>
      <c r="L88" s="77">
        <v>143</v>
      </c>
      <c r="M88" s="77"/>
      <c r="N88" s="72"/>
      <c r="O88" s="79" t="s">
        <v>316</v>
      </c>
      <c r="P88" s="81">
        <v>43690.50771990741</v>
      </c>
      <c r="Q88" s="79" t="s">
        <v>366</v>
      </c>
      <c r="R88" s="79"/>
      <c r="S88" s="79"/>
      <c r="T88" s="79"/>
      <c r="U88" s="79"/>
      <c r="V88" s="82" t="s">
        <v>503</v>
      </c>
      <c r="W88" s="81">
        <v>43690.50771990741</v>
      </c>
      <c r="X88" s="82" t="s">
        <v>604</v>
      </c>
      <c r="Y88" s="79"/>
      <c r="Z88" s="79"/>
      <c r="AA88" s="85" t="s">
        <v>711</v>
      </c>
      <c r="AB88" s="79"/>
      <c r="AC88" s="79" t="b">
        <v>0</v>
      </c>
      <c r="AD88" s="79">
        <v>0</v>
      </c>
      <c r="AE88" s="85" t="s">
        <v>739</v>
      </c>
      <c r="AF88" s="79" t="b">
        <v>0</v>
      </c>
      <c r="AG88" s="79" t="s">
        <v>747</v>
      </c>
      <c r="AH88" s="79"/>
      <c r="AI88" s="85" t="s">
        <v>739</v>
      </c>
      <c r="AJ88" s="79" t="b">
        <v>0</v>
      </c>
      <c r="AK88" s="79">
        <v>26</v>
      </c>
      <c r="AL88" s="85" t="s">
        <v>731</v>
      </c>
      <c r="AM88" s="79" t="s">
        <v>754</v>
      </c>
      <c r="AN88" s="79" t="b">
        <v>0</v>
      </c>
      <c r="AO88" s="85" t="s">
        <v>731</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0</v>
      </c>
      <c r="BE88" s="49">
        <v>0</v>
      </c>
      <c r="BF88" s="48">
        <v>1</v>
      </c>
      <c r="BG88" s="49">
        <v>4.545454545454546</v>
      </c>
      <c r="BH88" s="48">
        <v>0</v>
      </c>
      <c r="BI88" s="49">
        <v>0</v>
      </c>
      <c r="BJ88" s="48">
        <v>21</v>
      </c>
      <c r="BK88" s="49">
        <v>95.45454545454545</v>
      </c>
      <c r="BL88" s="48">
        <v>22</v>
      </c>
    </row>
    <row r="89" spans="1:64" ht="15">
      <c r="A89" s="64" t="s">
        <v>281</v>
      </c>
      <c r="B89" s="64" t="s">
        <v>287</v>
      </c>
      <c r="C89" s="65"/>
      <c r="D89" s="66"/>
      <c r="E89" s="67"/>
      <c r="F89" s="68"/>
      <c r="G89" s="65"/>
      <c r="H89" s="69"/>
      <c r="I89" s="70"/>
      <c r="J89" s="70"/>
      <c r="K89" s="34" t="s">
        <v>65</v>
      </c>
      <c r="L89" s="77">
        <v>144</v>
      </c>
      <c r="M89" s="77"/>
      <c r="N89" s="72"/>
      <c r="O89" s="79" t="s">
        <v>316</v>
      </c>
      <c r="P89" s="81">
        <v>43690.53134259259</v>
      </c>
      <c r="Q89" s="79" t="s">
        <v>369</v>
      </c>
      <c r="R89" s="79" t="s">
        <v>399</v>
      </c>
      <c r="S89" s="79" t="s">
        <v>404</v>
      </c>
      <c r="T89" s="79" t="s">
        <v>425</v>
      </c>
      <c r="U89" s="79"/>
      <c r="V89" s="82" t="s">
        <v>504</v>
      </c>
      <c r="W89" s="81">
        <v>43690.53134259259</v>
      </c>
      <c r="X89" s="82" t="s">
        <v>605</v>
      </c>
      <c r="Y89" s="79"/>
      <c r="Z89" s="79"/>
      <c r="AA89" s="85" t="s">
        <v>712</v>
      </c>
      <c r="AB89" s="79"/>
      <c r="AC89" s="79" t="b">
        <v>0</v>
      </c>
      <c r="AD89" s="79">
        <v>0</v>
      </c>
      <c r="AE89" s="85" t="s">
        <v>739</v>
      </c>
      <c r="AF89" s="79" t="b">
        <v>0</v>
      </c>
      <c r="AG89" s="79" t="s">
        <v>748</v>
      </c>
      <c r="AH89" s="79"/>
      <c r="AI89" s="85" t="s">
        <v>739</v>
      </c>
      <c r="AJ89" s="79" t="b">
        <v>0</v>
      </c>
      <c r="AK89" s="79">
        <v>8</v>
      </c>
      <c r="AL89" s="85" t="s">
        <v>718</v>
      </c>
      <c r="AM89" s="79" t="s">
        <v>754</v>
      </c>
      <c r="AN89" s="79" t="b">
        <v>0</v>
      </c>
      <c r="AO89" s="85" t="s">
        <v>718</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v>0</v>
      </c>
      <c r="BE89" s="49">
        <v>0</v>
      </c>
      <c r="BF89" s="48">
        <v>0</v>
      </c>
      <c r="BG89" s="49">
        <v>0</v>
      </c>
      <c r="BH89" s="48">
        <v>0</v>
      </c>
      <c r="BI89" s="49">
        <v>0</v>
      </c>
      <c r="BJ89" s="48">
        <v>10</v>
      </c>
      <c r="BK89" s="49">
        <v>100</v>
      </c>
      <c r="BL89" s="48">
        <v>10</v>
      </c>
    </row>
    <row r="90" spans="1:64" ht="15">
      <c r="A90" s="64" t="s">
        <v>282</v>
      </c>
      <c r="B90" s="64" t="s">
        <v>282</v>
      </c>
      <c r="C90" s="65"/>
      <c r="D90" s="66"/>
      <c r="E90" s="67"/>
      <c r="F90" s="68"/>
      <c r="G90" s="65"/>
      <c r="H90" s="69"/>
      <c r="I90" s="70"/>
      <c r="J90" s="70"/>
      <c r="K90" s="34" t="s">
        <v>65</v>
      </c>
      <c r="L90" s="77">
        <v>145</v>
      </c>
      <c r="M90" s="77"/>
      <c r="N90" s="72"/>
      <c r="O90" s="79" t="s">
        <v>176</v>
      </c>
      <c r="P90" s="81">
        <v>43677.52699074074</v>
      </c>
      <c r="Q90" s="79" t="s">
        <v>371</v>
      </c>
      <c r="R90" s="79" t="s">
        <v>401</v>
      </c>
      <c r="S90" s="79" t="s">
        <v>415</v>
      </c>
      <c r="T90" s="79"/>
      <c r="U90" s="82" t="s">
        <v>436</v>
      </c>
      <c r="V90" s="82" t="s">
        <v>436</v>
      </c>
      <c r="W90" s="81">
        <v>43677.52699074074</v>
      </c>
      <c r="X90" s="82" t="s">
        <v>606</v>
      </c>
      <c r="Y90" s="79"/>
      <c r="Z90" s="79"/>
      <c r="AA90" s="85" t="s">
        <v>713</v>
      </c>
      <c r="AB90" s="79"/>
      <c r="AC90" s="79" t="b">
        <v>0</v>
      </c>
      <c r="AD90" s="79">
        <v>26</v>
      </c>
      <c r="AE90" s="85" t="s">
        <v>739</v>
      </c>
      <c r="AF90" s="79" t="b">
        <v>0</v>
      </c>
      <c r="AG90" s="79" t="s">
        <v>748</v>
      </c>
      <c r="AH90" s="79"/>
      <c r="AI90" s="85" t="s">
        <v>739</v>
      </c>
      <c r="AJ90" s="79" t="b">
        <v>0</v>
      </c>
      <c r="AK90" s="79">
        <v>5</v>
      </c>
      <c r="AL90" s="85" t="s">
        <v>739</v>
      </c>
      <c r="AM90" s="79" t="s">
        <v>755</v>
      </c>
      <c r="AN90" s="79" t="b">
        <v>0</v>
      </c>
      <c r="AO90" s="85" t="s">
        <v>713</v>
      </c>
      <c r="AP90" s="79" t="s">
        <v>763</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0</v>
      </c>
      <c r="BE90" s="49">
        <v>0</v>
      </c>
      <c r="BF90" s="48">
        <v>0</v>
      </c>
      <c r="BG90" s="49">
        <v>0</v>
      </c>
      <c r="BH90" s="48">
        <v>0</v>
      </c>
      <c r="BI90" s="49">
        <v>0</v>
      </c>
      <c r="BJ90" s="48">
        <v>18</v>
      </c>
      <c r="BK90" s="49">
        <v>100</v>
      </c>
      <c r="BL90" s="48">
        <v>18</v>
      </c>
    </row>
    <row r="91" spans="1:64" ht="15">
      <c r="A91" s="64" t="s">
        <v>283</v>
      </c>
      <c r="B91" s="64" t="s">
        <v>282</v>
      </c>
      <c r="C91" s="65"/>
      <c r="D91" s="66"/>
      <c r="E91" s="67"/>
      <c r="F91" s="68"/>
      <c r="G91" s="65"/>
      <c r="H91" s="69"/>
      <c r="I91" s="70"/>
      <c r="J91" s="70"/>
      <c r="K91" s="34" t="s">
        <v>65</v>
      </c>
      <c r="L91" s="77">
        <v>146</v>
      </c>
      <c r="M91" s="77"/>
      <c r="N91" s="72"/>
      <c r="O91" s="79" t="s">
        <v>316</v>
      </c>
      <c r="P91" s="81">
        <v>43678.10586805556</v>
      </c>
      <c r="Q91" s="79" t="s">
        <v>323</v>
      </c>
      <c r="R91" s="82" t="s">
        <v>382</v>
      </c>
      <c r="S91" s="79" t="s">
        <v>406</v>
      </c>
      <c r="T91" s="79"/>
      <c r="U91" s="79"/>
      <c r="V91" s="82" t="s">
        <v>505</v>
      </c>
      <c r="W91" s="81">
        <v>43678.10586805556</v>
      </c>
      <c r="X91" s="82" t="s">
        <v>607</v>
      </c>
      <c r="Y91" s="79"/>
      <c r="Z91" s="79"/>
      <c r="AA91" s="85" t="s">
        <v>714</v>
      </c>
      <c r="AB91" s="79"/>
      <c r="AC91" s="79" t="b">
        <v>0</v>
      </c>
      <c r="AD91" s="79">
        <v>0</v>
      </c>
      <c r="AE91" s="85" t="s">
        <v>739</v>
      </c>
      <c r="AF91" s="79" t="b">
        <v>0</v>
      </c>
      <c r="AG91" s="79" t="s">
        <v>748</v>
      </c>
      <c r="AH91" s="79"/>
      <c r="AI91" s="85" t="s">
        <v>739</v>
      </c>
      <c r="AJ91" s="79" t="b">
        <v>0</v>
      </c>
      <c r="AK91" s="79">
        <v>5</v>
      </c>
      <c r="AL91" s="85" t="s">
        <v>713</v>
      </c>
      <c r="AM91" s="79" t="s">
        <v>754</v>
      </c>
      <c r="AN91" s="79" t="b">
        <v>0</v>
      </c>
      <c r="AO91" s="85" t="s">
        <v>713</v>
      </c>
      <c r="AP91" s="79" t="s">
        <v>176</v>
      </c>
      <c r="AQ91" s="79">
        <v>0</v>
      </c>
      <c r="AR91" s="79">
        <v>0</v>
      </c>
      <c r="AS91" s="79"/>
      <c r="AT91" s="79"/>
      <c r="AU91" s="79"/>
      <c r="AV91" s="79"/>
      <c r="AW91" s="79"/>
      <c r="AX91" s="79"/>
      <c r="AY91" s="79"/>
      <c r="AZ91" s="79"/>
      <c r="BA91">
        <v>1</v>
      </c>
      <c r="BB91" s="78" t="str">
        <f>REPLACE(INDEX(GroupVertices[Group],MATCH(Edges25[[#This Row],[Vertex 1]],GroupVertices[Vertex],0)),1,1,"")</f>
        <v>3</v>
      </c>
      <c r="BC91" s="78" t="str">
        <f>REPLACE(INDEX(GroupVertices[Group],MATCH(Edges25[[#This Row],[Vertex 2]],GroupVertices[Vertex],0)),1,1,"")</f>
        <v>3</v>
      </c>
      <c r="BD91" s="48">
        <v>0</v>
      </c>
      <c r="BE91" s="49">
        <v>0</v>
      </c>
      <c r="BF91" s="48">
        <v>0</v>
      </c>
      <c r="BG91" s="49">
        <v>0</v>
      </c>
      <c r="BH91" s="48">
        <v>0</v>
      </c>
      <c r="BI91" s="49">
        <v>0</v>
      </c>
      <c r="BJ91" s="48">
        <v>13</v>
      </c>
      <c r="BK91" s="49">
        <v>100</v>
      </c>
      <c r="BL91" s="48">
        <v>13</v>
      </c>
    </row>
    <row r="92" spans="1:64" ht="15">
      <c r="A92" s="64" t="s">
        <v>284</v>
      </c>
      <c r="B92" s="64" t="s">
        <v>296</v>
      </c>
      <c r="C92" s="65"/>
      <c r="D92" s="66"/>
      <c r="E92" s="67"/>
      <c r="F92" s="68"/>
      <c r="G92" s="65"/>
      <c r="H92" s="69"/>
      <c r="I92" s="70"/>
      <c r="J92" s="70"/>
      <c r="K92" s="34" t="s">
        <v>65</v>
      </c>
      <c r="L92" s="77">
        <v>147</v>
      </c>
      <c r="M92" s="77"/>
      <c r="N92" s="72"/>
      <c r="O92" s="79" t="s">
        <v>316</v>
      </c>
      <c r="P92" s="81">
        <v>43690.57597222222</v>
      </c>
      <c r="Q92" s="79" t="s">
        <v>366</v>
      </c>
      <c r="R92" s="79"/>
      <c r="S92" s="79"/>
      <c r="T92" s="79"/>
      <c r="U92" s="79"/>
      <c r="V92" s="82" t="s">
        <v>506</v>
      </c>
      <c r="W92" s="81">
        <v>43690.57597222222</v>
      </c>
      <c r="X92" s="82" t="s">
        <v>608</v>
      </c>
      <c r="Y92" s="79"/>
      <c r="Z92" s="79"/>
      <c r="AA92" s="85" t="s">
        <v>715</v>
      </c>
      <c r="AB92" s="79"/>
      <c r="AC92" s="79" t="b">
        <v>0</v>
      </c>
      <c r="AD92" s="79">
        <v>0</v>
      </c>
      <c r="AE92" s="85" t="s">
        <v>739</v>
      </c>
      <c r="AF92" s="79" t="b">
        <v>0</v>
      </c>
      <c r="AG92" s="79" t="s">
        <v>747</v>
      </c>
      <c r="AH92" s="79"/>
      <c r="AI92" s="85" t="s">
        <v>739</v>
      </c>
      <c r="AJ92" s="79" t="b">
        <v>0</v>
      </c>
      <c r="AK92" s="79">
        <v>26</v>
      </c>
      <c r="AL92" s="85" t="s">
        <v>731</v>
      </c>
      <c r="AM92" s="79" t="s">
        <v>754</v>
      </c>
      <c r="AN92" s="79" t="b">
        <v>0</v>
      </c>
      <c r="AO92" s="85" t="s">
        <v>731</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1</v>
      </c>
      <c r="BG92" s="49">
        <v>4.545454545454546</v>
      </c>
      <c r="BH92" s="48">
        <v>0</v>
      </c>
      <c r="BI92" s="49">
        <v>0</v>
      </c>
      <c r="BJ92" s="48">
        <v>21</v>
      </c>
      <c r="BK92" s="49">
        <v>95.45454545454545</v>
      </c>
      <c r="BL92" s="48">
        <v>22</v>
      </c>
    </row>
    <row r="93" spans="1:64" ht="15">
      <c r="A93" s="64" t="s">
        <v>285</v>
      </c>
      <c r="B93" s="64" t="s">
        <v>287</v>
      </c>
      <c r="C93" s="65"/>
      <c r="D93" s="66"/>
      <c r="E93" s="67"/>
      <c r="F93" s="68"/>
      <c r="G93" s="65"/>
      <c r="H93" s="69"/>
      <c r="I93" s="70"/>
      <c r="J93" s="70"/>
      <c r="K93" s="34" t="s">
        <v>65</v>
      </c>
      <c r="L93" s="77">
        <v>148</v>
      </c>
      <c r="M93" s="77"/>
      <c r="N93" s="72"/>
      <c r="O93" s="79" t="s">
        <v>316</v>
      </c>
      <c r="P93" s="81">
        <v>43690.60909722222</v>
      </c>
      <c r="Q93" s="79" t="s">
        <v>369</v>
      </c>
      <c r="R93" s="79" t="s">
        <v>399</v>
      </c>
      <c r="S93" s="79" t="s">
        <v>404</v>
      </c>
      <c r="T93" s="79" t="s">
        <v>425</v>
      </c>
      <c r="U93" s="79"/>
      <c r="V93" s="82" t="s">
        <v>507</v>
      </c>
      <c r="W93" s="81">
        <v>43690.60909722222</v>
      </c>
      <c r="X93" s="82" t="s">
        <v>609</v>
      </c>
      <c r="Y93" s="79"/>
      <c r="Z93" s="79"/>
      <c r="AA93" s="85" t="s">
        <v>716</v>
      </c>
      <c r="AB93" s="79"/>
      <c r="AC93" s="79" t="b">
        <v>0</v>
      </c>
      <c r="AD93" s="79">
        <v>0</v>
      </c>
      <c r="AE93" s="85" t="s">
        <v>739</v>
      </c>
      <c r="AF93" s="79" t="b">
        <v>0</v>
      </c>
      <c r="AG93" s="79" t="s">
        <v>748</v>
      </c>
      <c r="AH93" s="79"/>
      <c r="AI93" s="85" t="s">
        <v>739</v>
      </c>
      <c r="AJ93" s="79" t="b">
        <v>0</v>
      </c>
      <c r="AK93" s="79">
        <v>8</v>
      </c>
      <c r="AL93" s="85" t="s">
        <v>718</v>
      </c>
      <c r="AM93" s="79" t="s">
        <v>760</v>
      </c>
      <c r="AN93" s="79" t="b">
        <v>0</v>
      </c>
      <c r="AO93" s="85" t="s">
        <v>718</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v>0</v>
      </c>
      <c r="BE93" s="49">
        <v>0</v>
      </c>
      <c r="BF93" s="48">
        <v>0</v>
      </c>
      <c r="BG93" s="49">
        <v>0</v>
      </c>
      <c r="BH93" s="48">
        <v>0</v>
      </c>
      <c r="BI93" s="49">
        <v>0</v>
      </c>
      <c r="BJ93" s="48">
        <v>10</v>
      </c>
      <c r="BK93" s="49">
        <v>100</v>
      </c>
      <c r="BL93" s="48">
        <v>10</v>
      </c>
    </row>
    <row r="94" spans="1:64" ht="15">
      <c r="A94" s="64" t="s">
        <v>286</v>
      </c>
      <c r="B94" s="64" t="s">
        <v>296</v>
      </c>
      <c r="C94" s="65"/>
      <c r="D94" s="66"/>
      <c r="E94" s="67"/>
      <c r="F94" s="68"/>
      <c r="G94" s="65"/>
      <c r="H94" s="69"/>
      <c r="I94" s="70"/>
      <c r="J94" s="70"/>
      <c r="K94" s="34" t="s">
        <v>65</v>
      </c>
      <c r="L94" s="77">
        <v>149</v>
      </c>
      <c r="M94" s="77"/>
      <c r="N94" s="72"/>
      <c r="O94" s="79" t="s">
        <v>316</v>
      </c>
      <c r="P94" s="81">
        <v>43690.623032407406</v>
      </c>
      <c r="Q94" s="79" t="s">
        <v>366</v>
      </c>
      <c r="R94" s="79"/>
      <c r="S94" s="79"/>
      <c r="T94" s="79"/>
      <c r="U94" s="79"/>
      <c r="V94" s="82" t="s">
        <v>508</v>
      </c>
      <c r="W94" s="81">
        <v>43690.623032407406</v>
      </c>
      <c r="X94" s="82" t="s">
        <v>610</v>
      </c>
      <c r="Y94" s="79"/>
      <c r="Z94" s="79"/>
      <c r="AA94" s="85" t="s">
        <v>717</v>
      </c>
      <c r="AB94" s="79"/>
      <c r="AC94" s="79" t="b">
        <v>0</v>
      </c>
      <c r="AD94" s="79">
        <v>0</v>
      </c>
      <c r="AE94" s="85" t="s">
        <v>739</v>
      </c>
      <c r="AF94" s="79" t="b">
        <v>0</v>
      </c>
      <c r="AG94" s="79" t="s">
        <v>747</v>
      </c>
      <c r="AH94" s="79"/>
      <c r="AI94" s="85" t="s">
        <v>739</v>
      </c>
      <c r="AJ94" s="79" t="b">
        <v>0</v>
      </c>
      <c r="AK94" s="79">
        <v>26</v>
      </c>
      <c r="AL94" s="85" t="s">
        <v>731</v>
      </c>
      <c r="AM94" s="79" t="s">
        <v>755</v>
      </c>
      <c r="AN94" s="79" t="b">
        <v>0</v>
      </c>
      <c r="AO94" s="85" t="s">
        <v>731</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1</v>
      </c>
      <c r="BG94" s="49">
        <v>4.545454545454546</v>
      </c>
      <c r="BH94" s="48">
        <v>0</v>
      </c>
      <c r="BI94" s="49">
        <v>0</v>
      </c>
      <c r="BJ94" s="48">
        <v>21</v>
      </c>
      <c r="BK94" s="49">
        <v>95.45454545454545</v>
      </c>
      <c r="BL94" s="48">
        <v>22</v>
      </c>
    </row>
    <row r="95" spans="1:64" ht="15">
      <c r="A95" s="64" t="s">
        <v>287</v>
      </c>
      <c r="B95" s="64" t="s">
        <v>287</v>
      </c>
      <c r="C95" s="65"/>
      <c r="D95" s="66"/>
      <c r="E95" s="67"/>
      <c r="F95" s="68"/>
      <c r="G95" s="65"/>
      <c r="H95" s="69"/>
      <c r="I95" s="70"/>
      <c r="J95" s="70"/>
      <c r="K95" s="34" t="s">
        <v>65</v>
      </c>
      <c r="L95" s="77">
        <v>150</v>
      </c>
      <c r="M95" s="77"/>
      <c r="N95" s="72"/>
      <c r="O95" s="79" t="s">
        <v>176</v>
      </c>
      <c r="P95" s="81">
        <v>43690.49024305555</v>
      </c>
      <c r="Q95" s="79" t="s">
        <v>372</v>
      </c>
      <c r="R95" s="79" t="s">
        <v>399</v>
      </c>
      <c r="S95" s="79" t="s">
        <v>404</v>
      </c>
      <c r="T95" s="79" t="s">
        <v>425</v>
      </c>
      <c r="U95" s="79"/>
      <c r="V95" s="82" t="s">
        <v>509</v>
      </c>
      <c r="W95" s="81">
        <v>43690.49024305555</v>
      </c>
      <c r="X95" s="82" t="s">
        <v>611</v>
      </c>
      <c r="Y95" s="79"/>
      <c r="Z95" s="79"/>
      <c r="AA95" s="85" t="s">
        <v>718</v>
      </c>
      <c r="AB95" s="79"/>
      <c r="AC95" s="79" t="b">
        <v>0</v>
      </c>
      <c r="AD95" s="79">
        <v>15</v>
      </c>
      <c r="AE95" s="85" t="s">
        <v>739</v>
      </c>
      <c r="AF95" s="79" t="b">
        <v>0</v>
      </c>
      <c r="AG95" s="79" t="s">
        <v>748</v>
      </c>
      <c r="AH95" s="79"/>
      <c r="AI95" s="85" t="s">
        <v>739</v>
      </c>
      <c r="AJ95" s="79" t="b">
        <v>0</v>
      </c>
      <c r="AK95" s="79">
        <v>8</v>
      </c>
      <c r="AL95" s="85" t="s">
        <v>739</v>
      </c>
      <c r="AM95" s="79" t="s">
        <v>755</v>
      </c>
      <c r="AN95" s="79" t="b">
        <v>0</v>
      </c>
      <c r="AO95" s="85" t="s">
        <v>718</v>
      </c>
      <c r="AP95" s="79" t="s">
        <v>176</v>
      </c>
      <c r="AQ95" s="79">
        <v>0</v>
      </c>
      <c r="AR95" s="79">
        <v>0</v>
      </c>
      <c r="AS95" s="79"/>
      <c r="AT95" s="79"/>
      <c r="AU95" s="79"/>
      <c r="AV95" s="79"/>
      <c r="AW95" s="79"/>
      <c r="AX95" s="79"/>
      <c r="AY95" s="79"/>
      <c r="AZ95" s="79"/>
      <c r="BA95">
        <v>2</v>
      </c>
      <c r="BB95" s="78" t="str">
        <f>REPLACE(INDEX(GroupVertices[Group],MATCH(Edges25[[#This Row],[Vertex 1]],GroupVertices[Vertex],0)),1,1,"")</f>
        <v>3</v>
      </c>
      <c r="BC95" s="78" t="str">
        <f>REPLACE(INDEX(GroupVertices[Group],MATCH(Edges25[[#This Row],[Vertex 2]],GroupVertices[Vertex],0)),1,1,"")</f>
        <v>3</v>
      </c>
      <c r="BD95" s="48">
        <v>0</v>
      </c>
      <c r="BE95" s="49">
        <v>0</v>
      </c>
      <c r="BF95" s="48">
        <v>0</v>
      </c>
      <c r="BG95" s="49">
        <v>0</v>
      </c>
      <c r="BH95" s="48">
        <v>0</v>
      </c>
      <c r="BI95" s="49">
        <v>0</v>
      </c>
      <c r="BJ95" s="48">
        <v>8</v>
      </c>
      <c r="BK95" s="49">
        <v>100</v>
      </c>
      <c r="BL95" s="48">
        <v>8</v>
      </c>
    </row>
    <row r="96" spans="1:64" ht="15">
      <c r="A96" s="64" t="s">
        <v>287</v>
      </c>
      <c r="B96" s="64" t="s">
        <v>287</v>
      </c>
      <c r="C96" s="65"/>
      <c r="D96" s="66"/>
      <c r="E96" s="67"/>
      <c r="F96" s="68"/>
      <c r="G96" s="65"/>
      <c r="H96" s="69"/>
      <c r="I96" s="70"/>
      <c r="J96" s="70"/>
      <c r="K96" s="34" t="s">
        <v>65</v>
      </c>
      <c r="L96" s="77">
        <v>151</v>
      </c>
      <c r="M96" s="77"/>
      <c r="N96" s="72"/>
      <c r="O96" s="79" t="s">
        <v>176</v>
      </c>
      <c r="P96" s="81">
        <v>43690.4971875</v>
      </c>
      <c r="Q96" s="79" t="s">
        <v>373</v>
      </c>
      <c r="R96" s="82" t="s">
        <v>400</v>
      </c>
      <c r="S96" s="79" t="s">
        <v>403</v>
      </c>
      <c r="T96" s="79" t="s">
        <v>425</v>
      </c>
      <c r="U96" s="79"/>
      <c r="V96" s="82" t="s">
        <v>509</v>
      </c>
      <c r="W96" s="81">
        <v>43690.4971875</v>
      </c>
      <c r="X96" s="82" t="s">
        <v>612</v>
      </c>
      <c r="Y96" s="79"/>
      <c r="Z96" s="79"/>
      <c r="AA96" s="85" t="s">
        <v>719</v>
      </c>
      <c r="AB96" s="79"/>
      <c r="AC96" s="79" t="b">
        <v>0</v>
      </c>
      <c r="AD96" s="79">
        <v>0</v>
      </c>
      <c r="AE96" s="85" t="s">
        <v>739</v>
      </c>
      <c r="AF96" s="79" t="b">
        <v>0</v>
      </c>
      <c r="AG96" s="79" t="s">
        <v>748</v>
      </c>
      <c r="AH96" s="79"/>
      <c r="AI96" s="85" t="s">
        <v>739</v>
      </c>
      <c r="AJ96" s="79" t="b">
        <v>0</v>
      </c>
      <c r="AK96" s="79">
        <v>1</v>
      </c>
      <c r="AL96" s="85" t="s">
        <v>739</v>
      </c>
      <c r="AM96" s="79" t="s">
        <v>755</v>
      </c>
      <c r="AN96" s="79" t="b">
        <v>0</v>
      </c>
      <c r="AO96" s="85" t="s">
        <v>719</v>
      </c>
      <c r="AP96" s="79" t="s">
        <v>176</v>
      </c>
      <c r="AQ96" s="79">
        <v>0</v>
      </c>
      <c r="AR96" s="79">
        <v>0</v>
      </c>
      <c r="AS96" s="79"/>
      <c r="AT96" s="79"/>
      <c r="AU96" s="79"/>
      <c r="AV96" s="79"/>
      <c r="AW96" s="79"/>
      <c r="AX96" s="79"/>
      <c r="AY96" s="79"/>
      <c r="AZ96" s="79"/>
      <c r="BA96">
        <v>2</v>
      </c>
      <c r="BB96" s="78" t="str">
        <f>REPLACE(INDEX(GroupVertices[Group],MATCH(Edges25[[#This Row],[Vertex 1]],GroupVertices[Vertex],0)),1,1,"")</f>
        <v>3</v>
      </c>
      <c r="BC96" s="78" t="str">
        <f>REPLACE(INDEX(GroupVertices[Group],MATCH(Edges25[[#This Row],[Vertex 2]],GroupVertices[Vertex],0)),1,1,"")</f>
        <v>3</v>
      </c>
      <c r="BD96" s="48">
        <v>0</v>
      </c>
      <c r="BE96" s="49">
        <v>0</v>
      </c>
      <c r="BF96" s="48">
        <v>0</v>
      </c>
      <c r="BG96" s="49">
        <v>0</v>
      </c>
      <c r="BH96" s="48">
        <v>0</v>
      </c>
      <c r="BI96" s="49">
        <v>0</v>
      </c>
      <c r="BJ96" s="48">
        <v>4</v>
      </c>
      <c r="BK96" s="49">
        <v>100</v>
      </c>
      <c r="BL96" s="48">
        <v>4</v>
      </c>
    </row>
    <row r="97" spans="1:64" ht="15">
      <c r="A97" s="64" t="s">
        <v>283</v>
      </c>
      <c r="B97" s="64" t="s">
        <v>287</v>
      </c>
      <c r="C97" s="65"/>
      <c r="D97" s="66"/>
      <c r="E97" s="67"/>
      <c r="F97" s="68"/>
      <c r="G97" s="65"/>
      <c r="H97" s="69"/>
      <c r="I97" s="70"/>
      <c r="J97" s="70"/>
      <c r="K97" s="34" t="s">
        <v>65</v>
      </c>
      <c r="L97" s="77">
        <v>152</v>
      </c>
      <c r="M97" s="77"/>
      <c r="N97" s="72"/>
      <c r="O97" s="79" t="s">
        <v>316</v>
      </c>
      <c r="P97" s="81">
        <v>43690.53224537037</v>
      </c>
      <c r="Q97" s="79" t="s">
        <v>369</v>
      </c>
      <c r="R97" s="79" t="s">
        <v>399</v>
      </c>
      <c r="S97" s="79" t="s">
        <v>404</v>
      </c>
      <c r="T97" s="79" t="s">
        <v>425</v>
      </c>
      <c r="U97" s="79"/>
      <c r="V97" s="82" t="s">
        <v>505</v>
      </c>
      <c r="W97" s="81">
        <v>43690.53224537037</v>
      </c>
      <c r="X97" s="82" t="s">
        <v>613</v>
      </c>
      <c r="Y97" s="79"/>
      <c r="Z97" s="79"/>
      <c r="AA97" s="85" t="s">
        <v>720</v>
      </c>
      <c r="AB97" s="79"/>
      <c r="AC97" s="79" t="b">
        <v>0</v>
      </c>
      <c r="AD97" s="79">
        <v>0</v>
      </c>
      <c r="AE97" s="85" t="s">
        <v>739</v>
      </c>
      <c r="AF97" s="79" t="b">
        <v>0</v>
      </c>
      <c r="AG97" s="79" t="s">
        <v>748</v>
      </c>
      <c r="AH97" s="79"/>
      <c r="AI97" s="85" t="s">
        <v>739</v>
      </c>
      <c r="AJ97" s="79" t="b">
        <v>0</v>
      </c>
      <c r="AK97" s="79">
        <v>8</v>
      </c>
      <c r="AL97" s="85" t="s">
        <v>718</v>
      </c>
      <c r="AM97" s="79" t="s">
        <v>755</v>
      </c>
      <c r="AN97" s="79" t="b">
        <v>0</v>
      </c>
      <c r="AO97" s="85" t="s">
        <v>718</v>
      </c>
      <c r="AP97" s="79" t="s">
        <v>176</v>
      </c>
      <c r="AQ97" s="79">
        <v>0</v>
      </c>
      <c r="AR97" s="79">
        <v>0</v>
      </c>
      <c r="AS97" s="79"/>
      <c r="AT97" s="79"/>
      <c r="AU97" s="79"/>
      <c r="AV97" s="79"/>
      <c r="AW97" s="79"/>
      <c r="AX97" s="79"/>
      <c r="AY97" s="79"/>
      <c r="AZ97" s="79"/>
      <c r="BA97">
        <v>1</v>
      </c>
      <c r="BB97" s="78" t="str">
        <f>REPLACE(INDEX(GroupVertices[Group],MATCH(Edges25[[#This Row],[Vertex 1]],GroupVertices[Vertex],0)),1,1,"")</f>
        <v>3</v>
      </c>
      <c r="BC97" s="78" t="str">
        <f>REPLACE(INDEX(GroupVertices[Group],MATCH(Edges25[[#This Row],[Vertex 2]],GroupVertices[Vertex],0)),1,1,"")</f>
        <v>3</v>
      </c>
      <c r="BD97" s="48">
        <v>0</v>
      </c>
      <c r="BE97" s="49">
        <v>0</v>
      </c>
      <c r="BF97" s="48">
        <v>0</v>
      </c>
      <c r="BG97" s="49">
        <v>0</v>
      </c>
      <c r="BH97" s="48">
        <v>0</v>
      </c>
      <c r="BI97" s="49">
        <v>0</v>
      </c>
      <c r="BJ97" s="48">
        <v>10</v>
      </c>
      <c r="BK97" s="49">
        <v>100</v>
      </c>
      <c r="BL97" s="48">
        <v>10</v>
      </c>
    </row>
    <row r="98" spans="1:64" ht="15">
      <c r="A98" s="64" t="s">
        <v>288</v>
      </c>
      <c r="B98" s="64" t="s">
        <v>287</v>
      </c>
      <c r="C98" s="65"/>
      <c r="D98" s="66"/>
      <c r="E98" s="67"/>
      <c r="F98" s="68"/>
      <c r="G98" s="65"/>
      <c r="H98" s="69"/>
      <c r="I98" s="70"/>
      <c r="J98" s="70"/>
      <c r="K98" s="34" t="s">
        <v>65</v>
      </c>
      <c r="L98" s="77">
        <v>153</v>
      </c>
      <c r="M98" s="77"/>
      <c r="N98" s="72"/>
      <c r="O98" s="79" t="s">
        <v>316</v>
      </c>
      <c r="P98" s="81">
        <v>43690.659907407404</v>
      </c>
      <c r="Q98" s="79" t="s">
        <v>369</v>
      </c>
      <c r="R98" s="79" t="s">
        <v>399</v>
      </c>
      <c r="S98" s="79" t="s">
        <v>404</v>
      </c>
      <c r="T98" s="79" t="s">
        <v>425</v>
      </c>
      <c r="U98" s="79"/>
      <c r="V98" s="82" t="s">
        <v>510</v>
      </c>
      <c r="W98" s="81">
        <v>43690.659907407404</v>
      </c>
      <c r="X98" s="82" t="s">
        <v>614</v>
      </c>
      <c r="Y98" s="79"/>
      <c r="Z98" s="79"/>
      <c r="AA98" s="85" t="s">
        <v>721</v>
      </c>
      <c r="AB98" s="79"/>
      <c r="AC98" s="79" t="b">
        <v>0</v>
      </c>
      <c r="AD98" s="79">
        <v>0</v>
      </c>
      <c r="AE98" s="85" t="s">
        <v>739</v>
      </c>
      <c r="AF98" s="79" t="b">
        <v>0</v>
      </c>
      <c r="AG98" s="79" t="s">
        <v>748</v>
      </c>
      <c r="AH98" s="79"/>
      <c r="AI98" s="85" t="s">
        <v>739</v>
      </c>
      <c r="AJ98" s="79" t="b">
        <v>0</v>
      </c>
      <c r="AK98" s="79">
        <v>8</v>
      </c>
      <c r="AL98" s="85" t="s">
        <v>718</v>
      </c>
      <c r="AM98" s="79" t="s">
        <v>755</v>
      </c>
      <c r="AN98" s="79" t="b">
        <v>0</v>
      </c>
      <c r="AO98" s="85" t="s">
        <v>718</v>
      </c>
      <c r="AP98" s="79" t="s">
        <v>176</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v>0</v>
      </c>
      <c r="BE98" s="49">
        <v>0</v>
      </c>
      <c r="BF98" s="48">
        <v>0</v>
      </c>
      <c r="BG98" s="49">
        <v>0</v>
      </c>
      <c r="BH98" s="48">
        <v>0</v>
      </c>
      <c r="BI98" s="49">
        <v>0</v>
      </c>
      <c r="BJ98" s="48">
        <v>10</v>
      </c>
      <c r="BK98" s="49">
        <v>100</v>
      </c>
      <c r="BL98" s="48">
        <v>10</v>
      </c>
    </row>
    <row r="99" spans="1:64" ht="15">
      <c r="A99" s="64" t="s">
        <v>289</v>
      </c>
      <c r="B99" s="64" t="s">
        <v>296</v>
      </c>
      <c r="C99" s="65"/>
      <c r="D99" s="66"/>
      <c r="E99" s="67"/>
      <c r="F99" s="68"/>
      <c r="G99" s="65"/>
      <c r="H99" s="69"/>
      <c r="I99" s="70"/>
      <c r="J99" s="70"/>
      <c r="K99" s="34" t="s">
        <v>65</v>
      </c>
      <c r="L99" s="77">
        <v>154</v>
      </c>
      <c r="M99" s="77"/>
      <c r="N99" s="72"/>
      <c r="O99" s="79" t="s">
        <v>316</v>
      </c>
      <c r="P99" s="81">
        <v>43690.66738425926</v>
      </c>
      <c r="Q99" s="79" t="s">
        <v>366</v>
      </c>
      <c r="R99" s="79"/>
      <c r="S99" s="79"/>
      <c r="T99" s="79"/>
      <c r="U99" s="79"/>
      <c r="V99" s="82" t="s">
        <v>511</v>
      </c>
      <c r="W99" s="81">
        <v>43690.66738425926</v>
      </c>
      <c r="X99" s="82" t="s">
        <v>615</v>
      </c>
      <c r="Y99" s="79"/>
      <c r="Z99" s="79"/>
      <c r="AA99" s="85" t="s">
        <v>722</v>
      </c>
      <c r="AB99" s="79"/>
      <c r="AC99" s="79" t="b">
        <v>0</v>
      </c>
      <c r="AD99" s="79">
        <v>0</v>
      </c>
      <c r="AE99" s="85" t="s">
        <v>739</v>
      </c>
      <c r="AF99" s="79" t="b">
        <v>0</v>
      </c>
      <c r="AG99" s="79" t="s">
        <v>747</v>
      </c>
      <c r="AH99" s="79"/>
      <c r="AI99" s="85" t="s">
        <v>739</v>
      </c>
      <c r="AJ99" s="79" t="b">
        <v>0</v>
      </c>
      <c r="AK99" s="79">
        <v>26</v>
      </c>
      <c r="AL99" s="85" t="s">
        <v>731</v>
      </c>
      <c r="AM99" s="79" t="s">
        <v>754</v>
      </c>
      <c r="AN99" s="79" t="b">
        <v>0</v>
      </c>
      <c r="AO99" s="85" t="s">
        <v>731</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1</v>
      </c>
      <c r="BG99" s="49">
        <v>4.545454545454546</v>
      </c>
      <c r="BH99" s="48">
        <v>0</v>
      </c>
      <c r="BI99" s="49">
        <v>0</v>
      </c>
      <c r="BJ99" s="48">
        <v>21</v>
      </c>
      <c r="BK99" s="49">
        <v>95.45454545454545</v>
      </c>
      <c r="BL99" s="48">
        <v>22</v>
      </c>
    </row>
    <row r="100" spans="1:64" ht="15">
      <c r="A100" s="64" t="s">
        <v>290</v>
      </c>
      <c r="B100" s="64" t="s">
        <v>296</v>
      </c>
      <c r="C100" s="65"/>
      <c r="D100" s="66"/>
      <c r="E100" s="67"/>
      <c r="F100" s="68"/>
      <c r="G100" s="65"/>
      <c r="H100" s="69"/>
      <c r="I100" s="70"/>
      <c r="J100" s="70"/>
      <c r="K100" s="34" t="s">
        <v>65</v>
      </c>
      <c r="L100" s="77">
        <v>155</v>
      </c>
      <c r="M100" s="77"/>
      <c r="N100" s="72"/>
      <c r="O100" s="79" t="s">
        <v>316</v>
      </c>
      <c r="P100" s="81">
        <v>43690.68806712963</v>
      </c>
      <c r="Q100" s="79" t="s">
        <v>366</v>
      </c>
      <c r="R100" s="79"/>
      <c r="S100" s="79"/>
      <c r="T100" s="79"/>
      <c r="U100" s="79"/>
      <c r="V100" s="82" t="s">
        <v>512</v>
      </c>
      <c r="W100" s="81">
        <v>43690.68806712963</v>
      </c>
      <c r="X100" s="82" t="s">
        <v>616</v>
      </c>
      <c r="Y100" s="79"/>
      <c r="Z100" s="79"/>
      <c r="AA100" s="85" t="s">
        <v>723</v>
      </c>
      <c r="AB100" s="79"/>
      <c r="AC100" s="79" t="b">
        <v>0</v>
      </c>
      <c r="AD100" s="79">
        <v>0</v>
      </c>
      <c r="AE100" s="85" t="s">
        <v>739</v>
      </c>
      <c r="AF100" s="79" t="b">
        <v>0</v>
      </c>
      <c r="AG100" s="79" t="s">
        <v>747</v>
      </c>
      <c r="AH100" s="79"/>
      <c r="AI100" s="85" t="s">
        <v>739</v>
      </c>
      <c r="AJ100" s="79" t="b">
        <v>0</v>
      </c>
      <c r="AK100" s="79">
        <v>31</v>
      </c>
      <c r="AL100" s="85" t="s">
        <v>731</v>
      </c>
      <c r="AM100" s="79" t="s">
        <v>753</v>
      </c>
      <c r="AN100" s="79" t="b">
        <v>0</v>
      </c>
      <c r="AO100" s="85" t="s">
        <v>731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0</v>
      </c>
      <c r="BE100" s="49">
        <v>0</v>
      </c>
      <c r="BF100" s="48">
        <v>1</v>
      </c>
      <c r="BG100" s="49">
        <v>4.545454545454546</v>
      </c>
      <c r="BH100" s="48">
        <v>0</v>
      </c>
      <c r="BI100" s="49">
        <v>0</v>
      </c>
      <c r="BJ100" s="48">
        <v>21</v>
      </c>
      <c r="BK100" s="49">
        <v>95.45454545454545</v>
      </c>
      <c r="BL100" s="48">
        <v>22</v>
      </c>
    </row>
    <row r="101" spans="1:64" ht="15">
      <c r="A101" s="64" t="s">
        <v>291</v>
      </c>
      <c r="B101" s="64" t="s">
        <v>296</v>
      </c>
      <c r="C101" s="65"/>
      <c r="D101" s="66"/>
      <c r="E101" s="67"/>
      <c r="F101" s="68"/>
      <c r="G101" s="65"/>
      <c r="H101" s="69"/>
      <c r="I101" s="70"/>
      <c r="J101" s="70"/>
      <c r="K101" s="34" t="s">
        <v>65</v>
      </c>
      <c r="L101" s="77">
        <v>156</v>
      </c>
      <c r="M101" s="77"/>
      <c r="N101" s="72"/>
      <c r="O101" s="79" t="s">
        <v>316</v>
      </c>
      <c r="P101" s="81">
        <v>43690.818449074075</v>
      </c>
      <c r="Q101" s="79" t="s">
        <v>366</v>
      </c>
      <c r="R101" s="79"/>
      <c r="S101" s="79"/>
      <c r="T101" s="79"/>
      <c r="U101" s="79"/>
      <c r="V101" s="82" t="s">
        <v>513</v>
      </c>
      <c r="W101" s="81">
        <v>43690.818449074075</v>
      </c>
      <c r="X101" s="82" t="s">
        <v>617</v>
      </c>
      <c r="Y101" s="79"/>
      <c r="Z101" s="79"/>
      <c r="AA101" s="85" t="s">
        <v>724</v>
      </c>
      <c r="AB101" s="79"/>
      <c r="AC101" s="79" t="b">
        <v>0</v>
      </c>
      <c r="AD101" s="79">
        <v>0</v>
      </c>
      <c r="AE101" s="85" t="s">
        <v>739</v>
      </c>
      <c r="AF101" s="79" t="b">
        <v>0</v>
      </c>
      <c r="AG101" s="79" t="s">
        <v>747</v>
      </c>
      <c r="AH101" s="79"/>
      <c r="AI101" s="85" t="s">
        <v>739</v>
      </c>
      <c r="AJ101" s="79" t="b">
        <v>0</v>
      </c>
      <c r="AK101" s="79">
        <v>31</v>
      </c>
      <c r="AL101" s="85" t="s">
        <v>731</v>
      </c>
      <c r="AM101" s="79" t="s">
        <v>762</v>
      </c>
      <c r="AN101" s="79" t="b">
        <v>0</v>
      </c>
      <c r="AO101" s="85" t="s">
        <v>731</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0</v>
      </c>
      <c r="BE101" s="49">
        <v>0</v>
      </c>
      <c r="BF101" s="48">
        <v>1</v>
      </c>
      <c r="BG101" s="49">
        <v>4.545454545454546</v>
      </c>
      <c r="BH101" s="48">
        <v>0</v>
      </c>
      <c r="BI101" s="49">
        <v>0</v>
      </c>
      <c r="BJ101" s="48">
        <v>21</v>
      </c>
      <c r="BK101" s="49">
        <v>95.45454545454545</v>
      </c>
      <c r="BL101" s="48">
        <v>22</v>
      </c>
    </row>
    <row r="102" spans="1:64" ht="15">
      <c r="A102" s="64" t="s">
        <v>292</v>
      </c>
      <c r="B102" s="64" t="s">
        <v>283</v>
      </c>
      <c r="C102" s="65"/>
      <c r="D102" s="66"/>
      <c r="E102" s="67"/>
      <c r="F102" s="68"/>
      <c r="G102" s="65"/>
      <c r="H102" s="69"/>
      <c r="I102" s="70"/>
      <c r="J102" s="70"/>
      <c r="K102" s="34" t="s">
        <v>65</v>
      </c>
      <c r="L102" s="77">
        <v>157</v>
      </c>
      <c r="M102" s="77"/>
      <c r="N102" s="72"/>
      <c r="O102" s="79" t="s">
        <v>316</v>
      </c>
      <c r="P102" s="81">
        <v>43690.90487268518</v>
      </c>
      <c r="Q102" s="79" t="s">
        <v>368</v>
      </c>
      <c r="R102" s="79"/>
      <c r="S102" s="79"/>
      <c r="T102" s="79"/>
      <c r="U102" s="79"/>
      <c r="V102" s="82" t="s">
        <v>514</v>
      </c>
      <c r="W102" s="81">
        <v>43690.90487268518</v>
      </c>
      <c r="X102" s="82" t="s">
        <v>618</v>
      </c>
      <c r="Y102" s="79"/>
      <c r="Z102" s="79"/>
      <c r="AA102" s="85" t="s">
        <v>725</v>
      </c>
      <c r="AB102" s="79"/>
      <c r="AC102" s="79" t="b">
        <v>0</v>
      </c>
      <c r="AD102" s="79">
        <v>0</v>
      </c>
      <c r="AE102" s="85" t="s">
        <v>739</v>
      </c>
      <c r="AF102" s="79" t="b">
        <v>0</v>
      </c>
      <c r="AG102" s="79" t="s">
        <v>748</v>
      </c>
      <c r="AH102" s="79"/>
      <c r="AI102" s="85" t="s">
        <v>739</v>
      </c>
      <c r="AJ102" s="79" t="b">
        <v>0</v>
      </c>
      <c r="AK102" s="79">
        <v>6</v>
      </c>
      <c r="AL102" s="85" t="s">
        <v>729</v>
      </c>
      <c r="AM102" s="79" t="s">
        <v>755</v>
      </c>
      <c r="AN102" s="79" t="b">
        <v>0</v>
      </c>
      <c r="AO102" s="85" t="s">
        <v>729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v>1</v>
      </c>
      <c r="BE102" s="49">
        <v>7.6923076923076925</v>
      </c>
      <c r="BF102" s="48">
        <v>0</v>
      </c>
      <c r="BG102" s="49">
        <v>0</v>
      </c>
      <c r="BH102" s="48">
        <v>0</v>
      </c>
      <c r="BI102" s="49">
        <v>0</v>
      </c>
      <c r="BJ102" s="48">
        <v>12</v>
      </c>
      <c r="BK102" s="49">
        <v>92.3076923076923</v>
      </c>
      <c r="BL102" s="48">
        <v>13</v>
      </c>
    </row>
    <row r="103" spans="1:64" ht="15">
      <c r="A103" s="64" t="s">
        <v>293</v>
      </c>
      <c r="B103" s="64" t="s">
        <v>296</v>
      </c>
      <c r="C103" s="65"/>
      <c r="D103" s="66"/>
      <c r="E103" s="67"/>
      <c r="F103" s="68"/>
      <c r="G103" s="65"/>
      <c r="H103" s="69"/>
      <c r="I103" s="70"/>
      <c r="J103" s="70"/>
      <c r="K103" s="34" t="s">
        <v>65</v>
      </c>
      <c r="L103" s="77">
        <v>158</v>
      </c>
      <c r="M103" s="77"/>
      <c r="N103" s="72"/>
      <c r="O103" s="79" t="s">
        <v>316</v>
      </c>
      <c r="P103" s="81">
        <v>43690.029386574075</v>
      </c>
      <c r="Q103" s="79" t="s">
        <v>366</v>
      </c>
      <c r="R103" s="79"/>
      <c r="S103" s="79"/>
      <c r="T103" s="79"/>
      <c r="U103" s="79"/>
      <c r="V103" s="82" t="s">
        <v>515</v>
      </c>
      <c r="W103" s="81">
        <v>43690.029386574075</v>
      </c>
      <c r="X103" s="82" t="s">
        <v>619</v>
      </c>
      <c r="Y103" s="79"/>
      <c r="Z103" s="79"/>
      <c r="AA103" s="85" t="s">
        <v>726</v>
      </c>
      <c r="AB103" s="79"/>
      <c r="AC103" s="79" t="b">
        <v>0</v>
      </c>
      <c r="AD103" s="79">
        <v>0</v>
      </c>
      <c r="AE103" s="85" t="s">
        <v>739</v>
      </c>
      <c r="AF103" s="79" t="b">
        <v>0</v>
      </c>
      <c r="AG103" s="79" t="s">
        <v>747</v>
      </c>
      <c r="AH103" s="79"/>
      <c r="AI103" s="85" t="s">
        <v>739</v>
      </c>
      <c r="AJ103" s="79" t="b">
        <v>0</v>
      </c>
      <c r="AK103" s="79">
        <v>26</v>
      </c>
      <c r="AL103" s="85" t="s">
        <v>731</v>
      </c>
      <c r="AM103" s="79" t="s">
        <v>755</v>
      </c>
      <c r="AN103" s="79" t="b">
        <v>0</v>
      </c>
      <c r="AO103" s="85" t="s">
        <v>731</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0</v>
      </c>
      <c r="BE103" s="49">
        <v>0</v>
      </c>
      <c r="BF103" s="48">
        <v>1</v>
      </c>
      <c r="BG103" s="49">
        <v>4.545454545454546</v>
      </c>
      <c r="BH103" s="48">
        <v>0</v>
      </c>
      <c r="BI103" s="49">
        <v>0</v>
      </c>
      <c r="BJ103" s="48">
        <v>21</v>
      </c>
      <c r="BK103" s="49">
        <v>95.45454545454545</v>
      </c>
      <c r="BL103" s="48">
        <v>22</v>
      </c>
    </row>
    <row r="104" spans="1:64" ht="15">
      <c r="A104" s="64" t="s">
        <v>293</v>
      </c>
      <c r="B104" s="64" t="s">
        <v>293</v>
      </c>
      <c r="C104" s="65"/>
      <c r="D104" s="66"/>
      <c r="E104" s="67"/>
      <c r="F104" s="68"/>
      <c r="G104" s="65"/>
      <c r="H104" s="69"/>
      <c r="I104" s="70"/>
      <c r="J104" s="70"/>
      <c r="K104" s="34" t="s">
        <v>65</v>
      </c>
      <c r="L104" s="77">
        <v>159</v>
      </c>
      <c r="M104" s="77"/>
      <c r="N104" s="72"/>
      <c r="O104" s="79" t="s">
        <v>176</v>
      </c>
      <c r="P104" s="81">
        <v>43690.04011574074</v>
      </c>
      <c r="Q104" s="79" t="s">
        <v>374</v>
      </c>
      <c r="R104" s="82" t="s">
        <v>392</v>
      </c>
      <c r="S104" s="79" t="s">
        <v>403</v>
      </c>
      <c r="T104" s="79" t="s">
        <v>426</v>
      </c>
      <c r="U104" s="82" t="s">
        <v>437</v>
      </c>
      <c r="V104" s="82" t="s">
        <v>437</v>
      </c>
      <c r="W104" s="81">
        <v>43690.04011574074</v>
      </c>
      <c r="X104" s="82" t="s">
        <v>620</v>
      </c>
      <c r="Y104" s="79"/>
      <c r="Z104" s="79"/>
      <c r="AA104" s="85" t="s">
        <v>727</v>
      </c>
      <c r="AB104" s="79"/>
      <c r="AC104" s="79" t="b">
        <v>0</v>
      </c>
      <c r="AD104" s="79">
        <v>1</v>
      </c>
      <c r="AE104" s="85" t="s">
        <v>739</v>
      </c>
      <c r="AF104" s="79" t="b">
        <v>0</v>
      </c>
      <c r="AG104" s="79" t="s">
        <v>747</v>
      </c>
      <c r="AH104" s="79"/>
      <c r="AI104" s="85" t="s">
        <v>739</v>
      </c>
      <c r="AJ104" s="79" t="b">
        <v>0</v>
      </c>
      <c r="AK104" s="79">
        <v>0</v>
      </c>
      <c r="AL104" s="85" t="s">
        <v>739</v>
      </c>
      <c r="AM104" s="79" t="s">
        <v>755</v>
      </c>
      <c r="AN104" s="79" t="b">
        <v>0</v>
      </c>
      <c r="AO104" s="85" t="s">
        <v>727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2</v>
      </c>
      <c r="BG104" s="49">
        <v>7.142857142857143</v>
      </c>
      <c r="BH104" s="48">
        <v>0</v>
      </c>
      <c r="BI104" s="49">
        <v>0</v>
      </c>
      <c r="BJ104" s="48">
        <v>26</v>
      </c>
      <c r="BK104" s="49">
        <v>92.85714285714286</v>
      </c>
      <c r="BL104" s="48">
        <v>28</v>
      </c>
    </row>
    <row r="105" spans="1:64" ht="15">
      <c r="A105" s="64" t="s">
        <v>294</v>
      </c>
      <c r="B105" s="64" t="s">
        <v>293</v>
      </c>
      <c r="C105" s="65"/>
      <c r="D105" s="66"/>
      <c r="E105" s="67"/>
      <c r="F105" s="68"/>
      <c r="G105" s="65"/>
      <c r="H105" s="69"/>
      <c r="I105" s="70"/>
      <c r="J105" s="70"/>
      <c r="K105" s="34" t="s">
        <v>65</v>
      </c>
      <c r="L105" s="77">
        <v>160</v>
      </c>
      <c r="M105" s="77"/>
      <c r="N105" s="72"/>
      <c r="O105" s="79" t="s">
        <v>316</v>
      </c>
      <c r="P105" s="81">
        <v>43690.95155092593</v>
      </c>
      <c r="Q105" s="79" t="s">
        <v>375</v>
      </c>
      <c r="R105" s="79"/>
      <c r="S105" s="79"/>
      <c r="T105" s="79"/>
      <c r="U105" s="79"/>
      <c r="V105" s="82" t="s">
        <v>516</v>
      </c>
      <c r="W105" s="81">
        <v>43690.95155092593</v>
      </c>
      <c r="X105" s="82" t="s">
        <v>621</v>
      </c>
      <c r="Y105" s="79"/>
      <c r="Z105" s="79"/>
      <c r="AA105" s="85" t="s">
        <v>728</v>
      </c>
      <c r="AB105" s="79"/>
      <c r="AC105" s="79" t="b">
        <v>0</v>
      </c>
      <c r="AD105" s="79">
        <v>0</v>
      </c>
      <c r="AE105" s="85" t="s">
        <v>739</v>
      </c>
      <c r="AF105" s="79" t="b">
        <v>0</v>
      </c>
      <c r="AG105" s="79" t="s">
        <v>747</v>
      </c>
      <c r="AH105" s="79"/>
      <c r="AI105" s="85" t="s">
        <v>739</v>
      </c>
      <c r="AJ105" s="79" t="b">
        <v>0</v>
      </c>
      <c r="AK105" s="79">
        <v>1</v>
      </c>
      <c r="AL105" s="85" t="s">
        <v>727</v>
      </c>
      <c r="AM105" s="79" t="s">
        <v>754</v>
      </c>
      <c r="AN105" s="79" t="b">
        <v>0</v>
      </c>
      <c r="AO105" s="85" t="s">
        <v>727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0</v>
      </c>
      <c r="BE105" s="49">
        <v>0</v>
      </c>
      <c r="BF105" s="48">
        <v>2</v>
      </c>
      <c r="BG105" s="49">
        <v>8</v>
      </c>
      <c r="BH105" s="48">
        <v>0</v>
      </c>
      <c r="BI105" s="49">
        <v>0</v>
      </c>
      <c r="BJ105" s="48">
        <v>23</v>
      </c>
      <c r="BK105" s="49">
        <v>92</v>
      </c>
      <c r="BL105" s="48">
        <v>25</v>
      </c>
    </row>
    <row r="106" spans="1:64" ht="15">
      <c r="A106" s="64" t="s">
        <v>283</v>
      </c>
      <c r="B106" s="64" t="s">
        <v>283</v>
      </c>
      <c r="C106" s="65"/>
      <c r="D106" s="66"/>
      <c r="E106" s="67"/>
      <c r="F106" s="68"/>
      <c r="G106" s="65"/>
      <c r="H106" s="69"/>
      <c r="I106" s="70"/>
      <c r="J106" s="70"/>
      <c r="K106" s="34" t="s">
        <v>65</v>
      </c>
      <c r="L106" s="77">
        <v>161</v>
      </c>
      <c r="M106" s="77"/>
      <c r="N106" s="72"/>
      <c r="O106" s="79" t="s">
        <v>176</v>
      </c>
      <c r="P106" s="81">
        <v>43690.36730324074</v>
      </c>
      <c r="Q106" s="79" t="s">
        <v>376</v>
      </c>
      <c r="R106" s="82" t="s">
        <v>402</v>
      </c>
      <c r="S106" s="79" t="s">
        <v>403</v>
      </c>
      <c r="T106" s="79"/>
      <c r="U106" s="82" t="s">
        <v>438</v>
      </c>
      <c r="V106" s="82" t="s">
        <v>438</v>
      </c>
      <c r="W106" s="81">
        <v>43690.36730324074</v>
      </c>
      <c r="X106" s="82" t="s">
        <v>622</v>
      </c>
      <c r="Y106" s="79"/>
      <c r="Z106" s="79"/>
      <c r="AA106" s="85" t="s">
        <v>729</v>
      </c>
      <c r="AB106" s="79"/>
      <c r="AC106" s="79" t="b">
        <v>0</v>
      </c>
      <c r="AD106" s="79">
        <v>7</v>
      </c>
      <c r="AE106" s="85" t="s">
        <v>739</v>
      </c>
      <c r="AF106" s="79" t="b">
        <v>0</v>
      </c>
      <c r="AG106" s="79" t="s">
        <v>748</v>
      </c>
      <c r="AH106" s="79"/>
      <c r="AI106" s="85" t="s">
        <v>739</v>
      </c>
      <c r="AJ106" s="79" t="b">
        <v>0</v>
      </c>
      <c r="AK106" s="79">
        <v>2</v>
      </c>
      <c r="AL106" s="85" t="s">
        <v>739</v>
      </c>
      <c r="AM106" s="79" t="s">
        <v>755</v>
      </c>
      <c r="AN106" s="79" t="b">
        <v>0</v>
      </c>
      <c r="AO106" s="85" t="s">
        <v>729</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3</v>
      </c>
      <c r="BC106" s="78" t="str">
        <f>REPLACE(INDEX(GroupVertices[Group],MATCH(Edges25[[#This Row],[Vertex 2]],GroupVertices[Vertex],0)),1,1,"")</f>
        <v>3</v>
      </c>
      <c r="BD106" s="48">
        <v>1</v>
      </c>
      <c r="BE106" s="49">
        <v>7.6923076923076925</v>
      </c>
      <c r="BF106" s="48">
        <v>0</v>
      </c>
      <c r="BG106" s="49">
        <v>0</v>
      </c>
      <c r="BH106" s="48">
        <v>0</v>
      </c>
      <c r="BI106" s="49">
        <v>0</v>
      </c>
      <c r="BJ106" s="48">
        <v>12</v>
      </c>
      <c r="BK106" s="49">
        <v>92.3076923076923</v>
      </c>
      <c r="BL106" s="48">
        <v>13</v>
      </c>
    </row>
    <row r="107" spans="1:64" ht="15">
      <c r="A107" s="64" t="s">
        <v>295</v>
      </c>
      <c r="B107" s="64" t="s">
        <v>283</v>
      </c>
      <c r="C107" s="65"/>
      <c r="D107" s="66"/>
      <c r="E107" s="67"/>
      <c r="F107" s="68"/>
      <c r="G107" s="65"/>
      <c r="H107" s="69"/>
      <c r="I107" s="70"/>
      <c r="J107" s="70"/>
      <c r="K107" s="34" t="s">
        <v>65</v>
      </c>
      <c r="L107" s="77">
        <v>162</v>
      </c>
      <c r="M107" s="77"/>
      <c r="N107" s="72"/>
      <c r="O107" s="79" t="s">
        <v>316</v>
      </c>
      <c r="P107" s="81">
        <v>43690.99145833333</v>
      </c>
      <c r="Q107" s="79" t="s">
        <v>368</v>
      </c>
      <c r="R107" s="79"/>
      <c r="S107" s="79"/>
      <c r="T107" s="79"/>
      <c r="U107" s="79"/>
      <c r="V107" s="82" t="s">
        <v>517</v>
      </c>
      <c r="W107" s="81">
        <v>43690.99145833333</v>
      </c>
      <c r="X107" s="82" t="s">
        <v>623</v>
      </c>
      <c r="Y107" s="79"/>
      <c r="Z107" s="79"/>
      <c r="AA107" s="85" t="s">
        <v>730</v>
      </c>
      <c r="AB107" s="79"/>
      <c r="AC107" s="79" t="b">
        <v>0</v>
      </c>
      <c r="AD107" s="79">
        <v>0</v>
      </c>
      <c r="AE107" s="85" t="s">
        <v>739</v>
      </c>
      <c r="AF107" s="79" t="b">
        <v>0</v>
      </c>
      <c r="AG107" s="79" t="s">
        <v>748</v>
      </c>
      <c r="AH107" s="79"/>
      <c r="AI107" s="85" t="s">
        <v>739</v>
      </c>
      <c r="AJ107" s="79" t="b">
        <v>0</v>
      </c>
      <c r="AK107" s="79">
        <v>6</v>
      </c>
      <c r="AL107" s="85" t="s">
        <v>729</v>
      </c>
      <c r="AM107" s="79" t="s">
        <v>753</v>
      </c>
      <c r="AN107" s="79" t="b">
        <v>0</v>
      </c>
      <c r="AO107" s="85" t="s">
        <v>729</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3</v>
      </c>
      <c r="BC107" s="78" t="str">
        <f>REPLACE(INDEX(GroupVertices[Group],MATCH(Edges25[[#This Row],[Vertex 2]],GroupVertices[Vertex],0)),1,1,"")</f>
        <v>3</v>
      </c>
      <c r="BD107" s="48">
        <v>1</v>
      </c>
      <c r="BE107" s="49">
        <v>7.6923076923076925</v>
      </c>
      <c r="BF107" s="48">
        <v>0</v>
      </c>
      <c r="BG107" s="49">
        <v>0</v>
      </c>
      <c r="BH107" s="48">
        <v>0</v>
      </c>
      <c r="BI107" s="49">
        <v>0</v>
      </c>
      <c r="BJ107" s="48">
        <v>12</v>
      </c>
      <c r="BK107" s="49">
        <v>92.3076923076923</v>
      </c>
      <c r="BL107" s="48">
        <v>13</v>
      </c>
    </row>
    <row r="108" spans="1:64" ht="15">
      <c r="A108" s="64" t="s">
        <v>296</v>
      </c>
      <c r="B108" s="64" t="s">
        <v>296</v>
      </c>
      <c r="C108" s="65"/>
      <c r="D108" s="66"/>
      <c r="E108" s="67"/>
      <c r="F108" s="68"/>
      <c r="G108" s="65"/>
      <c r="H108" s="69"/>
      <c r="I108" s="70"/>
      <c r="J108" s="70"/>
      <c r="K108" s="34" t="s">
        <v>65</v>
      </c>
      <c r="L108" s="77">
        <v>163</v>
      </c>
      <c r="M108" s="77"/>
      <c r="N108" s="72"/>
      <c r="O108" s="79" t="s">
        <v>176</v>
      </c>
      <c r="P108" s="81">
        <v>43690.01710648148</v>
      </c>
      <c r="Q108" s="79" t="s">
        <v>377</v>
      </c>
      <c r="R108" s="82" t="s">
        <v>392</v>
      </c>
      <c r="S108" s="79" t="s">
        <v>403</v>
      </c>
      <c r="T108" s="79"/>
      <c r="U108" s="82" t="s">
        <v>439</v>
      </c>
      <c r="V108" s="82" t="s">
        <v>439</v>
      </c>
      <c r="W108" s="81">
        <v>43690.01710648148</v>
      </c>
      <c r="X108" s="82" t="s">
        <v>624</v>
      </c>
      <c r="Y108" s="79"/>
      <c r="Z108" s="79"/>
      <c r="AA108" s="85" t="s">
        <v>731</v>
      </c>
      <c r="AB108" s="79"/>
      <c r="AC108" s="79" t="b">
        <v>0</v>
      </c>
      <c r="AD108" s="79">
        <v>88</v>
      </c>
      <c r="AE108" s="85" t="s">
        <v>739</v>
      </c>
      <c r="AF108" s="79" t="b">
        <v>0</v>
      </c>
      <c r="AG108" s="79" t="s">
        <v>747</v>
      </c>
      <c r="AH108" s="79"/>
      <c r="AI108" s="85" t="s">
        <v>739</v>
      </c>
      <c r="AJ108" s="79" t="b">
        <v>0</v>
      </c>
      <c r="AK108" s="79">
        <v>26</v>
      </c>
      <c r="AL108" s="85" t="s">
        <v>739</v>
      </c>
      <c r="AM108" s="79" t="s">
        <v>755</v>
      </c>
      <c r="AN108" s="79" t="b">
        <v>0</v>
      </c>
      <c r="AO108" s="85" t="s">
        <v>731</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1</v>
      </c>
      <c r="BG108" s="49">
        <v>5</v>
      </c>
      <c r="BH108" s="48">
        <v>0</v>
      </c>
      <c r="BI108" s="49">
        <v>0</v>
      </c>
      <c r="BJ108" s="48">
        <v>19</v>
      </c>
      <c r="BK108" s="49">
        <v>95</v>
      </c>
      <c r="BL108" s="48">
        <v>20</v>
      </c>
    </row>
    <row r="109" spans="1:64" ht="15">
      <c r="A109" s="64" t="s">
        <v>297</v>
      </c>
      <c r="B109" s="64" t="s">
        <v>296</v>
      </c>
      <c r="C109" s="65"/>
      <c r="D109" s="66"/>
      <c r="E109" s="67"/>
      <c r="F109" s="68"/>
      <c r="G109" s="65"/>
      <c r="H109" s="69"/>
      <c r="I109" s="70"/>
      <c r="J109" s="70"/>
      <c r="K109" s="34" t="s">
        <v>65</v>
      </c>
      <c r="L109" s="77">
        <v>164</v>
      </c>
      <c r="M109" s="77"/>
      <c r="N109" s="72"/>
      <c r="O109" s="79" t="s">
        <v>316</v>
      </c>
      <c r="P109" s="81">
        <v>43690.99810185185</v>
      </c>
      <c r="Q109" s="79" t="s">
        <v>366</v>
      </c>
      <c r="R109" s="79"/>
      <c r="S109" s="79"/>
      <c r="T109" s="79"/>
      <c r="U109" s="79"/>
      <c r="V109" s="82" t="s">
        <v>518</v>
      </c>
      <c r="W109" s="81">
        <v>43690.99810185185</v>
      </c>
      <c r="X109" s="82" t="s">
        <v>625</v>
      </c>
      <c r="Y109" s="79"/>
      <c r="Z109" s="79"/>
      <c r="AA109" s="85" t="s">
        <v>732</v>
      </c>
      <c r="AB109" s="79"/>
      <c r="AC109" s="79" t="b">
        <v>0</v>
      </c>
      <c r="AD109" s="79">
        <v>0</v>
      </c>
      <c r="AE109" s="85" t="s">
        <v>739</v>
      </c>
      <c r="AF109" s="79" t="b">
        <v>0</v>
      </c>
      <c r="AG109" s="79" t="s">
        <v>747</v>
      </c>
      <c r="AH109" s="79"/>
      <c r="AI109" s="85" t="s">
        <v>739</v>
      </c>
      <c r="AJ109" s="79" t="b">
        <v>0</v>
      </c>
      <c r="AK109" s="79">
        <v>31</v>
      </c>
      <c r="AL109" s="85" t="s">
        <v>731</v>
      </c>
      <c r="AM109" s="79" t="s">
        <v>762</v>
      </c>
      <c r="AN109" s="79" t="b">
        <v>0</v>
      </c>
      <c r="AO109" s="85" t="s">
        <v>731</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1</v>
      </c>
      <c r="BG109" s="49">
        <v>4.545454545454546</v>
      </c>
      <c r="BH109" s="48">
        <v>0</v>
      </c>
      <c r="BI109" s="49">
        <v>0</v>
      </c>
      <c r="BJ109" s="48">
        <v>21</v>
      </c>
      <c r="BK109" s="49">
        <v>95.45454545454545</v>
      </c>
      <c r="BL109" s="48">
        <v>22</v>
      </c>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hyperlinks>
    <hyperlink ref="Q60" r:id="rId1" display="https://t.co/WUQRVNOtra"/>
    <hyperlink ref="R3" r:id="rId2" display="https://s2-sanity.apps.allenai.org/"/>
    <hyperlink ref="R4" r:id="rId3" display="https://leaderboard.allenai.org/drop/submissions/public"/>
    <hyperlink ref="R6" r:id="rId4" display="https://www.ft.com/content/4367e34e-db72-11e7-9504-59efdb70e12f"/>
    <hyperlink ref="R8" r:id="rId5" display="https://www.aclweb.org/anthology/papers/P/P19/P19-1470/"/>
    <hyperlink ref="R10" r:id="rId6" display="https://allenai.org/data/data-all-2018.html"/>
    <hyperlink ref="R11" r:id="rId7" display="https://mosaickg.apps.allenai.org/"/>
    <hyperlink ref="R14" r:id="rId8" display="https://www.aclweb.org/anthology/papers/P/P19/P19-1470/"/>
    <hyperlink ref="R29" r:id="rId9" display="https://s2-sanity.apps.allenai.org/"/>
    <hyperlink ref="R40" r:id="rId10" display="http://allenai.org/"/>
    <hyperlink ref="R42" r:id="rId11" display="https://grover.allenai.org/"/>
    <hyperlink ref="R47" r:id="rId12" display="https://mosaickg.apps.allenai.org/conceptnet/?l=people&amp;r=IsA"/>
    <hyperlink ref="R49" r:id="rId13" display="https://grover.allenai.org/"/>
    <hyperlink ref="R50" r:id="rId14" display="https://grover.allenai.org/"/>
    <hyperlink ref="R60" r:id="rId15" display="https://allenai.org/ai2-israel/"/>
    <hyperlink ref="R61" r:id="rId16" display="https://leaderboard.allenai.org/"/>
    <hyperlink ref="R74" r:id="rId17" display="https://grover.allenai.org/"/>
    <hyperlink ref="R87" r:id="rId18" display="https://allenai.org/"/>
    <hyperlink ref="R91" r:id="rId19" display="https://www.aclweb.org/anthology/papers/P/P19/P19-1470/"/>
    <hyperlink ref="R96" r:id="rId20" display="https://allenai.org/"/>
    <hyperlink ref="R104" r:id="rId21" display="https://grover.allenai.org/"/>
    <hyperlink ref="R106" r:id="rId22" display="https://leaderboard.allenai.org/winogrande/submissions/public"/>
    <hyperlink ref="R108" r:id="rId23" display="https://grover.allenai.org/"/>
    <hyperlink ref="U3" r:id="rId24" display="https://pbs.twimg.com/media/D9CJAbhW4AA-YAJ.jpg"/>
    <hyperlink ref="U4" r:id="rId25" display="https://pbs.twimg.com/media/D_yinjrXoAUmSkG.jpg"/>
    <hyperlink ref="U11" r:id="rId26" display="https://pbs.twimg.com/media/EAz1m4gXoAAhMdo.jpg"/>
    <hyperlink ref="U22" r:id="rId27" display="https://pbs.twimg.com/tweet_video_thumb/EBB9IA6WwAEKJP7.jpg"/>
    <hyperlink ref="U24" r:id="rId28" display="https://pbs.twimg.com/tweet_video_thumb/EBB9IA6WwAEKJP7.jpg"/>
    <hyperlink ref="U29" r:id="rId29" display="https://pbs.twimg.com/media/D9CJAbhW4AA-YAJ.jpg"/>
    <hyperlink ref="U32" r:id="rId30" display="https://pbs.twimg.com/media/EAwBfLpWsAEKnWM.png"/>
    <hyperlink ref="U39" r:id="rId31" display="https://pbs.twimg.com/media/EBYf5zxXYAEetEX.jpg"/>
    <hyperlink ref="U46" r:id="rId32" display="https://pbs.twimg.com/media/EBYhIZjW4AAheYR.jpg"/>
    <hyperlink ref="U47" r:id="rId33" display="https://pbs.twimg.com/media/EBYwePuXoAEu35K.jpg"/>
    <hyperlink ref="U74" r:id="rId34" display="https://pbs.twimg.com/media/EB0IiwtX4AAudIQ.jpg"/>
    <hyperlink ref="U90" r:id="rId35" display="https://pbs.twimg.com/media/EAzfUtuXkAACgPq.jpg"/>
    <hyperlink ref="U104" r:id="rId36" display="https://pbs.twimg.com/media/EBz7hfdXsAAobjg.png"/>
    <hyperlink ref="U106" r:id="rId37" display="https://pbs.twimg.com/media/EB1nXIAVAAAwfuV.jpg"/>
    <hyperlink ref="U108" r:id="rId38" display="https://pbs.twimg.com/media/EBzz7cXVUAAL8wJ.jpg"/>
    <hyperlink ref="V3" r:id="rId39" display="https://pbs.twimg.com/media/D9CJAbhW4AA-YAJ.jpg"/>
    <hyperlink ref="V4" r:id="rId40" display="https://pbs.twimg.com/media/D_yinjrXoAUmSkG.jpg"/>
    <hyperlink ref="V5" r:id="rId41" display="http://pbs.twimg.com/profile_images/1044492576328470528/W0Gm9hVc_normal.jpg"/>
    <hyperlink ref="V6" r:id="rId42" display="http://pbs.twimg.com/profile_images/1136609885095751681/qQbjAw7b_normal.jpg"/>
    <hyperlink ref="V7" r:id="rId43" display="http://pbs.twimg.com/profile_images/852711235/Giulio_normal.JPG"/>
    <hyperlink ref="V8" r:id="rId44" display="http://pbs.twimg.com/profile_images/1090197530887901185/NXkIJeRY_normal.jpg"/>
    <hyperlink ref="V9" r:id="rId45" display="http://pbs.twimg.com/profile_images/1136411656886472705/nAHERCja_normal.jpg"/>
    <hyperlink ref="V10" r:id="rId46" display="http://pbs.twimg.com/profile_images/970500633072750592/k9EfpiOz_normal.jpg"/>
    <hyperlink ref="V11" r:id="rId47" display="https://pbs.twimg.com/media/EAz1m4gXoAAhMdo.jpg"/>
    <hyperlink ref="V12" r:id="rId48" display="http://pbs.twimg.com/profile_images/2384033461/vzgbcjmac3dqh5qhvu5b_normal.jpeg"/>
    <hyperlink ref="V13" r:id="rId49" display="http://pbs.twimg.com/profile_images/1126337752256208897/0w0c7Epm_normal.png"/>
    <hyperlink ref="V14" r:id="rId50" display="http://pbs.twimg.com/profile_images/1755763315/CA390144_normal.JPG"/>
    <hyperlink ref="V15" r:id="rId51" display="http://pbs.twimg.com/profile_images/1007352789767421952/gLvkA-5h_normal.jpg"/>
    <hyperlink ref="V16" r:id="rId52" display="http://pbs.twimg.com/profile_images/1158150922498924544/DfEkkijq_normal.jpg"/>
    <hyperlink ref="V17" r:id="rId53" display="http://pbs.twimg.com/profile_images/327105626/n114761_33831356_3053_normal.jpg"/>
    <hyperlink ref="V18" r:id="rId54" display="http://pbs.twimg.com/profile_images/1135643730948415488/HiTYfRxg_normal.png"/>
    <hyperlink ref="V19" r:id="rId55" display="http://pbs.twimg.com/profile_images/1675414585/ICLR8_normal.jpg"/>
    <hyperlink ref="V20" r:id="rId56" display="http://pbs.twimg.com/profile_images/1156822356251291648/bir0vTc-_normal.jpg"/>
    <hyperlink ref="V21" r:id="rId57" display="http://pbs.twimg.com/profile_images/465962524928532480/PlIbYucf_normal.jpeg"/>
    <hyperlink ref="V22" r:id="rId58" display="https://pbs.twimg.com/tweet_video_thumb/EBB9IA6WwAEKJP7.jpg"/>
    <hyperlink ref="V23" r:id="rId59" display="http://pbs.twimg.com/profile_images/725807221242757121/9ZJbCGCW_normal.jpg"/>
    <hyperlink ref="V24" r:id="rId60" display="https://pbs.twimg.com/tweet_video_thumb/EBB9IA6WwAEKJP7.jpg"/>
    <hyperlink ref="V25" r:id="rId61" display="http://pbs.twimg.com/profile_images/1109902841869729793/7hpfcC2m_normal.png"/>
    <hyperlink ref="V26" r:id="rId62" display="http://pbs.twimg.com/profile_images/1018871940864512000/CFnDwp1V_normal.jpg"/>
    <hyperlink ref="V27" r:id="rId63" display="http://pbs.twimg.com/profile_images/707714205777076224/B5f3hDvZ_normal.jpg"/>
    <hyperlink ref="V28" r:id="rId64" display="http://pbs.twimg.com/profile_images/777189628315066368/vxI2r4ST_normal.jpg"/>
    <hyperlink ref="V29" r:id="rId65" display="https://pbs.twimg.com/media/D9CJAbhW4AA-YAJ.jpg"/>
    <hyperlink ref="V30" r:id="rId66" display="http://pbs.twimg.com/profile_images/938092733939572736/RqxbQc2e_normal.jpg"/>
    <hyperlink ref="V31" r:id="rId67" display="http://pbs.twimg.com/profile_images/938092733939572736/RqxbQc2e_normal.jpg"/>
    <hyperlink ref="V32" r:id="rId68" display="https://pbs.twimg.com/media/EAwBfLpWsAEKnWM.png"/>
    <hyperlink ref="V33" r:id="rId69" display="http://pbs.twimg.com/profile_images/1157814132512632832/H-rvnOeW_normal.png"/>
    <hyperlink ref="V34" r:id="rId70" display="http://pbs.twimg.com/profile_images/1157814132512632832/H-rvnOeW_normal.png"/>
    <hyperlink ref="V35" r:id="rId71" display="http://pbs.twimg.com/profile_images/1723818967/profile-pic_normal.jpg"/>
    <hyperlink ref="V36" r:id="rId72" display="http://pbs.twimg.com/profile_images/3515263408/4dcca0278120c97c765cd0a80806d091_normal.jpeg"/>
    <hyperlink ref="V37" r:id="rId73" display="http://pbs.twimg.com/profile_images/722541924784193537/5cPNdI03_normal.jpg"/>
    <hyperlink ref="V38" r:id="rId74" display="http://pbs.twimg.com/profile_images/378800000760900612/b6d653ecd55e230db1f148717c5ae33f_normal.jpeg"/>
    <hyperlink ref="V39" r:id="rId75" display="https://pbs.twimg.com/media/EBYf5zxXYAEetEX.jpg"/>
    <hyperlink ref="V40" r:id="rId76" display="http://pbs.twimg.com/profile_images/1012375244575633408/TGW7aybC_normal.jpg"/>
    <hyperlink ref="V41" r:id="rId77" display="http://pbs.twimg.com/profile_images/726192640241340416/WiN78WSP_normal.jpg"/>
    <hyperlink ref="V42" r:id="rId78" display="http://pbs.twimg.com/profile_images/940846681251352576/bQQfSg8i_normal.jpg"/>
    <hyperlink ref="V43" r:id="rId79" display="http://pbs.twimg.com/profile_images/895472606094151680/IOMh1kQk_normal.jpg"/>
    <hyperlink ref="V44" r:id="rId80" display="http://pbs.twimg.com/profile_images/895472606094151680/IOMh1kQk_normal.jpg"/>
    <hyperlink ref="V45" r:id="rId81" display="http://pbs.twimg.com/profile_images/1019560852070907904/i0c-Wx2p_normal.jpg"/>
    <hyperlink ref="V46" r:id="rId82" display="https://pbs.twimg.com/media/EBYhIZjW4AAheYR.jpg"/>
    <hyperlink ref="V47" r:id="rId83" display="https://pbs.twimg.com/media/EBYwePuXoAEu35K.jpg"/>
    <hyperlink ref="V48" r:id="rId84" display="http://pbs.twimg.com/profile_images/1019560852070907904/i0c-Wx2p_normal.jpg"/>
    <hyperlink ref="V49" r:id="rId85" display="http://pbs.twimg.com/profile_images/1082308370818752513/aXwWiEoY_normal.jpg"/>
    <hyperlink ref="V50" r:id="rId86" display="http://pbs.twimg.com/profile_images/844601527318843392/IzBNIN-z_normal.jpg"/>
    <hyperlink ref="V51" r:id="rId87" display="http://pbs.twimg.com/profile_images/1075212005949112321/l68ETcR9_normal.jpg"/>
    <hyperlink ref="V52" r:id="rId88" display="http://pbs.twimg.com/profile_images/1075212005949112321/l68ETcR9_normal.jpg"/>
    <hyperlink ref="V53" r:id="rId89" display="http://pbs.twimg.com/profile_images/1075212005949112321/l68ETcR9_normal.jpg"/>
    <hyperlink ref="V54" r:id="rId90" display="http://pbs.twimg.com/profile_images/1075212005949112321/l68ETcR9_normal.jpg"/>
    <hyperlink ref="V55" r:id="rId91" display="http://abs.twimg.com/sticky/default_profile_images/default_profile_normal.png"/>
    <hyperlink ref="V56" r:id="rId92" display="http://abs.twimg.com/sticky/default_profile_images/default_profile_normal.png"/>
    <hyperlink ref="V57" r:id="rId93" display="http://abs.twimg.com/sticky/default_profile_images/default_profile_normal.png"/>
    <hyperlink ref="V58" r:id="rId94" display="http://abs.twimg.com/sticky/default_profile_images/default_profile_normal.png"/>
    <hyperlink ref="V59" r:id="rId95" display="http://pbs.twimg.com/profile_images/1113072306681798657/LDNLxb81_normal.jpg"/>
    <hyperlink ref="V60" r:id="rId96" display="http://pbs.twimg.com/profile_images/1431395997/profile_normal.jpg"/>
    <hyperlink ref="V61" r:id="rId97" display="http://pbs.twimg.com/profile_images/704767204437336065/wAAXEdOd_normal.jpg"/>
    <hyperlink ref="V62" r:id="rId98" display="http://pbs.twimg.com/profile_images/452128134632988672/X684NU3L_normal.jpeg"/>
    <hyperlink ref="V63" r:id="rId99" display="http://pbs.twimg.com/profile_images/752018692712468480/bEEEfvvp_normal.jpg"/>
    <hyperlink ref="V64" r:id="rId100" display="http://pbs.twimg.com/profile_images/1153339971807449089/sOPfwPE-_normal.jpg"/>
    <hyperlink ref="V65" r:id="rId101" display="http://pbs.twimg.com/profile_images/1152756104381771777/wIjwT3jF_normal.jpg"/>
    <hyperlink ref="V66" r:id="rId102" display="http://pbs.twimg.com/profile_images/1600363796/audrey_totter-crop_normal.jpg"/>
    <hyperlink ref="V67" r:id="rId103" display="http://pbs.twimg.com/profile_images/1077319986648150016/I8AE9tUO_normal.jpg"/>
    <hyperlink ref="V68" r:id="rId104" display="http://pbs.twimg.com/profile_images/1147286515250335744/EBLS2A7b_normal.jpg"/>
    <hyperlink ref="V69" r:id="rId105" display="http://pbs.twimg.com/profile_images/724025042418294785/a2DtfSWs_normal.jpg"/>
    <hyperlink ref="V70" r:id="rId106" display="http://pbs.twimg.com/profile_images/270674574/f606w_psf_normal.png"/>
    <hyperlink ref="V71" r:id="rId107" display="http://pbs.twimg.com/profile_images/590752486815838208/j87LIlVT_normal.jpg"/>
    <hyperlink ref="V72" r:id="rId108" display="http://pbs.twimg.com/profile_images/1142194242296733703/NCLxo19j_normal.jpg"/>
    <hyperlink ref="V73" r:id="rId109" display="http://pbs.twimg.com/profile_images/1146246694226616320/xrw_YnSp_normal.png"/>
    <hyperlink ref="V74" r:id="rId110" display="https://pbs.twimg.com/media/EB0IiwtX4AAudIQ.jpg"/>
    <hyperlink ref="V75" r:id="rId111" display="http://pbs.twimg.com/profile_images/3415023004/2575aa98f0f29c9d6ae6f8364502cc0c_normal.jpeg"/>
    <hyperlink ref="V76" r:id="rId112" display="http://pbs.twimg.com/profile_images/1122366883141967873/U0bb7sT9_normal.jpg"/>
    <hyperlink ref="V77" r:id="rId113" display="http://pbs.twimg.com/profile_images/1097983886569684993/0h63sFmR_normal.png"/>
    <hyperlink ref="V78" r:id="rId114" display="http://pbs.twimg.com/profile_images/1099684609703510017/zcsjRYt2_normal.png"/>
    <hyperlink ref="V79" r:id="rId115" display="http://pbs.twimg.com/profile_images/680391376756944896/bM1-7lwW_normal.jpg"/>
    <hyperlink ref="V80" r:id="rId116" display="http://pbs.twimg.com/profile_images/589314790092185600/56Xdu2TI_normal.jpg"/>
    <hyperlink ref="V81" r:id="rId117" display="http://pbs.twimg.com/profile_images/41652702/myfacet_normal.jpg"/>
    <hyperlink ref="V82" r:id="rId118" display="http://pbs.twimg.com/profile_images/1147880116091064320/4X5CXbta_normal.png"/>
    <hyperlink ref="V83" r:id="rId119" display="http://pbs.twimg.com/profile_images/654178868023160832/8TRCQvLI_normal.jpg"/>
    <hyperlink ref="V84" r:id="rId120" display="http://pbs.twimg.com/profile_images/700864575491567616/u_A0ErJj_normal.jpg"/>
    <hyperlink ref="V85" r:id="rId121" display="http://pbs.twimg.com/profile_images/1639387611/Kyudo_normal.jpg"/>
    <hyperlink ref="V86" r:id="rId122" display="http://pbs.twimg.com/profile_images/1103677308131393536/RZdso1Ic_normal.png"/>
    <hyperlink ref="V87" r:id="rId123" display="http://pbs.twimg.com/profile_images/1103677308131393536/RZdso1Ic_normal.png"/>
    <hyperlink ref="V88" r:id="rId124" display="http://pbs.twimg.com/profile_images/2796589144/6cbbde6f53a4680037054a93a71999a3_normal.jpeg"/>
    <hyperlink ref="V89" r:id="rId125" display="http://pbs.twimg.com/profile_images/1155329950863351809/B4q7Hlu2_normal.jpg"/>
    <hyperlink ref="V90" r:id="rId126" display="https://pbs.twimg.com/media/EAzfUtuXkAACgPq.jpg"/>
    <hyperlink ref="V91" r:id="rId127" display="http://pbs.twimg.com/profile_images/1098886848980561920/5ek6MezY_normal.png"/>
    <hyperlink ref="V92" r:id="rId128" display="http://pbs.twimg.com/profile_images/1162159541255057409/ukczAowS_normal.png"/>
    <hyperlink ref="V93" r:id="rId129" display="http://pbs.twimg.com/profile_images/1117002823806242816/P9A7dR9P_normal.jpg"/>
    <hyperlink ref="V94" r:id="rId130" display="http://pbs.twimg.com/profile_images/534887491791097856/9ku67s8v_normal.png"/>
    <hyperlink ref="V95" r:id="rId131" display="http://pbs.twimg.com/profile_images/1036543719803998208/v-_Uypf1_normal.jpg"/>
    <hyperlink ref="V96" r:id="rId132" display="http://pbs.twimg.com/profile_images/1036543719803998208/v-_Uypf1_normal.jpg"/>
    <hyperlink ref="V97" r:id="rId133" display="http://pbs.twimg.com/profile_images/1098886848980561920/5ek6MezY_normal.png"/>
    <hyperlink ref="V98" r:id="rId134" display="http://pbs.twimg.com/profile_images/855067694831357952/SvbyoLrN_normal.jpg"/>
    <hyperlink ref="V99" r:id="rId135" display="http://pbs.twimg.com/profile_images/1091228374465372161/0l7-MHsp_normal.jpg"/>
    <hyperlink ref="V100" r:id="rId136" display="http://pbs.twimg.com/profile_images/59656131/p9080051e2_normal.jpg"/>
    <hyperlink ref="V101" r:id="rId137" display="http://pbs.twimg.com/profile_images/966007598624493569/6ADqCLyr_normal.jpg"/>
    <hyperlink ref="V102" r:id="rId138" display="http://pbs.twimg.com/profile_images/1156833595090067456/kyWMCnzF_normal.jpg"/>
    <hyperlink ref="V103" r:id="rId139" display="http://pbs.twimg.com/profile_images/1052563712924667904/iO2eyBxE_normal.jpg"/>
    <hyperlink ref="V104" r:id="rId140" display="https://pbs.twimg.com/media/EBz7hfdXsAAobjg.png"/>
    <hyperlink ref="V105" r:id="rId141" display="http://pbs.twimg.com/profile_images/1121917466534346752/65jok0p8_normal.jpg"/>
    <hyperlink ref="V106" r:id="rId142" display="https://pbs.twimg.com/media/EB1nXIAVAAAwfuV.jpg"/>
    <hyperlink ref="V107" r:id="rId143" display="http://pbs.twimg.com/profile_images/938588029794447360/RK5dv86B_normal.jpg"/>
    <hyperlink ref="V108" r:id="rId144" display="https://pbs.twimg.com/media/EBzz7cXVUAAL8wJ.jpg"/>
    <hyperlink ref="V109" r:id="rId145" display="http://pbs.twimg.com/profile_images/772007307651665924/TRpx2hom_normal.jpg"/>
    <hyperlink ref="X3" r:id="rId146" display="https://twitter.com/#!/allen_ai/status/1139561348008992769"/>
    <hyperlink ref="X4" r:id="rId147" display="https://twitter.com/#!/allen_ai/status/1151974407218315270"/>
    <hyperlink ref="X5" r:id="rId148" display="https://twitter.com/#!/ssgrn/status/1138234411718045698"/>
    <hyperlink ref="X6" r:id="rId149" display="https://twitter.com/#!/garymarcus/status/960568511650258944"/>
    <hyperlink ref="X7" r:id="rId150" display="https://twitter.com/#!/giulionapo/status/1156569602819862529"/>
    <hyperlink ref="X8" r:id="rId151" display="https://twitter.com/#!/squirrelyellow/status/1156571233896603648"/>
    <hyperlink ref="X9" r:id="rId152" display="https://twitter.com/#!/acraigpfeifer/status/1156589897110700032"/>
    <hyperlink ref="X10" r:id="rId153" display="https://twitter.com/#!/quantum_stat/status/1156590624965046273"/>
    <hyperlink ref="X11" r:id="rId154" display="https://twitter.com/#!/michael_galkin/status/1156569267246129152"/>
    <hyperlink ref="X12" r:id="rId155" display="https://twitter.com/#!/m_a_r_t_i_n/status/1156595731777622021"/>
    <hyperlink ref="X13" r:id="rId156" display="https://twitter.com/#!/yangkevink/status/1156697692241825792"/>
    <hyperlink ref="X14" r:id="rId157" display="https://twitter.com/#!/ksksksks2/status/1156797323466272768"/>
    <hyperlink ref="X15" r:id="rId158" display="https://twitter.com/#!/nik0spapp/status/1156874070916571137"/>
    <hyperlink ref="X16" r:id="rId159" display="https://twitter.com/#!/humansofml/status/1156692678072909824"/>
    <hyperlink ref="X17" r:id="rId160" display="https://twitter.com/#!/tristannaumann/status/1156943735315300353"/>
    <hyperlink ref="X18" r:id="rId161" display="https://twitter.com/#!/nailsocial/status/1157031695457116161"/>
    <hyperlink ref="X19" r:id="rId162" display="https://twitter.com/#!/theiclr/status/1157362486418518017"/>
    <hyperlink ref="X20" r:id="rId163" display="https://twitter.com/#!/danielking36/status/1157468161848967168"/>
    <hyperlink ref="X21" r:id="rId164" display="https://twitter.com/#!/markneumannnn/status/1157450595390935045"/>
    <hyperlink ref="X22" r:id="rId165" display="https://twitter.com/#!/m_a_upson/status/1157562690019217408"/>
    <hyperlink ref="X23" r:id="rId166" display="https://twitter.com/#!/danhlawreporter/status/1157359427168743424"/>
    <hyperlink ref="X24" r:id="rId167" display="https://twitter.com/#!/danhlawreporter/status/1157565205905362944"/>
    <hyperlink ref="X25" r:id="rId168" display="https://twitter.com/#!/iclrand/status/1157362426536484864"/>
    <hyperlink ref="X26" r:id="rId169" display="https://twitter.com/#!/m_a_upson/status/1157561810058432512"/>
    <hyperlink ref="X27" r:id="rId170" display="https://twitter.com/#!/codekee/status/1157638282567651329"/>
    <hyperlink ref="X28" r:id="rId171" display="https://twitter.com/#!/joyenergynews/status/1157785232839532545"/>
    <hyperlink ref="X29" r:id="rId172" display="https://twitter.com/#!/antomon/status/1157786607862374401"/>
    <hyperlink ref="X30" r:id="rId173" display="https://twitter.com/#!/rosenchild/status/1157798832475967490"/>
    <hyperlink ref="X31" r:id="rId174" display="https://twitter.com/#!/rosenchild/status/1157799388506468352"/>
    <hyperlink ref="X32" r:id="rId175" display="https://twitter.com/#!/allen_ai/status/1156300840975634434"/>
    <hyperlink ref="X33" r:id="rId176" display="https://twitter.com/#!/hubvoicenlp/status/1157822608345313282"/>
    <hyperlink ref="X34" r:id="rId177" display="https://twitter.com/#!/hubvoicenlp/status/1157823182109315078"/>
    <hyperlink ref="X35" r:id="rId178" display="https://twitter.com/#!/minhpham/status/1157838599577931781"/>
    <hyperlink ref="X36" r:id="rId179" display="https://twitter.com/#!/desertnaut/status/1157978569706016770"/>
    <hyperlink ref="X37" r:id="rId180" display="https://twitter.com/#!/_uwaisiqbal/status/1158314293894557697"/>
    <hyperlink ref="X38" r:id="rId181" display="https://twitter.com/#!/nirantk/status/1158624254826438658"/>
    <hyperlink ref="X39" r:id="rId182" display="https://twitter.com/#!/julianharris/status/1159149046784806918"/>
    <hyperlink ref="X40" r:id="rId183" display="https://twitter.com/#!/allenai_org/status/1012375807723884544"/>
    <hyperlink ref="X41" r:id="rId184" display="https://twitter.com/#!/carlosrof/status/1159184481925963776"/>
    <hyperlink ref="X42" r:id="rId185" display="https://twitter.com/#!/maba_xr/status/1159212534316118017"/>
    <hyperlink ref="X43" r:id="rId186" display="https://twitter.com/#!/yejinchoinka/status/1159177027619979264"/>
    <hyperlink ref="X44" r:id="rId187" display="https://twitter.com/#!/yejinchoinka/status/1159220521570951168"/>
    <hyperlink ref="X45" r:id="rId188" display="https://twitter.com/#!/abosselut/status/1159186546878107648"/>
    <hyperlink ref="X46" r:id="rId189" display="https://twitter.com/#!/julianharris/status/1159150388517494785"/>
    <hyperlink ref="X47" r:id="rId190" display="https://twitter.com/#!/julianharris/status/1159167258335293440"/>
    <hyperlink ref="X48" r:id="rId191" display="https://twitter.com/#!/abosselut/status/1159221328752177152"/>
    <hyperlink ref="X49" r:id="rId192" display="https://twitter.com/#!/mathemakitten/status/1159285601641861121"/>
    <hyperlink ref="X50" r:id="rId193" display="https://twitter.com/#!/miles_brundage/status/1159297370393214979"/>
    <hyperlink ref="X51" r:id="rId194" display="https://twitter.com/#!/idemres/status/1159249708809740288"/>
    <hyperlink ref="X52" r:id="rId195" display="https://twitter.com/#!/idemres/status/1159250431169556481"/>
    <hyperlink ref="X53" r:id="rId196" display="https://twitter.com/#!/idemres/status/1159251989772922882"/>
    <hyperlink ref="X54" r:id="rId197" display="https://twitter.com/#!/idemres/status/1159252953359798277"/>
    <hyperlink ref="X55" r:id="rId198" display="https://twitter.com/#!/ti_welfare/status/1159452403055222784"/>
    <hyperlink ref="X56" r:id="rId199" display="https://twitter.com/#!/ti_welfare/status/1159452420096679936"/>
    <hyperlink ref="X57" r:id="rId200" display="https://twitter.com/#!/ti_welfare/status/1159452429999468544"/>
    <hyperlink ref="X58" r:id="rId201" display="https://twitter.com/#!/ti_welfare/status/1159452435674304512"/>
    <hyperlink ref="X59" r:id="rId202" display="https://twitter.com/#!/revensaspudic/status/1159517010000171008"/>
    <hyperlink ref="X60" r:id="rId203" display="https://twitter.com/#!/yoavgo/status/1160588660074586118"/>
    <hyperlink ref="X61" r:id="rId204" display="https://twitter.com/#!/tdietterich/status/1160632516539084800"/>
    <hyperlink ref="X62" r:id="rId205" display="https://twitter.com/#!/etzioni/status/1160918128219447298"/>
    <hyperlink ref="X63" r:id="rId206" display="https://twitter.com/#!/maelorin/status/1160919604769595392"/>
    <hyperlink ref="X64" r:id="rId207" display="https://twitter.com/#!/klokwurk/status/1161071288749895680"/>
    <hyperlink ref="X65" r:id="rId208" display="https://twitter.com/#!/anorangerobin/status/1161071412347625479"/>
    <hyperlink ref="X66" r:id="rId209" display="https://twitter.com/#!/j__swift/status/1161071742451765248"/>
    <hyperlink ref="X67" r:id="rId210" display="https://twitter.com/#!/totz_the_plaid/status/1161074577923072005"/>
    <hyperlink ref="X68" r:id="rId211" display="https://twitter.com/#!/ruleatlas/status/1161075800021590016"/>
    <hyperlink ref="X69" r:id="rId212" display="https://twitter.com/#!/listelian/status/1161075881625960448"/>
    <hyperlink ref="X70" r:id="rId213" display="https://twitter.com/#!/astrochris/status/1161078919098802176"/>
    <hyperlink ref="X71" r:id="rId214" display="https://twitter.com/#!/meowdip/status/1161081865693851648"/>
    <hyperlink ref="X72" r:id="rId215" display="https://twitter.com/#!/bobcatmoran/status/1161083313236402176"/>
    <hyperlink ref="X73" r:id="rId216" display="https://twitter.com/#!/zig314/status/1161092120842821633"/>
    <hyperlink ref="X74" r:id="rId217" display="https://twitter.com/#!/electricarchaeo/status/1161093679475564550"/>
    <hyperlink ref="X75" r:id="rId218" display="https://twitter.com/#!/c_dubbs/status/1161099665384886277"/>
    <hyperlink ref="X76" r:id="rId219" display="https://twitter.com/#!/mighty_mariposa/status/1161106860017143814"/>
    <hyperlink ref="X77" r:id="rId220" display="https://twitter.com/#!/christinewenc/status/1161138595824054272"/>
    <hyperlink ref="X78" r:id="rId221" display="https://twitter.com/#!/iambriangraham/status/1161154433834573825"/>
    <hyperlink ref="X79" r:id="rId222" display="https://twitter.com/#!/stripeycaptain/status/1161172567123775489"/>
    <hyperlink ref="X80" r:id="rId223" display="https://twitter.com/#!/tribble314/status/1161178794478067712"/>
    <hyperlink ref="X81" r:id="rId224" display="https://twitter.com/#!/minemaz/status/1161198557224792065"/>
    <hyperlink ref="X82" r:id="rId225" display="https://twitter.com/#!/curseyoukhan/status/1161211733727502336"/>
    <hyperlink ref="X83" r:id="rId226" display="https://twitter.com/#!/howling_richard/status/1161224577600692224"/>
    <hyperlink ref="X84" r:id="rId227" display="https://twitter.com/#!/s_aiueo32/status/1161242536142204928"/>
    <hyperlink ref="X85" r:id="rId228" display="https://twitter.com/#!/jbeasom/status/1161244342809313280"/>
    <hyperlink ref="X86" r:id="rId229" display="https://twitter.com/#!/nlpaperchalleng/status/1161242713204805633"/>
    <hyperlink ref="X87" r:id="rId230" display="https://twitter.com/#!/nlpaperchalleng/status/1161245153442463744"/>
    <hyperlink ref="X88" r:id="rId231" display="https://twitter.com/#!/simonsmine/status/1161248817301377026"/>
    <hyperlink ref="X89" r:id="rId232" display="https://twitter.com/#!/m_tomo_/status/1161257375375847424"/>
    <hyperlink ref="X90" r:id="rId233" display="https://twitter.com/#!/kyoun/status/1156544757478371328"/>
    <hyperlink ref="X91" r:id="rId234" display="https://twitter.com/#!/jaguring1/status/1156754535013969921"/>
    <hyperlink ref="X92" r:id="rId235" display="https://twitter.com/#!/botwikidotorg/status/1161273551565053953"/>
    <hyperlink ref="X93" r:id="rId236" display="https://twitter.com/#!/kur0cky_y/status/1161285553838600194"/>
    <hyperlink ref="X94" r:id="rId237" display="https://twitter.com/#!/tabatkins/status/1161290605135372288"/>
    <hyperlink ref="X95" r:id="rId238" display="https://twitter.com/#!/cvpaperchalleng/status/1161242483566604288"/>
    <hyperlink ref="X96" r:id="rId239" display="https://twitter.com/#!/cvpaperchalleng/status/1161244997871534081"/>
    <hyperlink ref="X97" r:id="rId240" display="https://twitter.com/#!/jaguring1/status/1161257704393867264"/>
    <hyperlink ref="X98" r:id="rId241" display="https://twitter.com/#!/n_kats_/status/1161303966006726658"/>
    <hyperlink ref="X99" r:id="rId242" display="https://twitter.com/#!/0x00c651e0/status/1161306678018498560"/>
    <hyperlink ref="X100" r:id="rId243" display="https://twitter.com/#!/listmakerlisa/status/1161314172249882624"/>
    <hyperlink ref="X101" r:id="rId244" display="https://twitter.com/#!/that_guy_ego/status/1161361419658518532"/>
    <hyperlink ref="X102" r:id="rId245" display="https://twitter.com/#!/zafsel/status/1161392738371162113"/>
    <hyperlink ref="X103" r:id="rId246" display="https://twitter.com/#!/okie_elliott/status/1161075472907800576"/>
    <hyperlink ref="X104" r:id="rId247" display="https://twitter.com/#!/okie_elliott/status/1161079362306871300"/>
    <hyperlink ref="X105" r:id="rId248" display="https://twitter.com/#!/lecagle/status/1161409654733320192"/>
    <hyperlink ref="X106" r:id="rId249" display="https://twitter.com/#!/jaguring1/status/1161197932328050688"/>
    <hyperlink ref="X107" r:id="rId250" display="https://twitter.com/#!/samurairodeo/status/1161424117871964161"/>
    <hyperlink ref="X108" r:id="rId251" display="https://twitter.com/#!/janellecshane/status/1161071025536131072"/>
    <hyperlink ref="X109" r:id="rId252" display="https://twitter.com/#!/assistedevolve/status/1161426527143129088"/>
  </hyperlinks>
  <printOptions/>
  <pageMargins left="0.7" right="0.7" top="0.75" bottom="0.75" header="0.3" footer="0.3"/>
  <pageSetup horizontalDpi="600" verticalDpi="600" orientation="portrait" r:id="rId256"/>
  <legacyDrawing r:id="rId254"/>
  <tableParts>
    <tablePart r:id="rId25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2174</v>
      </c>
      <c r="B1" s="13" t="s">
        <v>34</v>
      </c>
    </row>
    <row r="2" spans="1:2" ht="15">
      <c r="A2" s="114" t="s">
        <v>243</v>
      </c>
      <c r="B2" s="78">
        <v>706</v>
      </c>
    </row>
    <row r="3" spans="1:2" ht="15">
      <c r="A3" s="114" t="s">
        <v>296</v>
      </c>
      <c r="B3" s="78">
        <v>700</v>
      </c>
    </row>
    <row r="4" spans="1:2" ht="15">
      <c r="A4" s="114" t="s">
        <v>212</v>
      </c>
      <c r="B4" s="78">
        <v>509.333333</v>
      </c>
    </row>
    <row r="5" spans="1:2" ht="15">
      <c r="A5" s="114" t="s">
        <v>214</v>
      </c>
      <c r="B5" s="78">
        <v>335</v>
      </c>
    </row>
    <row r="6" spans="1:2" ht="15">
      <c r="A6" s="114" t="s">
        <v>231</v>
      </c>
      <c r="B6" s="78">
        <v>324.555556</v>
      </c>
    </row>
    <row r="7" spans="1:2" ht="15">
      <c r="A7" s="114" t="s">
        <v>283</v>
      </c>
      <c r="B7" s="78">
        <v>96</v>
      </c>
    </row>
    <row r="8" spans="1:2" ht="15">
      <c r="A8" s="114" t="s">
        <v>287</v>
      </c>
      <c r="B8" s="78">
        <v>90</v>
      </c>
    </row>
    <row r="9" spans="1:2" ht="15">
      <c r="A9" s="114" t="s">
        <v>230</v>
      </c>
      <c r="B9" s="78">
        <v>88.722222</v>
      </c>
    </row>
    <row r="10" spans="1:2" ht="15">
      <c r="A10" s="114" t="s">
        <v>224</v>
      </c>
      <c r="B10" s="78">
        <v>62</v>
      </c>
    </row>
    <row r="11" spans="1:2" ht="15">
      <c r="A11" s="114" t="s">
        <v>255</v>
      </c>
      <c r="B11" s="78">
        <v>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2176</v>
      </c>
      <c r="B25" t="s">
        <v>2175</v>
      </c>
    </row>
    <row r="26" spans="1:2" ht="15">
      <c r="A26" s="125" t="s">
        <v>2178</v>
      </c>
      <c r="B26" s="3"/>
    </row>
    <row r="27" spans="1:2" ht="15">
      <c r="A27" s="126" t="s">
        <v>2179</v>
      </c>
      <c r="B27" s="3"/>
    </row>
    <row r="28" spans="1:2" ht="15">
      <c r="A28" s="127" t="s">
        <v>2180</v>
      </c>
      <c r="B28" s="3"/>
    </row>
    <row r="29" spans="1:2" ht="15">
      <c r="A29" s="128" t="s">
        <v>2181</v>
      </c>
      <c r="B29" s="3">
        <v>1</v>
      </c>
    </row>
    <row r="30" spans="1:2" ht="15">
      <c r="A30" s="126" t="s">
        <v>2182</v>
      </c>
      <c r="B30" s="3"/>
    </row>
    <row r="31" spans="1:2" ht="15">
      <c r="A31" s="127" t="s">
        <v>2183</v>
      </c>
      <c r="B31" s="3"/>
    </row>
    <row r="32" spans="1:2" ht="15">
      <c r="A32" s="128" t="s">
        <v>2184</v>
      </c>
      <c r="B32" s="3">
        <v>1</v>
      </c>
    </row>
    <row r="33" spans="1:2" ht="15">
      <c r="A33" s="125" t="s">
        <v>2185</v>
      </c>
      <c r="B33" s="3"/>
    </row>
    <row r="34" spans="1:2" ht="15">
      <c r="A34" s="126" t="s">
        <v>2182</v>
      </c>
      <c r="B34" s="3"/>
    </row>
    <row r="35" spans="1:2" ht="15">
      <c r="A35" s="127" t="s">
        <v>2186</v>
      </c>
      <c r="B35" s="3"/>
    </row>
    <row r="36" spans="1:2" ht="15">
      <c r="A36" s="128" t="s">
        <v>2187</v>
      </c>
      <c r="B36" s="3">
        <v>1</v>
      </c>
    </row>
    <row r="37" spans="1:2" ht="15">
      <c r="A37" s="127" t="s">
        <v>2188</v>
      </c>
      <c r="B37" s="3"/>
    </row>
    <row r="38" spans="1:2" ht="15">
      <c r="A38" s="128" t="s">
        <v>2189</v>
      </c>
      <c r="B38" s="3">
        <v>1</v>
      </c>
    </row>
    <row r="39" spans="1:2" ht="15">
      <c r="A39" s="126" t="s">
        <v>2190</v>
      </c>
      <c r="B39" s="3"/>
    </row>
    <row r="40" spans="1:2" ht="15">
      <c r="A40" s="127" t="s">
        <v>2191</v>
      </c>
      <c r="B40" s="3"/>
    </row>
    <row r="41" spans="1:2" ht="15">
      <c r="A41" s="128" t="s">
        <v>2192</v>
      </c>
      <c r="B41" s="3">
        <v>1</v>
      </c>
    </row>
    <row r="42" spans="1:2" ht="15">
      <c r="A42" s="127" t="s">
        <v>2193</v>
      </c>
      <c r="B42" s="3"/>
    </row>
    <row r="43" spans="1:2" ht="15">
      <c r="A43" s="128" t="s">
        <v>2194</v>
      </c>
      <c r="B43" s="3">
        <v>1</v>
      </c>
    </row>
    <row r="44" spans="1:2" ht="15">
      <c r="A44" s="127" t="s">
        <v>2195</v>
      </c>
      <c r="B44" s="3"/>
    </row>
    <row r="45" spans="1:2" ht="15">
      <c r="A45" s="128" t="s">
        <v>2196</v>
      </c>
      <c r="B45" s="3">
        <v>1</v>
      </c>
    </row>
    <row r="46" spans="1:2" ht="15">
      <c r="A46" s="128" t="s">
        <v>2197</v>
      </c>
      <c r="B46" s="3">
        <v>3</v>
      </c>
    </row>
    <row r="47" spans="1:2" ht="15">
      <c r="A47" s="128" t="s">
        <v>2189</v>
      </c>
      <c r="B47" s="3">
        <v>2</v>
      </c>
    </row>
    <row r="48" spans="1:2" ht="15">
      <c r="A48" s="128" t="s">
        <v>2184</v>
      </c>
      <c r="B48" s="3">
        <v>1</v>
      </c>
    </row>
    <row r="49" spans="1:2" ht="15">
      <c r="A49" s="128" t="s">
        <v>2198</v>
      </c>
      <c r="B49" s="3">
        <v>2</v>
      </c>
    </row>
    <row r="50" spans="1:2" ht="15">
      <c r="A50" s="126" t="s">
        <v>2199</v>
      </c>
      <c r="B50" s="3"/>
    </row>
    <row r="51" spans="1:2" ht="15">
      <c r="A51" s="127" t="s">
        <v>2200</v>
      </c>
      <c r="B51" s="3"/>
    </row>
    <row r="52" spans="1:2" ht="15">
      <c r="A52" s="128" t="s">
        <v>2201</v>
      </c>
      <c r="B52" s="3">
        <v>1</v>
      </c>
    </row>
    <row r="53" spans="1:2" ht="15">
      <c r="A53" s="128" t="s">
        <v>2202</v>
      </c>
      <c r="B53" s="3">
        <v>1</v>
      </c>
    </row>
    <row r="54" spans="1:2" ht="15">
      <c r="A54" s="128" t="s">
        <v>2203</v>
      </c>
      <c r="B54" s="3">
        <v>1</v>
      </c>
    </row>
    <row r="55" spans="1:2" ht="15">
      <c r="A55" s="128" t="s">
        <v>2189</v>
      </c>
      <c r="B55" s="3">
        <v>1</v>
      </c>
    </row>
    <row r="56" spans="1:2" ht="15">
      <c r="A56" s="128" t="s">
        <v>2194</v>
      </c>
      <c r="B56" s="3">
        <v>1</v>
      </c>
    </row>
    <row r="57" spans="1:2" ht="15">
      <c r="A57" s="127" t="s">
        <v>2204</v>
      </c>
      <c r="B57" s="3"/>
    </row>
    <row r="58" spans="1:2" ht="15">
      <c r="A58" s="128" t="s">
        <v>2205</v>
      </c>
      <c r="B58" s="3">
        <v>3</v>
      </c>
    </row>
    <row r="59" spans="1:2" ht="15">
      <c r="A59" s="127" t="s">
        <v>2206</v>
      </c>
      <c r="B59" s="3"/>
    </row>
    <row r="60" spans="1:2" ht="15">
      <c r="A60" s="128" t="s">
        <v>2187</v>
      </c>
      <c r="B60" s="3">
        <v>1</v>
      </c>
    </row>
    <row r="61" spans="1:2" ht="15">
      <c r="A61" s="128" t="s">
        <v>2207</v>
      </c>
      <c r="B61" s="3">
        <v>1</v>
      </c>
    </row>
    <row r="62" spans="1:2" ht="15">
      <c r="A62" s="128" t="s">
        <v>2208</v>
      </c>
      <c r="B62" s="3">
        <v>3</v>
      </c>
    </row>
    <row r="63" spans="1:2" ht="15">
      <c r="A63" s="128" t="s">
        <v>2209</v>
      </c>
      <c r="B63" s="3">
        <v>1</v>
      </c>
    </row>
    <row r="64" spans="1:2" ht="15">
      <c r="A64" s="128" t="s">
        <v>2198</v>
      </c>
      <c r="B64" s="3">
        <v>2</v>
      </c>
    </row>
    <row r="65" spans="1:2" ht="15">
      <c r="A65" s="128" t="s">
        <v>2210</v>
      </c>
      <c r="B65" s="3">
        <v>2</v>
      </c>
    </row>
    <row r="66" spans="1:2" ht="15">
      <c r="A66" s="127" t="s">
        <v>2211</v>
      </c>
      <c r="B66" s="3"/>
    </row>
    <row r="67" spans="1:2" ht="15">
      <c r="A67" s="128" t="s">
        <v>2207</v>
      </c>
      <c r="B67" s="3">
        <v>2</v>
      </c>
    </row>
    <row r="68" spans="1:2" ht="15">
      <c r="A68" s="128" t="s">
        <v>2201</v>
      </c>
      <c r="B68" s="3">
        <v>1</v>
      </c>
    </row>
    <row r="69" spans="1:2" ht="15">
      <c r="A69" s="128" t="s">
        <v>2212</v>
      </c>
      <c r="B69" s="3">
        <v>1</v>
      </c>
    </row>
    <row r="70" spans="1:2" ht="15">
      <c r="A70" s="127" t="s">
        <v>2213</v>
      </c>
      <c r="B70" s="3"/>
    </row>
    <row r="71" spans="1:2" ht="15">
      <c r="A71" s="128" t="s">
        <v>2214</v>
      </c>
      <c r="B71" s="3">
        <v>1</v>
      </c>
    </row>
    <row r="72" spans="1:2" ht="15">
      <c r="A72" s="127" t="s">
        <v>2215</v>
      </c>
      <c r="B72" s="3"/>
    </row>
    <row r="73" spans="1:2" ht="15">
      <c r="A73" s="128" t="s">
        <v>2216</v>
      </c>
      <c r="B73" s="3">
        <v>1</v>
      </c>
    </row>
    <row r="74" spans="1:2" ht="15">
      <c r="A74" s="127" t="s">
        <v>2217</v>
      </c>
      <c r="B74" s="3"/>
    </row>
    <row r="75" spans="1:2" ht="15">
      <c r="A75" s="128" t="s">
        <v>2181</v>
      </c>
      <c r="B75" s="3">
        <v>2</v>
      </c>
    </row>
    <row r="76" spans="1:2" ht="15">
      <c r="A76" s="128" t="s">
        <v>2205</v>
      </c>
      <c r="B76" s="3">
        <v>2</v>
      </c>
    </row>
    <row r="77" spans="1:2" ht="15">
      <c r="A77" s="128" t="s">
        <v>2218</v>
      </c>
      <c r="B77" s="3">
        <v>2</v>
      </c>
    </row>
    <row r="78" spans="1:2" ht="15">
      <c r="A78" s="128" t="s">
        <v>2192</v>
      </c>
      <c r="B78" s="3">
        <v>3</v>
      </c>
    </row>
    <row r="79" spans="1:2" ht="15">
      <c r="A79" s="128" t="s">
        <v>2210</v>
      </c>
      <c r="B79" s="3">
        <v>3</v>
      </c>
    </row>
    <row r="80" spans="1:2" ht="15">
      <c r="A80" s="127" t="s">
        <v>2219</v>
      </c>
      <c r="B80" s="3"/>
    </row>
    <row r="81" spans="1:2" ht="15">
      <c r="A81" s="128" t="s">
        <v>2187</v>
      </c>
      <c r="B81" s="3">
        <v>1</v>
      </c>
    </row>
    <row r="82" spans="1:2" ht="15">
      <c r="A82" s="128" t="s">
        <v>2201</v>
      </c>
      <c r="B82" s="3">
        <v>2</v>
      </c>
    </row>
    <row r="83" spans="1:2" ht="15">
      <c r="A83" s="128" t="s">
        <v>2209</v>
      </c>
      <c r="B83" s="3">
        <v>4</v>
      </c>
    </row>
    <row r="84" spans="1:2" ht="15">
      <c r="A84" s="128" t="s">
        <v>2181</v>
      </c>
      <c r="B84" s="3">
        <v>1</v>
      </c>
    </row>
    <row r="85" spans="1:2" ht="15">
      <c r="A85" s="127" t="s">
        <v>2220</v>
      </c>
      <c r="B85" s="3"/>
    </row>
    <row r="86" spans="1:2" ht="15">
      <c r="A86" s="128" t="s">
        <v>2184</v>
      </c>
      <c r="B86" s="3">
        <v>1</v>
      </c>
    </row>
    <row r="87" spans="1:2" ht="15">
      <c r="A87" s="128" t="s">
        <v>2218</v>
      </c>
      <c r="B87" s="3">
        <v>1</v>
      </c>
    </row>
    <row r="88" spans="1:2" ht="15">
      <c r="A88" s="127" t="s">
        <v>2221</v>
      </c>
      <c r="B88" s="3"/>
    </row>
    <row r="89" spans="1:2" ht="15">
      <c r="A89" s="128" t="s">
        <v>2197</v>
      </c>
      <c r="B89" s="3">
        <v>2</v>
      </c>
    </row>
    <row r="90" spans="1:2" ht="15">
      <c r="A90" s="127" t="s">
        <v>2222</v>
      </c>
      <c r="B90" s="3"/>
    </row>
    <row r="91" spans="1:2" ht="15">
      <c r="A91" s="128" t="s">
        <v>2187</v>
      </c>
      <c r="B91" s="3">
        <v>10</v>
      </c>
    </row>
    <row r="92" spans="1:2" ht="15">
      <c r="A92" s="128" t="s">
        <v>2207</v>
      </c>
      <c r="B92" s="3">
        <v>4</v>
      </c>
    </row>
    <row r="93" spans="1:2" ht="15">
      <c r="A93" s="128" t="s">
        <v>2201</v>
      </c>
      <c r="B93" s="3">
        <v>2</v>
      </c>
    </row>
    <row r="94" spans="1:2" ht="15">
      <c r="A94" s="128" t="s">
        <v>2223</v>
      </c>
      <c r="B94" s="3">
        <v>1</v>
      </c>
    </row>
    <row r="95" spans="1:2" ht="15">
      <c r="A95" s="128" t="s">
        <v>2202</v>
      </c>
      <c r="B95" s="3">
        <v>1</v>
      </c>
    </row>
    <row r="96" spans="1:2" ht="15">
      <c r="A96" s="128" t="s">
        <v>2224</v>
      </c>
      <c r="B96" s="3">
        <v>2</v>
      </c>
    </row>
    <row r="97" spans="1:2" ht="15">
      <c r="A97" s="128" t="s">
        <v>2208</v>
      </c>
      <c r="B97" s="3">
        <v>2</v>
      </c>
    </row>
    <row r="98" spans="1:2" ht="15">
      <c r="A98" s="128" t="s">
        <v>2214</v>
      </c>
      <c r="B98" s="3">
        <v>1</v>
      </c>
    </row>
    <row r="99" spans="1:2" ht="15">
      <c r="A99" s="128" t="s">
        <v>2203</v>
      </c>
      <c r="B99" s="3">
        <v>1</v>
      </c>
    </row>
    <row r="100" spans="1:2" ht="15">
      <c r="A100" s="128" t="s">
        <v>2212</v>
      </c>
      <c r="B100" s="3">
        <v>6</v>
      </c>
    </row>
    <row r="101" spans="1:2" ht="15">
      <c r="A101" s="128" t="s">
        <v>2196</v>
      </c>
      <c r="B101" s="3">
        <v>3</v>
      </c>
    </row>
    <row r="102" spans="1:2" ht="15">
      <c r="A102" s="128" t="s">
        <v>2209</v>
      </c>
      <c r="B102" s="3">
        <v>1</v>
      </c>
    </row>
    <row r="103" spans="1:2" ht="15">
      <c r="A103" s="128" t="s">
        <v>2197</v>
      </c>
      <c r="B103" s="3">
        <v>2</v>
      </c>
    </row>
    <row r="104" spans="1:2" ht="15">
      <c r="A104" s="128" t="s">
        <v>2189</v>
      </c>
      <c r="B104" s="3">
        <v>1</v>
      </c>
    </row>
    <row r="105" spans="1:2" ht="15">
      <c r="A105" s="128" t="s">
        <v>2184</v>
      </c>
      <c r="B105" s="3">
        <v>2</v>
      </c>
    </row>
    <row r="106" spans="1:2" ht="15">
      <c r="A106" s="128" t="s">
        <v>2218</v>
      </c>
      <c r="B106" s="3">
        <v>1</v>
      </c>
    </row>
    <row r="107" spans="1:2" ht="15">
      <c r="A107" s="128" t="s">
        <v>2192</v>
      </c>
      <c r="B107" s="3">
        <v>1</v>
      </c>
    </row>
    <row r="108" spans="1:2" ht="15">
      <c r="A108" s="128" t="s">
        <v>2198</v>
      </c>
      <c r="B108" s="3">
        <v>1</v>
      </c>
    </row>
    <row r="109" spans="1:2" ht="15">
      <c r="A109" s="128" t="s">
        <v>2210</v>
      </c>
      <c r="B109" s="3">
        <v>2</v>
      </c>
    </row>
    <row r="110" spans="1:2" ht="15">
      <c r="A110" s="125" t="s">
        <v>2177</v>
      </c>
      <c r="B110"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764</v>
      </c>
      <c r="AE2" s="13" t="s">
        <v>765</v>
      </c>
      <c r="AF2" s="13" t="s">
        <v>766</v>
      </c>
      <c r="AG2" s="13" t="s">
        <v>767</v>
      </c>
      <c r="AH2" s="13" t="s">
        <v>768</v>
      </c>
      <c r="AI2" s="13" t="s">
        <v>769</v>
      </c>
      <c r="AJ2" s="13" t="s">
        <v>770</v>
      </c>
      <c r="AK2" s="13" t="s">
        <v>771</v>
      </c>
      <c r="AL2" s="13" t="s">
        <v>772</v>
      </c>
      <c r="AM2" s="13" t="s">
        <v>773</v>
      </c>
      <c r="AN2" s="13" t="s">
        <v>774</v>
      </c>
      <c r="AO2" s="13" t="s">
        <v>775</v>
      </c>
      <c r="AP2" s="13" t="s">
        <v>776</v>
      </c>
      <c r="AQ2" s="13" t="s">
        <v>777</v>
      </c>
      <c r="AR2" s="13" t="s">
        <v>778</v>
      </c>
      <c r="AS2" s="13" t="s">
        <v>192</v>
      </c>
      <c r="AT2" s="13" t="s">
        <v>779</v>
      </c>
      <c r="AU2" s="13" t="s">
        <v>780</v>
      </c>
      <c r="AV2" s="13" t="s">
        <v>781</v>
      </c>
      <c r="AW2" s="13" t="s">
        <v>782</v>
      </c>
      <c r="AX2" s="13" t="s">
        <v>783</v>
      </c>
      <c r="AY2" s="13" t="s">
        <v>784</v>
      </c>
      <c r="AZ2" s="13" t="s">
        <v>1505</v>
      </c>
      <c r="BA2" s="115" t="s">
        <v>1859</v>
      </c>
      <c r="BB2" s="115" t="s">
        <v>1864</v>
      </c>
      <c r="BC2" s="115" t="s">
        <v>1865</v>
      </c>
      <c r="BD2" s="115" t="s">
        <v>1868</v>
      </c>
      <c r="BE2" s="115" t="s">
        <v>1871</v>
      </c>
      <c r="BF2" s="115" t="s">
        <v>1873</v>
      </c>
      <c r="BG2" s="115" t="s">
        <v>1875</v>
      </c>
      <c r="BH2" s="115" t="s">
        <v>1916</v>
      </c>
      <c r="BI2" s="115" t="s">
        <v>1928</v>
      </c>
      <c r="BJ2" s="115" t="s">
        <v>1970</v>
      </c>
      <c r="BK2" s="115" t="s">
        <v>2143</v>
      </c>
      <c r="BL2" s="115" t="s">
        <v>2144</v>
      </c>
      <c r="BM2" s="115" t="s">
        <v>2145</v>
      </c>
      <c r="BN2" s="115" t="s">
        <v>2146</v>
      </c>
      <c r="BO2" s="115" t="s">
        <v>2147</v>
      </c>
      <c r="BP2" s="115" t="s">
        <v>2148</v>
      </c>
      <c r="BQ2" s="115" t="s">
        <v>2149</v>
      </c>
      <c r="BR2" s="115" t="s">
        <v>2150</v>
      </c>
      <c r="BS2" s="115" t="s">
        <v>2152</v>
      </c>
      <c r="BT2" s="3"/>
      <c r="BU2" s="3"/>
    </row>
    <row r="3" spans="1:73" ht="15" customHeight="1">
      <c r="A3" s="64" t="s">
        <v>212</v>
      </c>
      <c r="B3" s="65"/>
      <c r="C3" s="65" t="s">
        <v>64</v>
      </c>
      <c r="D3" s="66">
        <v>172.30178618803504</v>
      </c>
      <c r="E3" s="68"/>
      <c r="F3" s="100" t="s">
        <v>1206</v>
      </c>
      <c r="G3" s="65"/>
      <c r="H3" s="69" t="s">
        <v>212</v>
      </c>
      <c r="I3" s="70"/>
      <c r="J3" s="70"/>
      <c r="K3" s="69" t="s">
        <v>1336</v>
      </c>
      <c r="L3" s="73">
        <v>7213.910288008498</v>
      </c>
      <c r="M3" s="74">
        <v>4406.37841796875</v>
      </c>
      <c r="N3" s="74">
        <v>6473.8330078125</v>
      </c>
      <c r="O3" s="75"/>
      <c r="P3" s="76"/>
      <c r="Q3" s="76"/>
      <c r="R3" s="48"/>
      <c r="S3" s="48">
        <v>7</v>
      </c>
      <c r="T3" s="48">
        <v>4</v>
      </c>
      <c r="U3" s="49">
        <v>509.333333</v>
      </c>
      <c r="V3" s="49">
        <v>0.014493</v>
      </c>
      <c r="W3" s="49">
        <v>0.012324</v>
      </c>
      <c r="X3" s="49">
        <v>3.239176</v>
      </c>
      <c r="Y3" s="49">
        <v>0.06363636363636363</v>
      </c>
      <c r="Z3" s="49">
        <v>0</v>
      </c>
      <c r="AA3" s="71">
        <v>3</v>
      </c>
      <c r="AB3" s="71"/>
      <c r="AC3" s="72"/>
      <c r="AD3" s="78" t="s">
        <v>785</v>
      </c>
      <c r="AE3" s="78">
        <v>157</v>
      </c>
      <c r="AF3" s="78">
        <v>22659</v>
      </c>
      <c r="AG3" s="78">
        <v>894</v>
      </c>
      <c r="AH3" s="78">
        <v>501</v>
      </c>
      <c r="AI3" s="78"/>
      <c r="AJ3" s="78" t="s">
        <v>886</v>
      </c>
      <c r="AK3" s="78" t="s">
        <v>983</v>
      </c>
      <c r="AL3" s="83" t="s">
        <v>391</v>
      </c>
      <c r="AM3" s="78"/>
      <c r="AN3" s="80">
        <v>42251.056539351855</v>
      </c>
      <c r="AO3" s="83" t="s">
        <v>1119</v>
      </c>
      <c r="AP3" s="78" t="b">
        <v>0</v>
      </c>
      <c r="AQ3" s="78" t="b">
        <v>0</v>
      </c>
      <c r="AR3" s="78" t="b">
        <v>0</v>
      </c>
      <c r="AS3" s="78"/>
      <c r="AT3" s="78">
        <v>501</v>
      </c>
      <c r="AU3" s="83" t="s">
        <v>1192</v>
      </c>
      <c r="AV3" s="78" t="b">
        <v>0</v>
      </c>
      <c r="AW3" s="78" t="s">
        <v>1231</v>
      </c>
      <c r="AX3" s="83" t="s">
        <v>1232</v>
      </c>
      <c r="AY3" s="78" t="s">
        <v>66</v>
      </c>
      <c r="AZ3" s="78" t="str">
        <f>REPLACE(INDEX(GroupVertices[Group],MATCH(Vertices[[#This Row],[Vertex]],GroupVertices[Vertex],0)),1,1,"")</f>
        <v>2</v>
      </c>
      <c r="BA3" s="48" t="s">
        <v>1860</v>
      </c>
      <c r="BB3" s="48" t="s">
        <v>1860</v>
      </c>
      <c r="BC3" s="48" t="s">
        <v>410</v>
      </c>
      <c r="BD3" s="48" t="s">
        <v>1869</v>
      </c>
      <c r="BE3" s="48" t="s">
        <v>1872</v>
      </c>
      <c r="BF3" s="48" t="s">
        <v>1874</v>
      </c>
      <c r="BG3" s="116" t="s">
        <v>1876</v>
      </c>
      <c r="BH3" s="116" t="s">
        <v>1917</v>
      </c>
      <c r="BI3" s="116" t="s">
        <v>1929</v>
      </c>
      <c r="BJ3" s="116" t="s">
        <v>1971</v>
      </c>
      <c r="BK3" s="116">
        <v>5</v>
      </c>
      <c r="BL3" s="120">
        <v>4.854368932038835</v>
      </c>
      <c r="BM3" s="116">
        <v>0</v>
      </c>
      <c r="BN3" s="120">
        <v>0</v>
      </c>
      <c r="BO3" s="116">
        <v>0</v>
      </c>
      <c r="BP3" s="120">
        <v>0</v>
      </c>
      <c r="BQ3" s="116">
        <v>98</v>
      </c>
      <c r="BR3" s="120">
        <v>95.14563106796116</v>
      </c>
      <c r="BS3" s="116">
        <v>103</v>
      </c>
      <c r="BT3" s="3"/>
      <c r="BU3" s="3"/>
    </row>
    <row r="4" spans="1:76" ht="15">
      <c r="A4" s="64" t="s">
        <v>298</v>
      </c>
      <c r="B4" s="65"/>
      <c r="C4" s="65" t="s">
        <v>64</v>
      </c>
      <c r="D4" s="66">
        <v>260.26273668768266</v>
      </c>
      <c r="E4" s="68"/>
      <c r="F4" s="100" t="s">
        <v>1207</v>
      </c>
      <c r="G4" s="65"/>
      <c r="H4" s="69" t="s">
        <v>298</v>
      </c>
      <c r="I4" s="70"/>
      <c r="J4" s="70"/>
      <c r="K4" s="69" t="s">
        <v>1337</v>
      </c>
      <c r="L4" s="73">
        <v>1</v>
      </c>
      <c r="M4" s="74">
        <v>4226.65380859375</v>
      </c>
      <c r="N4" s="74">
        <v>4939.5087890625</v>
      </c>
      <c r="O4" s="75"/>
      <c r="P4" s="76"/>
      <c r="Q4" s="76"/>
      <c r="R4" s="86"/>
      <c r="S4" s="48">
        <v>1</v>
      </c>
      <c r="T4" s="48">
        <v>0</v>
      </c>
      <c r="U4" s="49">
        <v>0</v>
      </c>
      <c r="V4" s="49">
        <v>0.01</v>
      </c>
      <c r="W4" s="49">
        <v>0.002006</v>
      </c>
      <c r="X4" s="49">
        <v>0.4003</v>
      </c>
      <c r="Y4" s="49">
        <v>0</v>
      </c>
      <c r="Z4" s="49">
        <v>0</v>
      </c>
      <c r="AA4" s="71">
        <v>4</v>
      </c>
      <c r="AB4" s="71"/>
      <c r="AC4" s="72"/>
      <c r="AD4" s="78" t="s">
        <v>786</v>
      </c>
      <c r="AE4" s="78">
        <v>494</v>
      </c>
      <c r="AF4" s="78">
        <v>216131</v>
      </c>
      <c r="AG4" s="78">
        <v>6159</v>
      </c>
      <c r="AH4" s="78">
        <v>2812</v>
      </c>
      <c r="AI4" s="78"/>
      <c r="AJ4" s="78" t="s">
        <v>887</v>
      </c>
      <c r="AK4" s="78" t="s">
        <v>984</v>
      </c>
      <c r="AL4" s="83" t="s">
        <v>1049</v>
      </c>
      <c r="AM4" s="78"/>
      <c r="AN4" s="80">
        <v>39924.28420138889</v>
      </c>
      <c r="AO4" s="83" t="s">
        <v>1120</v>
      </c>
      <c r="AP4" s="78" t="b">
        <v>0</v>
      </c>
      <c r="AQ4" s="78" t="b">
        <v>0</v>
      </c>
      <c r="AR4" s="78" t="b">
        <v>0</v>
      </c>
      <c r="AS4" s="78" t="s">
        <v>747</v>
      </c>
      <c r="AT4" s="78">
        <v>3481</v>
      </c>
      <c r="AU4" s="83" t="s">
        <v>1193</v>
      </c>
      <c r="AV4" s="78" t="b">
        <v>1</v>
      </c>
      <c r="AW4" s="78" t="s">
        <v>1231</v>
      </c>
      <c r="AX4" s="83" t="s">
        <v>1233</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299</v>
      </c>
      <c r="B5" s="65"/>
      <c r="C5" s="65" t="s">
        <v>64</v>
      </c>
      <c r="D5" s="66">
        <v>162.4960169791759</v>
      </c>
      <c r="E5" s="68"/>
      <c r="F5" s="100" t="s">
        <v>1208</v>
      </c>
      <c r="G5" s="65"/>
      <c r="H5" s="69" t="s">
        <v>299</v>
      </c>
      <c r="I5" s="70"/>
      <c r="J5" s="70"/>
      <c r="K5" s="69" t="s">
        <v>1338</v>
      </c>
      <c r="L5" s="73">
        <v>1</v>
      </c>
      <c r="M5" s="74">
        <v>4644.00341796875</v>
      </c>
      <c r="N5" s="74">
        <v>4834.810546875</v>
      </c>
      <c r="O5" s="75"/>
      <c r="P5" s="76"/>
      <c r="Q5" s="76"/>
      <c r="R5" s="86"/>
      <c r="S5" s="48">
        <v>1</v>
      </c>
      <c r="T5" s="48">
        <v>0</v>
      </c>
      <c r="U5" s="49">
        <v>0</v>
      </c>
      <c r="V5" s="49">
        <v>0.01</v>
      </c>
      <c r="W5" s="49">
        <v>0.002006</v>
      </c>
      <c r="X5" s="49">
        <v>0.4003</v>
      </c>
      <c r="Y5" s="49">
        <v>0</v>
      </c>
      <c r="Z5" s="49">
        <v>0</v>
      </c>
      <c r="AA5" s="71">
        <v>5</v>
      </c>
      <c r="AB5" s="71"/>
      <c r="AC5" s="72"/>
      <c r="AD5" s="78" t="s">
        <v>787</v>
      </c>
      <c r="AE5" s="78">
        <v>7</v>
      </c>
      <c r="AF5" s="78">
        <v>1091</v>
      </c>
      <c r="AG5" s="78">
        <v>25</v>
      </c>
      <c r="AH5" s="78">
        <v>11</v>
      </c>
      <c r="AI5" s="78"/>
      <c r="AJ5" s="78" t="s">
        <v>888</v>
      </c>
      <c r="AK5" s="78" t="s">
        <v>985</v>
      </c>
      <c r="AL5" s="83" t="s">
        <v>1050</v>
      </c>
      <c r="AM5" s="78"/>
      <c r="AN5" s="80">
        <v>43319.783900462964</v>
      </c>
      <c r="AO5" s="83" t="s">
        <v>1121</v>
      </c>
      <c r="AP5" s="78" t="b">
        <v>1</v>
      </c>
      <c r="AQ5" s="78" t="b">
        <v>0</v>
      </c>
      <c r="AR5" s="78" t="b">
        <v>0</v>
      </c>
      <c r="AS5" s="78" t="s">
        <v>747</v>
      </c>
      <c r="AT5" s="78">
        <v>18</v>
      </c>
      <c r="AU5" s="78"/>
      <c r="AV5" s="78" t="b">
        <v>0</v>
      </c>
      <c r="AW5" s="78" t="s">
        <v>1231</v>
      </c>
      <c r="AX5" s="83" t="s">
        <v>1234</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162.10274962171746</v>
      </c>
      <c r="E6" s="68"/>
      <c r="F6" s="100" t="s">
        <v>440</v>
      </c>
      <c r="G6" s="65"/>
      <c r="H6" s="69" t="s">
        <v>213</v>
      </c>
      <c r="I6" s="70"/>
      <c r="J6" s="70"/>
      <c r="K6" s="69" t="s">
        <v>1339</v>
      </c>
      <c r="L6" s="73">
        <v>425.8441926345609</v>
      </c>
      <c r="M6" s="74">
        <v>9021.1884765625</v>
      </c>
      <c r="N6" s="74">
        <v>8010.970703125</v>
      </c>
      <c r="O6" s="75"/>
      <c r="P6" s="76"/>
      <c r="Q6" s="76"/>
      <c r="R6" s="86"/>
      <c r="S6" s="48">
        <v>3</v>
      </c>
      <c r="T6" s="48">
        <v>3</v>
      </c>
      <c r="U6" s="49">
        <v>30</v>
      </c>
      <c r="V6" s="49">
        <v>0.166667</v>
      </c>
      <c r="W6" s="49">
        <v>0</v>
      </c>
      <c r="X6" s="49">
        <v>3.297279</v>
      </c>
      <c r="Y6" s="49">
        <v>0</v>
      </c>
      <c r="Z6" s="49">
        <v>0</v>
      </c>
      <c r="AA6" s="71">
        <v>6</v>
      </c>
      <c r="AB6" s="71"/>
      <c r="AC6" s="72"/>
      <c r="AD6" s="78" t="s">
        <v>788</v>
      </c>
      <c r="AE6" s="78">
        <v>166</v>
      </c>
      <c r="AF6" s="78">
        <v>226</v>
      </c>
      <c r="AG6" s="78">
        <v>228</v>
      </c>
      <c r="AH6" s="78">
        <v>278</v>
      </c>
      <c r="AI6" s="78"/>
      <c r="AJ6" s="78" t="s">
        <v>889</v>
      </c>
      <c r="AK6" s="78" t="s">
        <v>983</v>
      </c>
      <c r="AL6" s="83" t="s">
        <v>1051</v>
      </c>
      <c r="AM6" s="78"/>
      <c r="AN6" s="80">
        <v>40867.29168981482</v>
      </c>
      <c r="AO6" s="83" t="s">
        <v>1122</v>
      </c>
      <c r="AP6" s="78" t="b">
        <v>0</v>
      </c>
      <c r="AQ6" s="78" t="b">
        <v>0</v>
      </c>
      <c r="AR6" s="78" t="b">
        <v>1</v>
      </c>
      <c r="AS6" s="78" t="s">
        <v>747</v>
      </c>
      <c r="AT6" s="78">
        <v>3</v>
      </c>
      <c r="AU6" s="83" t="s">
        <v>1192</v>
      </c>
      <c r="AV6" s="78" t="b">
        <v>0</v>
      </c>
      <c r="AW6" s="78" t="s">
        <v>1231</v>
      </c>
      <c r="AX6" s="83" t="s">
        <v>1235</v>
      </c>
      <c r="AY6" s="78" t="s">
        <v>66</v>
      </c>
      <c r="AZ6" s="78" t="str">
        <f>REPLACE(INDEX(GroupVertices[Group],MATCH(Vertices[[#This Row],[Vertex]],GroupVertices[Vertex],0)),1,1,"")</f>
        <v>6</v>
      </c>
      <c r="BA6" s="48" t="s">
        <v>380</v>
      </c>
      <c r="BB6" s="48" t="s">
        <v>380</v>
      </c>
      <c r="BC6" s="48" t="s">
        <v>404</v>
      </c>
      <c r="BD6" s="48" t="s">
        <v>404</v>
      </c>
      <c r="BE6" s="48" t="s">
        <v>418</v>
      </c>
      <c r="BF6" s="48" t="s">
        <v>418</v>
      </c>
      <c r="BG6" s="116" t="s">
        <v>1690</v>
      </c>
      <c r="BH6" s="116" t="s">
        <v>1690</v>
      </c>
      <c r="BI6" s="116" t="s">
        <v>1794</v>
      </c>
      <c r="BJ6" s="116" t="s">
        <v>1794</v>
      </c>
      <c r="BK6" s="116">
        <v>1</v>
      </c>
      <c r="BL6" s="120">
        <v>3.7037037037037037</v>
      </c>
      <c r="BM6" s="116">
        <v>0</v>
      </c>
      <c r="BN6" s="120">
        <v>0</v>
      </c>
      <c r="BO6" s="116">
        <v>0</v>
      </c>
      <c r="BP6" s="120">
        <v>0</v>
      </c>
      <c r="BQ6" s="116">
        <v>26</v>
      </c>
      <c r="BR6" s="120">
        <v>96.29629629629629</v>
      </c>
      <c r="BS6" s="116">
        <v>27</v>
      </c>
      <c r="BT6" s="2"/>
      <c r="BU6" s="3"/>
      <c r="BV6" s="3"/>
      <c r="BW6" s="3"/>
      <c r="BX6" s="3"/>
    </row>
    <row r="7" spans="1:76" ht="15">
      <c r="A7" s="64" t="s">
        <v>300</v>
      </c>
      <c r="B7" s="65"/>
      <c r="C7" s="65" t="s">
        <v>64</v>
      </c>
      <c r="D7" s="66">
        <v>168.22317177906456</v>
      </c>
      <c r="E7" s="68"/>
      <c r="F7" s="100" t="s">
        <v>1209</v>
      </c>
      <c r="G7" s="65"/>
      <c r="H7" s="69" t="s">
        <v>300</v>
      </c>
      <c r="I7" s="70"/>
      <c r="J7" s="70"/>
      <c r="K7" s="69" t="s">
        <v>1340</v>
      </c>
      <c r="L7" s="73">
        <v>1</v>
      </c>
      <c r="M7" s="74">
        <v>8238.2919921875</v>
      </c>
      <c r="N7" s="74">
        <v>7683.14306640625</v>
      </c>
      <c r="O7" s="75"/>
      <c r="P7" s="76"/>
      <c r="Q7" s="76"/>
      <c r="R7" s="86"/>
      <c r="S7" s="48">
        <v>1</v>
      </c>
      <c r="T7" s="48">
        <v>0</v>
      </c>
      <c r="U7" s="49">
        <v>0</v>
      </c>
      <c r="V7" s="49">
        <v>0.090909</v>
      </c>
      <c r="W7" s="49">
        <v>0</v>
      </c>
      <c r="X7" s="49">
        <v>0.617114</v>
      </c>
      <c r="Y7" s="49">
        <v>0</v>
      </c>
      <c r="Z7" s="49">
        <v>0</v>
      </c>
      <c r="AA7" s="71">
        <v>7</v>
      </c>
      <c r="AB7" s="71"/>
      <c r="AC7" s="72"/>
      <c r="AD7" s="78" t="s">
        <v>789</v>
      </c>
      <c r="AE7" s="78">
        <v>108</v>
      </c>
      <c r="AF7" s="78">
        <v>13688</v>
      </c>
      <c r="AG7" s="78">
        <v>761</v>
      </c>
      <c r="AH7" s="78">
        <v>17</v>
      </c>
      <c r="AI7" s="78"/>
      <c r="AJ7" s="78" t="s">
        <v>890</v>
      </c>
      <c r="AK7" s="78" t="s">
        <v>983</v>
      </c>
      <c r="AL7" s="83" t="s">
        <v>1052</v>
      </c>
      <c r="AM7" s="78"/>
      <c r="AN7" s="80">
        <v>40352.71755787037</v>
      </c>
      <c r="AO7" s="78"/>
      <c r="AP7" s="78" t="b">
        <v>0</v>
      </c>
      <c r="AQ7" s="78" t="b">
        <v>0</v>
      </c>
      <c r="AR7" s="78" t="b">
        <v>0</v>
      </c>
      <c r="AS7" s="78"/>
      <c r="AT7" s="78">
        <v>270</v>
      </c>
      <c r="AU7" s="83" t="s">
        <v>1192</v>
      </c>
      <c r="AV7" s="78" t="b">
        <v>0</v>
      </c>
      <c r="AW7" s="78" t="s">
        <v>1231</v>
      </c>
      <c r="AX7" s="83" t="s">
        <v>1236</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301</v>
      </c>
      <c r="B8" s="65"/>
      <c r="C8" s="65" t="s">
        <v>64</v>
      </c>
      <c r="D8" s="66">
        <v>162.0600130533925</v>
      </c>
      <c r="E8" s="68"/>
      <c r="F8" s="100" t="s">
        <v>1210</v>
      </c>
      <c r="G8" s="65"/>
      <c r="H8" s="69" t="s">
        <v>301</v>
      </c>
      <c r="I8" s="70"/>
      <c r="J8" s="70"/>
      <c r="K8" s="69" t="s">
        <v>1341</v>
      </c>
      <c r="L8" s="73">
        <v>1</v>
      </c>
      <c r="M8" s="74">
        <v>8498.90234375</v>
      </c>
      <c r="N8" s="74">
        <v>9318.2861328125</v>
      </c>
      <c r="O8" s="75"/>
      <c r="P8" s="76"/>
      <c r="Q8" s="76"/>
      <c r="R8" s="86"/>
      <c r="S8" s="48">
        <v>1</v>
      </c>
      <c r="T8" s="48">
        <v>0</v>
      </c>
      <c r="U8" s="49">
        <v>0</v>
      </c>
      <c r="V8" s="49">
        <v>0.090909</v>
      </c>
      <c r="W8" s="49">
        <v>0</v>
      </c>
      <c r="X8" s="49">
        <v>0.617114</v>
      </c>
      <c r="Y8" s="49">
        <v>0</v>
      </c>
      <c r="Z8" s="49">
        <v>0</v>
      </c>
      <c r="AA8" s="71">
        <v>8</v>
      </c>
      <c r="AB8" s="71"/>
      <c r="AC8" s="72"/>
      <c r="AD8" s="78" t="s">
        <v>790</v>
      </c>
      <c r="AE8" s="78">
        <v>187</v>
      </c>
      <c r="AF8" s="78">
        <v>132</v>
      </c>
      <c r="AG8" s="78">
        <v>138</v>
      </c>
      <c r="AH8" s="78">
        <v>76</v>
      </c>
      <c r="AI8" s="78"/>
      <c r="AJ8" s="78"/>
      <c r="AK8" s="78"/>
      <c r="AL8" s="78"/>
      <c r="AM8" s="78"/>
      <c r="AN8" s="80">
        <v>40542.78931712963</v>
      </c>
      <c r="AO8" s="78"/>
      <c r="AP8" s="78" t="b">
        <v>1</v>
      </c>
      <c r="AQ8" s="78" t="b">
        <v>0</v>
      </c>
      <c r="AR8" s="78" t="b">
        <v>0</v>
      </c>
      <c r="AS8" s="78" t="s">
        <v>747</v>
      </c>
      <c r="AT8" s="78">
        <v>2</v>
      </c>
      <c r="AU8" s="83" t="s">
        <v>1192</v>
      </c>
      <c r="AV8" s="78" t="b">
        <v>0</v>
      </c>
      <c r="AW8" s="78" t="s">
        <v>1231</v>
      </c>
      <c r="AX8" s="83" t="s">
        <v>1237</v>
      </c>
      <c r="AY8" s="78" t="s">
        <v>65</v>
      </c>
      <c r="AZ8" s="78" t="str">
        <f>REPLACE(INDEX(GroupVertices[Group],MATCH(Vertices[[#This Row],[Vertex]],GroupVertices[Vertex],0)),1,1,"")</f>
        <v>6</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302</v>
      </c>
      <c r="B9" s="65"/>
      <c r="C9" s="65" t="s">
        <v>64</v>
      </c>
      <c r="D9" s="66">
        <v>162.08456384796216</v>
      </c>
      <c r="E9" s="68"/>
      <c r="F9" s="100" t="s">
        <v>1211</v>
      </c>
      <c r="G9" s="65"/>
      <c r="H9" s="69" t="s">
        <v>302</v>
      </c>
      <c r="I9" s="70"/>
      <c r="J9" s="70"/>
      <c r="K9" s="69" t="s">
        <v>1342</v>
      </c>
      <c r="L9" s="73">
        <v>1</v>
      </c>
      <c r="M9" s="74">
        <v>9804.087890625</v>
      </c>
      <c r="N9" s="74">
        <v>8338.779296875</v>
      </c>
      <c r="O9" s="75"/>
      <c r="P9" s="76"/>
      <c r="Q9" s="76"/>
      <c r="R9" s="86"/>
      <c r="S9" s="48">
        <v>1</v>
      </c>
      <c r="T9" s="48">
        <v>0</v>
      </c>
      <c r="U9" s="49">
        <v>0</v>
      </c>
      <c r="V9" s="49">
        <v>0.090909</v>
      </c>
      <c r="W9" s="49">
        <v>0</v>
      </c>
      <c r="X9" s="49">
        <v>0.617114</v>
      </c>
      <c r="Y9" s="49">
        <v>0</v>
      </c>
      <c r="Z9" s="49">
        <v>0</v>
      </c>
      <c r="AA9" s="71">
        <v>9</v>
      </c>
      <c r="AB9" s="71"/>
      <c r="AC9" s="72"/>
      <c r="AD9" s="78" t="s">
        <v>791</v>
      </c>
      <c r="AE9" s="78">
        <v>233</v>
      </c>
      <c r="AF9" s="78">
        <v>186</v>
      </c>
      <c r="AG9" s="78">
        <v>1215</v>
      </c>
      <c r="AH9" s="78">
        <v>2626</v>
      </c>
      <c r="AI9" s="78">
        <v>-28800</v>
      </c>
      <c r="AJ9" s="78" t="s">
        <v>891</v>
      </c>
      <c r="AK9" s="78"/>
      <c r="AL9" s="78"/>
      <c r="AM9" s="78" t="s">
        <v>1117</v>
      </c>
      <c r="AN9" s="80">
        <v>41946.12789351852</v>
      </c>
      <c r="AO9" s="83" t="s">
        <v>1123</v>
      </c>
      <c r="AP9" s="78" t="b">
        <v>0</v>
      </c>
      <c r="AQ9" s="78" t="b">
        <v>0</v>
      </c>
      <c r="AR9" s="78" t="b">
        <v>1</v>
      </c>
      <c r="AS9" s="78" t="s">
        <v>747</v>
      </c>
      <c r="AT9" s="78">
        <v>2</v>
      </c>
      <c r="AU9" s="83" t="s">
        <v>1194</v>
      </c>
      <c r="AV9" s="78" t="b">
        <v>0</v>
      </c>
      <c r="AW9" s="78" t="s">
        <v>1231</v>
      </c>
      <c r="AX9" s="83" t="s">
        <v>1238</v>
      </c>
      <c r="AY9" s="78" t="s">
        <v>65</v>
      </c>
      <c r="AZ9" s="78" t="str">
        <f>REPLACE(INDEX(GroupVertices[Group],MATCH(Vertices[[#This Row],[Vertex]],GroupVertices[Vertex],0)),1,1,"")</f>
        <v>6</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214</v>
      </c>
      <c r="B10" s="65"/>
      <c r="C10" s="65" t="s">
        <v>64</v>
      </c>
      <c r="D10" s="66">
        <v>175.22196680879276</v>
      </c>
      <c r="E10" s="68"/>
      <c r="F10" s="100" t="s">
        <v>441</v>
      </c>
      <c r="G10" s="65"/>
      <c r="H10" s="69" t="s">
        <v>214</v>
      </c>
      <c r="I10" s="70"/>
      <c r="J10" s="70"/>
      <c r="K10" s="69" t="s">
        <v>1343</v>
      </c>
      <c r="L10" s="73">
        <v>4745.093484419263</v>
      </c>
      <c r="M10" s="74">
        <v>6187.01708984375</v>
      </c>
      <c r="N10" s="74">
        <v>4768.5927734375</v>
      </c>
      <c r="O10" s="75"/>
      <c r="P10" s="76"/>
      <c r="Q10" s="76"/>
      <c r="R10" s="86"/>
      <c r="S10" s="48">
        <v>2</v>
      </c>
      <c r="T10" s="48">
        <v>4</v>
      </c>
      <c r="U10" s="49">
        <v>335</v>
      </c>
      <c r="V10" s="49">
        <v>0.012821</v>
      </c>
      <c r="W10" s="49">
        <v>0.008304</v>
      </c>
      <c r="X10" s="49">
        <v>1.991412</v>
      </c>
      <c r="Y10" s="49">
        <v>0.06666666666666667</v>
      </c>
      <c r="Z10" s="49">
        <v>0</v>
      </c>
      <c r="AA10" s="71">
        <v>10</v>
      </c>
      <c r="AB10" s="71"/>
      <c r="AC10" s="72"/>
      <c r="AD10" s="78" t="s">
        <v>792</v>
      </c>
      <c r="AE10" s="78">
        <v>3555</v>
      </c>
      <c r="AF10" s="78">
        <v>29082</v>
      </c>
      <c r="AG10" s="78">
        <v>11227</v>
      </c>
      <c r="AH10" s="78">
        <v>8565</v>
      </c>
      <c r="AI10" s="78"/>
      <c r="AJ10" s="78" t="s">
        <v>892</v>
      </c>
      <c r="AK10" s="78"/>
      <c r="AL10" s="83" t="s">
        <v>1053</v>
      </c>
      <c r="AM10" s="78"/>
      <c r="AN10" s="80">
        <v>40542.80569444445</v>
      </c>
      <c r="AO10" s="83" t="s">
        <v>1124</v>
      </c>
      <c r="AP10" s="78" t="b">
        <v>1</v>
      </c>
      <c r="AQ10" s="78" t="b">
        <v>0</v>
      </c>
      <c r="AR10" s="78" t="b">
        <v>1</v>
      </c>
      <c r="AS10" s="78"/>
      <c r="AT10" s="78">
        <v>1346</v>
      </c>
      <c r="AU10" s="83" t="s">
        <v>1192</v>
      </c>
      <c r="AV10" s="78" t="b">
        <v>0</v>
      </c>
      <c r="AW10" s="78" t="s">
        <v>1231</v>
      </c>
      <c r="AX10" s="83" t="s">
        <v>1239</v>
      </c>
      <c r="AY10" s="78" t="s">
        <v>66</v>
      </c>
      <c r="AZ10" s="78" t="str">
        <f>REPLACE(INDEX(GroupVertices[Group],MATCH(Vertices[[#This Row],[Vertex]],GroupVertices[Vertex],0)),1,1,"")</f>
        <v>5</v>
      </c>
      <c r="BA10" s="48" t="s">
        <v>381</v>
      </c>
      <c r="BB10" s="48" t="s">
        <v>381</v>
      </c>
      <c r="BC10" s="48" t="s">
        <v>405</v>
      </c>
      <c r="BD10" s="48" t="s">
        <v>405</v>
      </c>
      <c r="BE10" s="48" t="s">
        <v>419</v>
      </c>
      <c r="BF10" s="48" t="s">
        <v>419</v>
      </c>
      <c r="BG10" s="116" t="s">
        <v>1877</v>
      </c>
      <c r="BH10" s="116" t="s">
        <v>1877</v>
      </c>
      <c r="BI10" s="116" t="s">
        <v>1930</v>
      </c>
      <c r="BJ10" s="116" t="s">
        <v>1930</v>
      </c>
      <c r="BK10" s="116">
        <v>2</v>
      </c>
      <c r="BL10" s="120">
        <v>5.714285714285714</v>
      </c>
      <c r="BM10" s="116">
        <v>1</v>
      </c>
      <c r="BN10" s="120">
        <v>2.857142857142857</v>
      </c>
      <c r="BO10" s="116">
        <v>0</v>
      </c>
      <c r="BP10" s="120">
        <v>0</v>
      </c>
      <c r="BQ10" s="116">
        <v>32</v>
      </c>
      <c r="BR10" s="120">
        <v>91.42857142857143</v>
      </c>
      <c r="BS10" s="116">
        <v>35</v>
      </c>
      <c r="BT10" s="2"/>
      <c r="BU10" s="3"/>
      <c r="BV10" s="3"/>
      <c r="BW10" s="3"/>
      <c r="BX10" s="3"/>
    </row>
    <row r="11" spans="1:76" ht="15">
      <c r="A11" s="64" t="s">
        <v>303</v>
      </c>
      <c r="B11" s="65"/>
      <c r="C11" s="65" t="s">
        <v>64</v>
      </c>
      <c r="D11" s="66">
        <v>1000</v>
      </c>
      <c r="E11" s="68"/>
      <c r="F11" s="100" t="s">
        <v>1212</v>
      </c>
      <c r="G11" s="65"/>
      <c r="H11" s="69" t="s">
        <v>303</v>
      </c>
      <c r="I11" s="70"/>
      <c r="J11" s="70"/>
      <c r="K11" s="69" t="s">
        <v>1344</v>
      </c>
      <c r="L11" s="73">
        <v>1</v>
      </c>
      <c r="M11" s="74">
        <v>5477.03515625</v>
      </c>
      <c r="N11" s="74">
        <v>4135.21240234375</v>
      </c>
      <c r="O11" s="75"/>
      <c r="P11" s="76"/>
      <c r="Q11" s="76"/>
      <c r="R11" s="86"/>
      <c r="S11" s="48">
        <v>1</v>
      </c>
      <c r="T11" s="48">
        <v>0</v>
      </c>
      <c r="U11" s="49">
        <v>0</v>
      </c>
      <c r="V11" s="49">
        <v>0.009174</v>
      </c>
      <c r="W11" s="49">
        <v>0.001352</v>
      </c>
      <c r="X11" s="49">
        <v>0.432117</v>
      </c>
      <c r="Y11" s="49">
        <v>0</v>
      </c>
      <c r="Z11" s="49">
        <v>0</v>
      </c>
      <c r="AA11" s="71">
        <v>11</v>
      </c>
      <c r="AB11" s="71"/>
      <c r="AC11" s="72"/>
      <c r="AD11" s="78" t="s">
        <v>793</v>
      </c>
      <c r="AE11" s="78">
        <v>797</v>
      </c>
      <c r="AF11" s="78">
        <v>3639346</v>
      </c>
      <c r="AG11" s="78">
        <v>255188</v>
      </c>
      <c r="AH11" s="78">
        <v>38</v>
      </c>
      <c r="AI11" s="78"/>
      <c r="AJ11" s="78" t="s">
        <v>893</v>
      </c>
      <c r="AK11" s="78" t="s">
        <v>986</v>
      </c>
      <c r="AL11" s="83" t="s">
        <v>1054</v>
      </c>
      <c r="AM11" s="78"/>
      <c r="AN11" s="80">
        <v>39826.81138888889</v>
      </c>
      <c r="AO11" s="83" t="s">
        <v>1125</v>
      </c>
      <c r="AP11" s="78" t="b">
        <v>0</v>
      </c>
      <c r="AQ11" s="78" t="b">
        <v>0</v>
      </c>
      <c r="AR11" s="78" t="b">
        <v>0</v>
      </c>
      <c r="AS11" s="78"/>
      <c r="AT11" s="78">
        <v>34948</v>
      </c>
      <c r="AU11" s="83" t="s">
        <v>1192</v>
      </c>
      <c r="AV11" s="78" t="b">
        <v>1</v>
      </c>
      <c r="AW11" s="78" t="s">
        <v>1231</v>
      </c>
      <c r="AX11" s="83" t="s">
        <v>1240</v>
      </c>
      <c r="AY11" s="78" t="s">
        <v>65</v>
      </c>
      <c r="AZ11" s="78" t="str">
        <f>REPLACE(INDEX(GroupVertices[Group],MATCH(Vertices[[#This Row],[Vertex]],GroupVertices[Vertex],0)),1,1,"")</f>
        <v>5</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215</v>
      </c>
      <c r="B12" s="65"/>
      <c r="C12" s="65" t="s">
        <v>64</v>
      </c>
      <c r="D12" s="66">
        <v>162.1095692868757</v>
      </c>
      <c r="E12" s="68"/>
      <c r="F12" s="100" t="s">
        <v>442</v>
      </c>
      <c r="G12" s="65"/>
      <c r="H12" s="69" t="s">
        <v>215</v>
      </c>
      <c r="I12" s="70"/>
      <c r="J12" s="70"/>
      <c r="K12" s="69" t="s">
        <v>1345</v>
      </c>
      <c r="L12" s="73">
        <v>1</v>
      </c>
      <c r="M12" s="74">
        <v>7409.91552734375</v>
      </c>
      <c r="N12" s="74">
        <v>3058.517578125</v>
      </c>
      <c r="O12" s="75"/>
      <c r="P12" s="76"/>
      <c r="Q12" s="76"/>
      <c r="R12" s="86"/>
      <c r="S12" s="48">
        <v>0</v>
      </c>
      <c r="T12" s="48">
        <v>1</v>
      </c>
      <c r="U12" s="49">
        <v>0</v>
      </c>
      <c r="V12" s="49">
        <v>0.333333</v>
      </c>
      <c r="W12" s="49">
        <v>0</v>
      </c>
      <c r="X12" s="49">
        <v>0.638295</v>
      </c>
      <c r="Y12" s="49">
        <v>0</v>
      </c>
      <c r="Z12" s="49">
        <v>0</v>
      </c>
      <c r="AA12" s="71">
        <v>12</v>
      </c>
      <c r="AB12" s="71"/>
      <c r="AC12" s="72"/>
      <c r="AD12" s="78" t="s">
        <v>794</v>
      </c>
      <c r="AE12" s="78">
        <v>479</v>
      </c>
      <c r="AF12" s="78">
        <v>241</v>
      </c>
      <c r="AG12" s="78">
        <v>1427</v>
      </c>
      <c r="AH12" s="78">
        <v>1030</v>
      </c>
      <c r="AI12" s="78"/>
      <c r="AJ12" s="78" t="s">
        <v>894</v>
      </c>
      <c r="AK12" s="78" t="s">
        <v>987</v>
      </c>
      <c r="AL12" s="83" t="s">
        <v>1055</v>
      </c>
      <c r="AM12" s="78"/>
      <c r="AN12" s="80">
        <v>40294.46564814815</v>
      </c>
      <c r="AO12" s="83" t="s">
        <v>1126</v>
      </c>
      <c r="AP12" s="78" t="b">
        <v>1</v>
      </c>
      <c r="AQ12" s="78" t="b">
        <v>0</v>
      </c>
      <c r="AR12" s="78" t="b">
        <v>1</v>
      </c>
      <c r="AS12" s="78"/>
      <c r="AT12" s="78">
        <v>39</v>
      </c>
      <c r="AU12" s="83" t="s">
        <v>1192</v>
      </c>
      <c r="AV12" s="78" t="b">
        <v>0</v>
      </c>
      <c r="AW12" s="78" t="s">
        <v>1231</v>
      </c>
      <c r="AX12" s="83" t="s">
        <v>1241</v>
      </c>
      <c r="AY12" s="78" t="s">
        <v>66</v>
      </c>
      <c r="AZ12" s="78" t="str">
        <f>REPLACE(INDEX(GroupVertices[Group],MATCH(Vertices[[#This Row],[Vertex]],GroupVertices[Vertex],0)),1,1,"")</f>
        <v>10</v>
      </c>
      <c r="BA12" s="48"/>
      <c r="BB12" s="48"/>
      <c r="BC12" s="48"/>
      <c r="BD12" s="48"/>
      <c r="BE12" s="48"/>
      <c r="BF12" s="48"/>
      <c r="BG12" s="116" t="s">
        <v>1878</v>
      </c>
      <c r="BH12" s="116" t="s">
        <v>1878</v>
      </c>
      <c r="BI12" s="116" t="s">
        <v>1931</v>
      </c>
      <c r="BJ12" s="116" t="s">
        <v>1931</v>
      </c>
      <c r="BK12" s="116">
        <v>0</v>
      </c>
      <c r="BL12" s="120">
        <v>0</v>
      </c>
      <c r="BM12" s="116">
        <v>0</v>
      </c>
      <c r="BN12" s="120">
        <v>0</v>
      </c>
      <c r="BO12" s="116">
        <v>0</v>
      </c>
      <c r="BP12" s="120">
        <v>0</v>
      </c>
      <c r="BQ12" s="116">
        <v>18</v>
      </c>
      <c r="BR12" s="120">
        <v>100</v>
      </c>
      <c r="BS12" s="116">
        <v>18</v>
      </c>
      <c r="BT12" s="2"/>
      <c r="BU12" s="3"/>
      <c r="BV12" s="3"/>
      <c r="BW12" s="3"/>
      <c r="BX12" s="3"/>
    </row>
    <row r="13" spans="1:76" ht="15">
      <c r="A13" s="64" t="s">
        <v>219</v>
      </c>
      <c r="B13" s="65"/>
      <c r="C13" s="65" t="s">
        <v>64</v>
      </c>
      <c r="D13" s="66">
        <v>162.0627409194558</v>
      </c>
      <c r="E13" s="68"/>
      <c r="F13" s="100" t="s">
        <v>1213</v>
      </c>
      <c r="G13" s="65"/>
      <c r="H13" s="69" t="s">
        <v>219</v>
      </c>
      <c r="I13" s="70"/>
      <c r="J13" s="70"/>
      <c r="K13" s="69" t="s">
        <v>1346</v>
      </c>
      <c r="L13" s="73">
        <v>29.322946175637394</v>
      </c>
      <c r="M13" s="74">
        <v>7409.91552734375</v>
      </c>
      <c r="N13" s="74">
        <v>2188.016357421875</v>
      </c>
      <c r="O13" s="75"/>
      <c r="P13" s="76"/>
      <c r="Q13" s="76"/>
      <c r="R13" s="86"/>
      <c r="S13" s="48">
        <v>3</v>
      </c>
      <c r="T13" s="48">
        <v>1</v>
      </c>
      <c r="U13" s="49">
        <v>2</v>
      </c>
      <c r="V13" s="49">
        <v>0.5</v>
      </c>
      <c r="W13" s="49">
        <v>0</v>
      </c>
      <c r="X13" s="49">
        <v>1.723395</v>
      </c>
      <c r="Y13" s="49">
        <v>0</v>
      </c>
      <c r="Z13" s="49">
        <v>0</v>
      </c>
      <c r="AA13" s="71">
        <v>13</v>
      </c>
      <c r="AB13" s="71"/>
      <c r="AC13" s="72"/>
      <c r="AD13" s="78" t="s">
        <v>795</v>
      </c>
      <c r="AE13" s="78">
        <v>44</v>
      </c>
      <c r="AF13" s="78">
        <v>138</v>
      </c>
      <c r="AG13" s="78">
        <v>29</v>
      </c>
      <c r="AH13" s="78">
        <v>20</v>
      </c>
      <c r="AI13" s="78"/>
      <c r="AJ13" s="78" t="s">
        <v>895</v>
      </c>
      <c r="AK13" s="78" t="s">
        <v>988</v>
      </c>
      <c r="AL13" s="83" t="s">
        <v>1056</v>
      </c>
      <c r="AM13" s="78"/>
      <c r="AN13" s="80">
        <v>43672.75099537037</v>
      </c>
      <c r="AO13" s="78"/>
      <c r="AP13" s="78" t="b">
        <v>1</v>
      </c>
      <c r="AQ13" s="78" t="b">
        <v>0</v>
      </c>
      <c r="AR13" s="78" t="b">
        <v>0</v>
      </c>
      <c r="AS13" s="78"/>
      <c r="AT13" s="78">
        <v>4</v>
      </c>
      <c r="AU13" s="78"/>
      <c r="AV13" s="78" t="b">
        <v>0</v>
      </c>
      <c r="AW13" s="78" t="s">
        <v>1231</v>
      </c>
      <c r="AX13" s="83" t="s">
        <v>1242</v>
      </c>
      <c r="AY13" s="78" t="s">
        <v>66</v>
      </c>
      <c r="AZ13" s="78" t="str">
        <f>REPLACE(INDEX(GroupVertices[Group],MATCH(Vertices[[#This Row],[Vertex]],GroupVertices[Vertex],0)),1,1,"")</f>
        <v>10</v>
      </c>
      <c r="BA13" s="48" t="s">
        <v>384</v>
      </c>
      <c r="BB13" s="48" t="s">
        <v>384</v>
      </c>
      <c r="BC13" s="48" t="s">
        <v>403</v>
      </c>
      <c r="BD13" s="48" t="s">
        <v>403</v>
      </c>
      <c r="BE13" s="48" t="s">
        <v>421</v>
      </c>
      <c r="BF13" s="48" t="s">
        <v>421</v>
      </c>
      <c r="BG13" s="116" t="s">
        <v>1693</v>
      </c>
      <c r="BH13" s="116" t="s">
        <v>1693</v>
      </c>
      <c r="BI13" s="116" t="s">
        <v>1796</v>
      </c>
      <c r="BJ13" s="116" t="s">
        <v>1796</v>
      </c>
      <c r="BK13" s="116">
        <v>0</v>
      </c>
      <c r="BL13" s="120">
        <v>0</v>
      </c>
      <c r="BM13" s="116">
        <v>0</v>
      </c>
      <c r="BN13" s="120">
        <v>0</v>
      </c>
      <c r="BO13" s="116">
        <v>0</v>
      </c>
      <c r="BP13" s="120">
        <v>0</v>
      </c>
      <c r="BQ13" s="116">
        <v>18</v>
      </c>
      <c r="BR13" s="120">
        <v>100</v>
      </c>
      <c r="BS13" s="116">
        <v>18</v>
      </c>
      <c r="BT13" s="2"/>
      <c r="BU13" s="3"/>
      <c r="BV13" s="3"/>
      <c r="BW13" s="3"/>
      <c r="BX13" s="3"/>
    </row>
    <row r="14" spans="1:76" ht="15">
      <c r="A14" s="64" t="s">
        <v>216</v>
      </c>
      <c r="B14" s="65"/>
      <c r="C14" s="65" t="s">
        <v>64</v>
      </c>
      <c r="D14" s="66">
        <v>162.06819665158238</v>
      </c>
      <c r="E14" s="68"/>
      <c r="F14" s="100" t="s">
        <v>443</v>
      </c>
      <c r="G14" s="65"/>
      <c r="H14" s="69" t="s">
        <v>216</v>
      </c>
      <c r="I14" s="70"/>
      <c r="J14" s="70"/>
      <c r="K14" s="69" t="s">
        <v>1347</v>
      </c>
      <c r="L14" s="73">
        <v>1</v>
      </c>
      <c r="M14" s="74">
        <v>5282.123046875</v>
      </c>
      <c r="N14" s="74">
        <v>3736.33642578125</v>
      </c>
      <c r="O14" s="75"/>
      <c r="P14" s="76"/>
      <c r="Q14" s="76"/>
      <c r="R14" s="86"/>
      <c r="S14" s="48">
        <v>0</v>
      </c>
      <c r="T14" s="48">
        <v>1</v>
      </c>
      <c r="U14" s="49">
        <v>0</v>
      </c>
      <c r="V14" s="49">
        <v>0.027027</v>
      </c>
      <c r="W14" s="49">
        <v>0</v>
      </c>
      <c r="X14" s="49">
        <v>0.537914</v>
      </c>
      <c r="Y14" s="49">
        <v>0</v>
      </c>
      <c r="Z14" s="49">
        <v>0</v>
      </c>
      <c r="AA14" s="71">
        <v>14</v>
      </c>
      <c r="AB14" s="71"/>
      <c r="AC14" s="72"/>
      <c r="AD14" s="78" t="s">
        <v>796</v>
      </c>
      <c r="AE14" s="78">
        <v>380</v>
      </c>
      <c r="AF14" s="78">
        <v>150</v>
      </c>
      <c r="AG14" s="78">
        <v>2360</v>
      </c>
      <c r="AH14" s="78">
        <v>3713</v>
      </c>
      <c r="AI14" s="78"/>
      <c r="AJ14" s="78" t="s">
        <v>896</v>
      </c>
      <c r="AK14" s="78" t="s">
        <v>989</v>
      </c>
      <c r="AL14" s="83" t="s">
        <v>1057</v>
      </c>
      <c r="AM14" s="78"/>
      <c r="AN14" s="80">
        <v>41620.594351851854</v>
      </c>
      <c r="AO14" s="83" t="s">
        <v>1127</v>
      </c>
      <c r="AP14" s="78" t="b">
        <v>0</v>
      </c>
      <c r="AQ14" s="78" t="b">
        <v>0</v>
      </c>
      <c r="AR14" s="78" t="b">
        <v>1</v>
      </c>
      <c r="AS14" s="78"/>
      <c r="AT14" s="78">
        <v>4</v>
      </c>
      <c r="AU14" s="83" t="s">
        <v>1192</v>
      </c>
      <c r="AV14" s="78" t="b">
        <v>0</v>
      </c>
      <c r="AW14" s="78" t="s">
        <v>1231</v>
      </c>
      <c r="AX14" s="83" t="s">
        <v>1243</v>
      </c>
      <c r="AY14" s="78" t="s">
        <v>66</v>
      </c>
      <c r="AZ14" s="78" t="str">
        <f>REPLACE(INDEX(GroupVertices[Group],MATCH(Vertices[[#This Row],[Vertex]],GroupVertices[Vertex],0)),1,1,"")</f>
        <v>3</v>
      </c>
      <c r="BA14" s="48" t="s">
        <v>382</v>
      </c>
      <c r="BB14" s="48" t="s">
        <v>382</v>
      </c>
      <c r="BC14" s="48" t="s">
        <v>406</v>
      </c>
      <c r="BD14" s="48" t="s">
        <v>406</v>
      </c>
      <c r="BE14" s="48"/>
      <c r="BF14" s="48"/>
      <c r="BG14" s="116" t="s">
        <v>1879</v>
      </c>
      <c r="BH14" s="116" t="s">
        <v>1879</v>
      </c>
      <c r="BI14" s="116" t="s">
        <v>1932</v>
      </c>
      <c r="BJ14" s="116" t="s">
        <v>1932</v>
      </c>
      <c r="BK14" s="116">
        <v>0</v>
      </c>
      <c r="BL14" s="120">
        <v>0</v>
      </c>
      <c r="BM14" s="116">
        <v>0</v>
      </c>
      <c r="BN14" s="120">
        <v>0</v>
      </c>
      <c r="BO14" s="116">
        <v>0</v>
      </c>
      <c r="BP14" s="120">
        <v>0</v>
      </c>
      <c r="BQ14" s="116">
        <v>13</v>
      </c>
      <c r="BR14" s="120">
        <v>100</v>
      </c>
      <c r="BS14" s="116">
        <v>13</v>
      </c>
      <c r="BT14" s="2"/>
      <c r="BU14" s="3"/>
      <c r="BV14" s="3"/>
      <c r="BW14" s="3"/>
      <c r="BX14" s="3"/>
    </row>
    <row r="15" spans="1:76" ht="15">
      <c r="A15" s="64" t="s">
        <v>282</v>
      </c>
      <c r="B15" s="65"/>
      <c r="C15" s="65" t="s">
        <v>64</v>
      </c>
      <c r="D15" s="66">
        <v>162.75152710043787</v>
      </c>
      <c r="E15" s="68"/>
      <c r="F15" s="100" t="s">
        <v>1214</v>
      </c>
      <c r="G15" s="65"/>
      <c r="H15" s="69" t="s">
        <v>282</v>
      </c>
      <c r="I15" s="70"/>
      <c r="J15" s="70"/>
      <c r="K15" s="69" t="s">
        <v>1348</v>
      </c>
      <c r="L15" s="73">
        <v>595.7818696883853</v>
      </c>
      <c r="M15" s="74">
        <v>4580.2841796875</v>
      </c>
      <c r="N15" s="74">
        <v>3231.675048828125</v>
      </c>
      <c r="O15" s="75"/>
      <c r="P15" s="76"/>
      <c r="Q15" s="76"/>
      <c r="R15" s="86"/>
      <c r="S15" s="48">
        <v>4</v>
      </c>
      <c r="T15" s="48">
        <v>1</v>
      </c>
      <c r="U15" s="49">
        <v>42</v>
      </c>
      <c r="V15" s="49">
        <v>0.038462</v>
      </c>
      <c r="W15" s="49">
        <v>0</v>
      </c>
      <c r="X15" s="49">
        <v>1.825479</v>
      </c>
      <c r="Y15" s="49">
        <v>0</v>
      </c>
      <c r="Z15" s="49">
        <v>0</v>
      </c>
      <c r="AA15" s="71">
        <v>15</v>
      </c>
      <c r="AB15" s="71"/>
      <c r="AC15" s="72"/>
      <c r="AD15" s="78" t="s">
        <v>797</v>
      </c>
      <c r="AE15" s="78">
        <v>122</v>
      </c>
      <c r="AF15" s="78">
        <v>1653</v>
      </c>
      <c r="AG15" s="78">
        <v>1245</v>
      </c>
      <c r="AH15" s="78">
        <v>261</v>
      </c>
      <c r="AI15" s="78"/>
      <c r="AJ15" s="78" t="s">
        <v>897</v>
      </c>
      <c r="AK15" s="78" t="s">
        <v>990</v>
      </c>
      <c r="AL15" s="83" t="s">
        <v>1058</v>
      </c>
      <c r="AM15" s="78"/>
      <c r="AN15" s="80">
        <v>39615.37755787037</v>
      </c>
      <c r="AO15" s="78"/>
      <c r="AP15" s="78" t="b">
        <v>1</v>
      </c>
      <c r="AQ15" s="78" t="b">
        <v>0</v>
      </c>
      <c r="AR15" s="78" t="b">
        <v>0</v>
      </c>
      <c r="AS15" s="78" t="s">
        <v>748</v>
      </c>
      <c r="AT15" s="78">
        <v>74</v>
      </c>
      <c r="AU15" s="83" t="s">
        <v>1192</v>
      </c>
      <c r="AV15" s="78" t="b">
        <v>0</v>
      </c>
      <c r="AW15" s="78" t="s">
        <v>1231</v>
      </c>
      <c r="AX15" s="83" t="s">
        <v>1244</v>
      </c>
      <c r="AY15" s="78" t="s">
        <v>66</v>
      </c>
      <c r="AZ15" s="78" t="str">
        <f>REPLACE(INDEX(GroupVertices[Group],MATCH(Vertices[[#This Row],[Vertex]],GroupVertices[Vertex],0)),1,1,"")</f>
        <v>3</v>
      </c>
      <c r="BA15" s="48" t="s">
        <v>401</v>
      </c>
      <c r="BB15" s="48" t="s">
        <v>401</v>
      </c>
      <c r="BC15" s="48" t="s">
        <v>415</v>
      </c>
      <c r="BD15" s="48" t="s">
        <v>415</v>
      </c>
      <c r="BE15" s="48"/>
      <c r="BF15" s="48"/>
      <c r="BG15" s="116" t="s">
        <v>1880</v>
      </c>
      <c r="BH15" s="116" t="s">
        <v>1880</v>
      </c>
      <c r="BI15" s="116" t="s">
        <v>1933</v>
      </c>
      <c r="BJ15" s="116" t="s">
        <v>1933</v>
      </c>
      <c r="BK15" s="116">
        <v>0</v>
      </c>
      <c r="BL15" s="120">
        <v>0</v>
      </c>
      <c r="BM15" s="116">
        <v>0</v>
      </c>
      <c r="BN15" s="120">
        <v>0</v>
      </c>
      <c r="BO15" s="116">
        <v>0</v>
      </c>
      <c r="BP15" s="120">
        <v>0</v>
      </c>
      <c r="BQ15" s="116">
        <v>18</v>
      </c>
      <c r="BR15" s="120">
        <v>100</v>
      </c>
      <c r="BS15" s="116">
        <v>18</v>
      </c>
      <c r="BT15" s="2"/>
      <c r="BU15" s="3"/>
      <c r="BV15" s="3"/>
      <c r="BW15" s="3"/>
      <c r="BX15" s="3"/>
    </row>
    <row r="16" spans="1:76" ht="15">
      <c r="A16" s="64" t="s">
        <v>217</v>
      </c>
      <c r="B16" s="65"/>
      <c r="C16" s="65" t="s">
        <v>64</v>
      </c>
      <c r="D16" s="66">
        <v>162.3396193248803</v>
      </c>
      <c r="E16" s="68"/>
      <c r="F16" s="100" t="s">
        <v>444</v>
      </c>
      <c r="G16" s="65"/>
      <c r="H16" s="69" t="s">
        <v>217</v>
      </c>
      <c r="I16" s="70"/>
      <c r="J16" s="70"/>
      <c r="K16" s="69" t="s">
        <v>1349</v>
      </c>
      <c r="L16" s="73">
        <v>1</v>
      </c>
      <c r="M16" s="74">
        <v>9543.47265625</v>
      </c>
      <c r="N16" s="74">
        <v>6703.662109375</v>
      </c>
      <c r="O16" s="75"/>
      <c r="P16" s="76"/>
      <c r="Q16" s="76"/>
      <c r="R16" s="86"/>
      <c r="S16" s="48">
        <v>0</v>
      </c>
      <c r="T16" s="48">
        <v>1</v>
      </c>
      <c r="U16" s="49">
        <v>0</v>
      </c>
      <c r="V16" s="49">
        <v>0.090909</v>
      </c>
      <c r="W16" s="49">
        <v>0</v>
      </c>
      <c r="X16" s="49">
        <v>0.617114</v>
      </c>
      <c r="Y16" s="49">
        <v>0</v>
      </c>
      <c r="Z16" s="49">
        <v>0</v>
      </c>
      <c r="AA16" s="71">
        <v>16</v>
      </c>
      <c r="AB16" s="71"/>
      <c r="AC16" s="72"/>
      <c r="AD16" s="78" t="s">
        <v>798</v>
      </c>
      <c r="AE16" s="78">
        <v>2701</v>
      </c>
      <c r="AF16" s="78">
        <v>747</v>
      </c>
      <c r="AG16" s="78">
        <v>21312</v>
      </c>
      <c r="AH16" s="78">
        <v>24077</v>
      </c>
      <c r="AI16" s="78"/>
      <c r="AJ16" s="78" t="s">
        <v>898</v>
      </c>
      <c r="AK16" s="78" t="s">
        <v>991</v>
      </c>
      <c r="AL16" s="78"/>
      <c r="AM16" s="78"/>
      <c r="AN16" s="80">
        <v>40794.98171296297</v>
      </c>
      <c r="AO16" s="83" t="s">
        <v>1128</v>
      </c>
      <c r="AP16" s="78" t="b">
        <v>0</v>
      </c>
      <c r="AQ16" s="78" t="b">
        <v>0</v>
      </c>
      <c r="AR16" s="78" t="b">
        <v>1</v>
      </c>
      <c r="AS16" s="78"/>
      <c r="AT16" s="78">
        <v>163</v>
      </c>
      <c r="AU16" s="83" t="s">
        <v>1192</v>
      </c>
      <c r="AV16" s="78" t="b">
        <v>0</v>
      </c>
      <c r="AW16" s="78" t="s">
        <v>1231</v>
      </c>
      <c r="AX16" s="83" t="s">
        <v>1245</v>
      </c>
      <c r="AY16" s="78" t="s">
        <v>66</v>
      </c>
      <c r="AZ16" s="78" t="str">
        <f>REPLACE(INDEX(GroupVertices[Group],MATCH(Vertices[[#This Row],[Vertex]],GroupVertices[Vertex],0)),1,1,"")</f>
        <v>6</v>
      </c>
      <c r="BA16" s="48"/>
      <c r="BB16" s="48"/>
      <c r="BC16" s="48"/>
      <c r="BD16" s="48"/>
      <c r="BE16" s="48" t="s">
        <v>418</v>
      </c>
      <c r="BF16" s="48" t="s">
        <v>418</v>
      </c>
      <c r="BG16" s="116" t="s">
        <v>1881</v>
      </c>
      <c r="BH16" s="116" t="s">
        <v>1881</v>
      </c>
      <c r="BI16" s="116" t="s">
        <v>1934</v>
      </c>
      <c r="BJ16" s="116" t="s">
        <v>1934</v>
      </c>
      <c r="BK16" s="116">
        <v>1</v>
      </c>
      <c r="BL16" s="120">
        <v>4.761904761904762</v>
      </c>
      <c r="BM16" s="116">
        <v>0</v>
      </c>
      <c r="BN16" s="120">
        <v>0</v>
      </c>
      <c r="BO16" s="116">
        <v>0</v>
      </c>
      <c r="BP16" s="120">
        <v>0</v>
      </c>
      <c r="BQ16" s="116">
        <v>20</v>
      </c>
      <c r="BR16" s="120">
        <v>95.23809523809524</v>
      </c>
      <c r="BS16" s="116">
        <v>21</v>
      </c>
      <c r="BT16" s="2"/>
      <c r="BU16" s="3"/>
      <c r="BV16" s="3"/>
      <c r="BW16" s="3"/>
      <c r="BX16" s="3"/>
    </row>
    <row r="17" spans="1:76" ht="15">
      <c r="A17" s="64" t="s">
        <v>218</v>
      </c>
      <c r="B17" s="65"/>
      <c r="C17" s="65" t="s">
        <v>64</v>
      </c>
      <c r="D17" s="66">
        <v>162.05592125429754</v>
      </c>
      <c r="E17" s="68"/>
      <c r="F17" s="100" t="s">
        <v>445</v>
      </c>
      <c r="G17" s="65"/>
      <c r="H17" s="69" t="s">
        <v>218</v>
      </c>
      <c r="I17" s="70"/>
      <c r="J17" s="70"/>
      <c r="K17" s="69" t="s">
        <v>1350</v>
      </c>
      <c r="L17" s="73">
        <v>1</v>
      </c>
      <c r="M17" s="74">
        <v>5842.49560546875</v>
      </c>
      <c r="N17" s="74">
        <v>811.6835327148438</v>
      </c>
      <c r="O17" s="75"/>
      <c r="P17" s="76"/>
      <c r="Q17" s="76"/>
      <c r="R17" s="86"/>
      <c r="S17" s="48">
        <v>1</v>
      </c>
      <c r="T17" s="48">
        <v>1</v>
      </c>
      <c r="U17" s="49">
        <v>0</v>
      </c>
      <c r="V17" s="49">
        <v>0</v>
      </c>
      <c r="W17" s="49">
        <v>0</v>
      </c>
      <c r="X17" s="49">
        <v>0.999995</v>
      </c>
      <c r="Y17" s="49">
        <v>0</v>
      </c>
      <c r="Z17" s="49" t="s">
        <v>1508</v>
      </c>
      <c r="AA17" s="71">
        <v>17</v>
      </c>
      <c r="AB17" s="71"/>
      <c r="AC17" s="72"/>
      <c r="AD17" s="78" t="s">
        <v>799</v>
      </c>
      <c r="AE17" s="78">
        <v>47</v>
      </c>
      <c r="AF17" s="78">
        <v>123</v>
      </c>
      <c r="AG17" s="78">
        <v>392</v>
      </c>
      <c r="AH17" s="78">
        <v>185</v>
      </c>
      <c r="AI17" s="78"/>
      <c r="AJ17" s="78" t="s">
        <v>899</v>
      </c>
      <c r="AK17" s="78" t="s">
        <v>992</v>
      </c>
      <c r="AL17" s="83" t="s">
        <v>1059</v>
      </c>
      <c r="AM17" s="78"/>
      <c r="AN17" s="80">
        <v>43164.138449074075</v>
      </c>
      <c r="AO17" s="83" t="s">
        <v>1129</v>
      </c>
      <c r="AP17" s="78" t="b">
        <v>0</v>
      </c>
      <c r="AQ17" s="78" t="b">
        <v>0</v>
      </c>
      <c r="AR17" s="78" t="b">
        <v>0</v>
      </c>
      <c r="AS17" s="78"/>
      <c r="AT17" s="78">
        <v>2</v>
      </c>
      <c r="AU17" s="83" t="s">
        <v>1192</v>
      </c>
      <c r="AV17" s="78" t="b">
        <v>0</v>
      </c>
      <c r="AW17" s="78" t="s">
        <v>1231</v>
      </c>
      <c r="AX17" s="83" t="s">
        <v>1246</v>
      </c>
      <c r="AY17" s="78" t="s">
        <v>66</v>
      </c>
      <c r="AZ17" s="78" t="str">
        <f>REPLACE(INDEX(GroupVertices[Group],MATCH(Vertices[[#This Row],[Vertex]],GroupVertices[Vertex],0)),1,1,"")</f>
        <v>9</v>
      </c>
      <c r="BA17" s="48" t="s">
        <v>383</v>
      </c>
      <c r="BB17" s="48" t="s">
        <v>383</v>
      </c>
      <c r="BC17" s="48" t="s">
        <v>403</v>
      </c>
      <c r="BD17" s="48" t="s">
        <v>403</v>
      </c>
      <c r="BE17" s="48" t="s">
        <v>420</v>
      </c>
      <c r="BF17" s="48" t="s">
        <v>420</v>
      </c>
      <c r="BG17" s="116" t="s">
        <v>1882</v>
      </c>
      <c r="BH17" s="116" t="s">
        <v>1882</v>
      </c>
      <c r="BI17" s="116" t="s">
        <v>1935</v>
      </c>
      <c r="BJ17" s="116" t="s">
        <v>1935</v>
      </c>
      <c r="BK17" s="116">
        <v>1</v>
      </c>
      <c r="BL17" s="120">
        <v>7.6923076923076925</v>
      </c>
      <c r="BM17" s="116">
        <v>0</v>
      </c>
      <c r="BN17" s="120">
        <v>0</v>
      </c>
      <c r="BO17" s="116">
        <v>0</v>
      </c>
      <c r="BP17" s="120">
        <v>0</v>
      </c>
      <c r="BQ17" s="116">
        <v>12</v>
      </c>
      <c r="BR17" s="120">
        <v>92.3076923076923</v>
      </c>
      <c r="BS17" s="116">
        <v>13</v>
      </c>
      <c r="BT17" s="2"/>
      <c r="BU17" s="3"/>
      <c r="BV17" s="3"/>
      <c r="BW17" s="3"/>
      <c r="BX17" s="3"/>
    </row>
    <row r="18" spans="1:76" ht="15">
      <c r="A18" s="64" t="s">
        <v>220</v>
      </c>
      <c r="B18" s="65"/>
      <c r="C18" s="65" t="s">
        <v>64</v>
      </c>
      <c r="D18" s="66">
        <v>162.18140309320916</v>
      </c>
      <c r="E18" s="68"/>
      <c r="F18" s="100" t="s">
        <v>446</v>
      </c>
      <c r="G18" s="65"/>
      <c r="H18" s="69" t="s">
        <v>220</v>
      </c>
      <c r="I18" s="70"/>
      <c r="J18" s="70"/>
      <c r="K18" s="69" t="s">
        <v>1351</v>
      </c>
      <c r="L18" s="73">
        <v>1</v>
      </c>
      <c r="M18" s="74">
        <v>7962.16650390625</v>
      </c>
      <c r="N18" s="74">
        <v>3058.517578125</v>
      </c>
      <c r="O18" s="75"/>
      <c r="P18" s="76"/>
      <c r="Q18" s="76"/>
      <c r="R18" s="86"/>
      <c r="S18" s="48">
        <v>0</v>
      </c>
      <c r="T18" s="48">
        <v>1</v>
      </c>
      <c r="U18" s="49">
        <v>0</v>
      </c>
      <c r="V18" s="49">
        <v>0.333333</v>
      </c>
      <c r="W18" s="49">
        <v>0</v>
      </c>
      <c r="X18" s="49">
        <v>0.638295</v>
      </c>
      <c r="Y18" s="49">
        <v>0</v>
      </c>
      <c r="Z18" s="49">
        <v>0</v>
      </c>
      <c r="AA18" s="71">
        <v>18</v>
      </c>
      <c r="AB18" s="71"/>
      <c r="AC18" s="72"/>
      <c r="AD18" s="78" t="s">
        <v>800</v>
      </c>
      <c r="AE18" s="78">
        <v>657</v>
      </c>
      <c r="AF18" s="78">
        <v>399</v>
      </c>
      <c r="AG18" s="78">
        <v>4408</v>
      </c>
      <c r="AH18" s="78">
        <v>1683</v>
      </c>
      <c r="AI18" s="78"/>
      <c r="AJ18" s="78" t="s">
        <v>900</v>
      </c>
      <c r="AK18" s="78" t="s">
        <v>988</v>
      </c>
      <c r="AL18" s="83" t="s">
        <v>1060</v>
      </c>
      <c r="AM18" s="78"/>
      <c r="AN18" s="80">
        <v>39459.4171412037</v>
      </c>
      <c r="AO18" s="83" t="s">
        <v>1130</v>
      </c>
      <c r="AP18" s="78" t="b">
        <v>0</v>
      </c>
      <c r="AQ18" s="78" t="b">
        <v>0</v>
      </c>
      <c r="AR18" s="78" t="b">
        <v>1</v>
      </c>
      <c r="AS18" s="78"/>
      <c r="AT18" s="78">
        <v>108</v>
      </c>
      <c r="AU18" s="83" t="s">
        <v>1195</v>
      </c>
      <c r="AV18" s="78" t="b">
        <v>0</v>
      </c>
      <c r="AW18" s="78" t="s">
        <v>1231</v>
      </c>
      <c r="AX18" s="83" t="s">
        <v>1247</v>
      </c>
      <c r="AY18" s="78" t="s">
        <v>66</v>
      </c>
      <c r="AZ18" s="78" t="str">
        <f>REPLACE(INDEX(GroupVertices[Group],MATCH(Vertices[[#This Row],[Vertex]],GroupVertices[Vertex],0)),1,1,"")</f>
        <v>10</v>
      </c>
      <c r="BA18" s="48"/>
      <c r="BB18" s="48"/>
      <c r="BC18" s="48"/>
      <c r="BD18" s="48"/>
      <c r="BE18" s="48"/>
      <c r="BF18" s="48"/>
      <c r="BG18" s="116" t="s">
        <v>1878</v>
      </c>
      <c r="BH18" s="116" t="s">
        <v>1878</v>
      </c>
      <c r="BI18" s="116" t="s">
        <v>1931</v>
      </c>
      <c r="BJ18" s="116" t="s">
        <v>1931</v>
      </c>
      <c r="BK18" s="116">
        <v>0</v>
      </c>
      <c r="BL18" s="120">
        <v>0</v>
      </c>
      <c r="BM18" s="116">
        <v>0</v>
      </c>
      <c r="BN18" s="120">
        <v>0</v>
      </c>
      <c r="BO18" s="116">
        <v>0</v>
      </c>
      <c r="BP18" s="120">
        <v>0</v>
      </c>
      <c r="BQ18" s="116">
        <v>18</v>
      </c>
      <c r="BR18" s="120">
        <v>100</v>
      </c>
      <c r="BS18" s="116">
        <v>18</v>
      </c>
      <c r="BT18" s="2"/>
      <c r="BU18" s="3"/>
      <c r="BV18" s="3"/>
      <c r="BW18" s="3"/>
      <c r="BX18" s="3"/>
    </row>
    <row r="19" spans="1:76" ht="15">
      <c r="A19" s="64" t="s">
        <v>221</v>
      </c>
      <c r="B19" s="65"/>
      <c r="C19" s="65" t="s">
        <v>64</v>
      </c>
      <c r="D19" s="66">
        <v>162.25596476560588</v>
      </c>
      <c r="E19" s="68"/>
      <c r="F19" s="100" t="s">
        <v>447</v>
      </c>
      <c r="G19" s="65"/>
      <c r="H19" s="69" t="s">
        <v>221</v>
      </c>
      <c r="I19" s="70"/>
      <c r="J19" s="70"/>
      <c r="K19" s="69" t="s">
        <v>1352</v>
      </c>
      <c r="L19" s="73">
        <v>1</v>
      </c>
      <c r="M19" s="74">
        <v>4015.583740234375</v>
      </c>
      <c r="N19" s="74">
        <v>7700.39306640625</v>
      </c>
      <c r="O19" s="75"/>
      <c r="P19" s="76"/>
      <c r="Q19" s="76"/>
      <c r="R19" s="86"/>
      <c r="S19" s="48">
        <v>0</v>
      </c>
      <c r="T19" s="48">
        <v>2</v>
      </c>
      <c r="U19" s="49">
        <v>0</v>
      </c>
      <c r="V19" s="49">
        <v>0.010204</v>
      </c>
      <c r="W19" s="49">
        <v>0.002407</v>
      </c>
      <c r="X19" s="49">
        <v>0.709882</v>
      </c>
      <c r="Y19" s="49">
        <v>0.5</v>
      </c>
      <c r="Z19" s="49">
        <v>0</v>
      </c>
      <c r="AA19" s="71">
        <v>19</v>
      </c>
      <c r="AB19" s="71"/>
      <c r="AC19" s="72"/>
      <c r="AD19" s="78" t="s">
        <v>801</v>
      </c>
      <c r="AE19" s="78">
        <v>1658</v>
      </c>
      <c r="AF19" s="78">
        <v>563</v>
      </c>
      <c r="AG19" s="78">
        <v>851</v>
      </c>
      <c r="AH19" s="78">
        <v>16587</v>
      </c>
      <c r="AI19" s="78"/>
      <c r="AJ19" s="78" t="s">
        <v>901</v>
      </c>
      <c r="AK19" s="78" t="s">
        <v>993</v>
      </c>
      <c r="AL19" s="83" t="s">
        <v>1061</v>
      </c>
      <c r="AM19" s="78"/>
      <c r="AN19" s="80">
        <v>42681.78876157408</v>
      </c>
      <c r="AO19" s="83" t="s">
        <v>1131</v>
      </c>
      <c r="AP19" s="78" t="b">
        <v>0</v>
      </c>
      <c r="AQ19" s="78" t="b">
        <v>0</v>
      </c>
      <c r="AR19" s="78" t="b">
        <v>0</v>
      </c>
      <c r="AS19" s="78"/>
      <c r="AT19" s="78">
        <v>3</v>
      </c>
      <c r="AU19" s="83" t="s">
        <v>1192</v>
      </c>
      <c r="AV19" s="78" t="b">
        <v>0</v>
      </c>
      <c r="AW19" s="78" t="s">
        <v>1231</v>
      </c>
      <c r="AX19" s="83" t="s">
        <v>1248</v>
      </c>
      <c r="AY19" s="78" t="s">
        <v>66</v>
      </c>
      <c r="AZ19" s="78" t="str">
        <f>REPLACE(INDEX(GroupVertices[Group],MATCH(Vertices[[#This Row],[Vertex]],GroupVertices[Vertex],0)),1,1,"")</f>
        <v>2</v>
      </c>
      <c r="BA19" s="48"/>
      <c r="BB19" s="48"/>
      <c r="BC19" s="48"/>
      <c r="BD19" s="48"/>
      <c r="BE19" s="48"/>
      <c r="BF19" s="48"/>
      <c r="BG19" s="116" t="s">
        <v>1883</v>
      </c>
      <c r="BH19" s="116" t="s">
        <v>1883</v>
      </c>
      <c r="BI19" s="116" t="s">
        <v>1936</v>
      </c>
      <c r="BJ19" s="116" t="s">
        <v>1936</v>
      </c>
      <c r="BK19" s="116">
        <v>1</v>
      </c>
      <c r="BL19" s="120">
        <v>4.545454545454546</v>
      </c>
      <c r="BM19" s="116">
        <v>0</v>
      </c>
      <c r="BN19" s="120">
        <v>0</v>
      </c>
      <c r="BO19" s="116">
        <v>0</v>
      </c>
      <c r="BP19" s="120">
        <v>0</v>
      </c>
      <c r="BQ19" s="116">
        <v>21</v>
      </c>
      <c r="BR19" s="120">
        <v>95.45454545454545</v>
      </c>
      <c r="BS19" s="116">
        <v>22</v>
      </c>
      <c r="BT19" s="2"/>
      <c r="BU19" s="3"/>
      <c r="BV19" s="3"/>
      <c r="BW19" s="3"/>
      <c r="BX19" s="3"/>
    </row>
    <row r="20" spans="1:76" ht="15">
      <c r="A20" s="64" t="s">
        <v>224</v>
      </c>
      <c r="B20" s="65"/>
      <c r="C20" s="65" t="s">
        <v>64</v>
      </c>
      <c r="D20" s="66">
        <v>162.22868610497292</v>
      </c>
      <c r="E20" s="68"/>
      <c r="F20" s="100" t="s">
        <v>450</v>
      </c>
      <c r="G20" s="65"/>
      <c r="H20" s="69" t="s">
        <v>224</v>
      </c>
      <c r="I20" s="70"/>
      <c r="J20" s="70"/>
      <c r="K20" s="69" t="s">
        <v>1353</v>
      </c>
      <c r="L20" s="73">
        <v>879.0113314447592</v>
      </c>
      <c r="M20" s="74">
        <v>4296.39599609375</v>
      </c>
      <c r="N20" s="74">
        <v>8193.39453125</v>
      </c>
      <c r="O20" s="75"/>
      <c r="P20" s="76"/>
      <c r="Q20" s="76"/>
      <c r="R20" s="86"/>
      <c r="S20" s="48">
        <v>2</v>
      </c>
      <c r="T20" s="48">
        <v>1</v>
      </c>
      <c r="U20" s="49">
        <v>62</v>
      </c>
      <c r="V20" s="49">
        <v>0.010309</v>
      </c>
      <c r="W20" s="49">
        <v>0.002463</v>
      </c>
      <c r="X20" s="49">
        <v>1.092644</v>
      </c>
      <c r="Y20" s="49">
        <v>0.16666666666666666</v>
      </c>
      <c r="Z20" s="49">
        <v>0</v>
      </c>
      <c r="AA20" s="71">
        <v>20</v>
      </c>
      <c r="AB20" s="71"/>
      <c r="AC20" s="72"/>
      <c r="AD20" s="78" t="s">
        <v>802</v>
      </c>
      <c r="AE20" s="78">
        <v>1</v>
      </c>
      <c r="AF20" s="78">
        <v>503</v>
      </c>
      <c r="AG20" s="78">
        <v>245</v>
      </c>
      <c r="AH20" s="78">
        <v>25</v>
      </c>
      <c r="AI20" s="78"/>
      <c r="AJ20" s="78" t="s">
        <v>902</v>
      </c>
      <c r="AK20" s="78" t="s">
        <v>994</v>
      </c>
      <c r="AL20" s="83" t="s">
        <v>1062</v>
      </c>
      <c r="AM20" s="78"/>
      <c r="AN20" s="80">
        <v>43627.85240740741</v>
      </c>
      <c r="AO20" s="78"/>
      <c r="AP20" s="78" t="b">
        <v>1</v>
      </c>
      <c r="AQ20" s="78" t="b">
        <v>0</v>
      </c>
      <c r="AR20" s="78" t="b">
        <v>0</v>
      </c>
      <c r="AS20" s="78"/>
      <c r="AT20" s="78">
        <v>11</v>
      </c>
      <c r="AU20" s="78"/>
      <c r="AV20" s="78" t="b">
        <v>0</v>
      </c>
      <c r="AW20" s="78" t="s">
        <v>1231</v>
      </c>
      <c r="AX20" s="83" t="s">
        <v>1249</v>
      </c>
      <c r="AY20" s="78" t="s">
        <v>66</v>
      </c>
      <c r="AZ20" s="78" t="str">
        <f>REPLACE(INDEX(GroupVertices[Group],MATCH(Vertices[[#This Row],[Vertex]],GroupVertices[Vertex],0)),1,1,"")</f>
        <v>2</v>
      </c>
      <c r="BA20" s="48" t="s">
        <v>385</v>
      </c>
      <c r="BB20" s="48" t="s">
        <v>385</v>
      </c>
      <c r="BC20" s="48" t="s">
        <v>407</v>
      </c>
      <c r="BD20" s="48" t="s">
        <v>407</v>
      </c>
      <c r="BE20" s="48"/>
      <c r="BF20" s="48"/>
      <c r="BG20" s="116" t="s">
        <v>1884</v>
      </c>
      <c r="BH20" s="116" t="s">
        <v>1884</v>
      </c>
      <c r="BI20" s="116" t="s">
        <v>1937</v>
      </c>
      <c r="BJ20" s="116" t="s">
        <v>1937</v>
      </c>
      <c r="BK20" s="116">
        <v>1</v>
      </c>
      <c r="BL20" s="120">
        <v>3.125</v>
      </c>
      <c r="BM20" s="116">
        <v>0</v>
      </c>
      <c r="BN20" s="120">
        <v>0</v>
      </c>
      <c r="BO20" s="116">
        <v>0</v>
      </c>
      <c r="BP20" s="120">
        <v>0</v>
      </c>
      <c r="BQ20" s="116">
        <v>31</v>
      </c>
      <c r="BR20" s="120">
        <v>96.875</v>
      </c>
      <c r="BS20" s="116">
        <v>32</v>
      </c>
      <c r="BT20" s="2"/>
      <c r="BU20" s="3"/>
      <c r="BV20" s="3"/>
      <c r="BW20" s="3"/>
      <c r="BX20" s="3"/>
    </row>
    <row r="21" spans="1:76" ht="15">
      <c r="A21" s="64" t="s">
        <v>222</v>
      </c>
      <c r="B21" s="65"/>
      <c r="C21" s="65" t="s">
        <v>64</v>
      </c>
      <c r="D21" s="66">
        <v>162.08229062624275</v>
      </c>
      <c r="E21" s="68"/>
      <c r="F21" s="100" t="s">
        <v>448</v>
      </c>
      <c r="G21" s="65"/>
      <c r="H21" s="69" t="s">
        <v>222</v>
      </c>
      <c r="I21" s="70"/>
      <c r="J21" s="70"/>
      <c r="K21" s="69" t="s">
        <v>1354</v>
      </c>
      <c r="L21" s="73">
        <v>1</v>
      </c>
      <c r="M21" s="74">
        <v>4569.8779296875</v>
      </c>
      <c r="N21" s="74">
        <v>4481.90478515625</v>
      </c>
      <c r="O21" s="75"/>
      <c r="P21" s="76"/>
      <c r="Q21" s="76"/>
      <c r="R21" s="86"/>
      <c r="S21" s="48">
        <v>0</v>
      </c>
      <c r="T21" s="48">
        <v>1</v>
      </c>
      <c r="U21" s="49">
        <v>0</v>
      </c>
      <c r="V21" s="49">
        <v>0.027027</v>
      </c>
      <c r="W21" s="49">
        <v>0</v>
      </c>
      <c r="X21" s="49">
        <v>0.537914</v>
      </c>
      <c r="Y21" s="49">
        <v>0</v>
      </c>
      <c r="Z21" s="49">
        <v>0</v>
      </c>
      <c r="AA21" s="71">
        <v>21</v>
      </c>
      <c r="AB21" s="71"/>
      <c r="AC21" s="72"/>
      <c r="AD21" s="78" t="s">
        <v>803</v>
      </c>
      <c r="AE21" s="78">
        <v>465</v>
      </c>
      <c r="AF21" s="78">
        <v>181</v>
      </c>
      <c r="AG21" s="78">
        <v>11782</v>
      </c>
      <c r="AH21" s="78">
        <v>1005</v>
      </c>
      <c r="AI21" s="78"/>
      <c r="AJ21" s="78" t="s">
        <v>903</v>
      </c>
      <c r="AK21" s="78"/>
      <c r="AL21" s="83" t="s">
        <v>1063</v>
      </c>
      <c r="AM21" s="78"/>
      <c r="AN21" s="80">
        <v>40668.31888888889</v>
      </c>
      <c r="AO21" s="78"/>
      <c r="AP21" s="78" t="b">
        <v>0</v>
      </c>
      <c r="AQ21" s="78" t="b">
        <v>0</v>
      </c>
      <c r="AR21" s="78" t="b">
        <v>0</v>
      </c>
      <c r="AS21" s="78"/>
      <c r="AT21" s="78">
        <v>11</v>
      </c>
      <c r="AU21" s="83" t="s">
        <v>1196</v>
      </c>
      <c r="AV21" s="78" t="b">
        <v>0</v>
      </c>
      <c r="AW21" s="78" t="s">
        <v>1231</v>
      </c>
      <c r="AX21" s="83" t="s">
        <v>1250</v>
      </c>
      <c r="AY21" s="78" t="s">
        <v>66</v>
      </c>
      <c r="AZ21" s="78" t="str">
        <f>REPLACE(INDEX(GroupVertices[Group],MATCH(Vertices[[#This Row],[Vertex]],GroupVertices[Vertex],0)),1,1,"")</f>
        <v>3</v>
      </c>
      <c r="BA21" s="48" t="s">
        <v>382</v>
      </c>
      <c r="BB21" s="48" t="s">
        <v>382</v>
      </c>
      <c r="BC21" s="48" t="s">
        <v>406</v>
      </c>
      <c r="BD21" s="48" t="s">
        <v>406</v>
      </c>
      <c r="BE21" s="48"/>
      <c r="BF21" s="48"/>
      <c r="BG21" s="116" t="s">
        <v>1879</v>
      </c>
      <c r="BH21" s="116" t="s">
        <v>1879</v>
      </c>
      <c r="BI21" s="116" t="s">
        <v>1932</v>
      </c>
      <c r="BJ21" s="116" t="s">
        <v>1932</v>
      </c>
      <c r="BK21" s="116">
        <v>0</v>
      </c>
      <c r="BL21" s="120">
        <v>0</v>
      </c>
      <c r="BM21" s="116">
        <v>0</v>
      </c>
      <c r="BN21" s="120">
        <v>0</v>
      </c>
      <c r="BO21" s="116">
        <v>0</v>
      </c>
      <c r="BP21" s="120">
        <v>0</v>
      </c>
      <c r="BQ21" s="116">
        <v>13</v>
      </c>
      <c r="BR21" s="120">
        <v>100</v>
      </c>
      <c r="BS21" s="116">
        <v>13</v>
      </c>
      <c r="BT21" s="2"/>
      <c r="BU21" s="3"/>
      <c r="BV21" s="3"/>
      <c r="BW21" s="3"/>
      <c r="BX21" s="3"/>
    </row>
    <row r="22" spans="1:76" ht="15">
      <c r="A22" s="64" t="s">
        <v>223</v>
      </c>
      <c r="B22" s="65"/>
      <c r="C22" s="65" t="s">
        <v>64</v>
      </c>
      <c r="D22" s="66">
        <v>162.18049380452138</v>
      </c>
      <c r="E22" s="68"/>
      <c r="F22" s="100" t="s">
        <v>449</v>
      </c>
      <c r="G22" s="65"/>
      <c r="H22" s="69" t="s">
        <v>223</v>
      </c>
      <c r="I22" s="70"/>
      <c r="J22" s="70"/>
      <c r="K22" s="69" t="s">
        <v>1355</v>
      </c>
      <c r="L22" s="73">
        <v>1</v>
      </c>
      <c r="M22" s="74">
        <v>8760.58203125</v>
      </c>
      <c r="N22" s="74">
        <v>6375.8330078125</v>
      </c>
      <c r="O22" s="75"/>
      <c r="P22" s="76"/>
      <c r="Q22" s="76"/>
      <c r="R22" s="86"/>
      <c r="S22" s="48">
        <v>0</v>
      </c>
      <c r="T22" s="48">
        <v>1</v>
      </c>
      <c r="U22" s="49">
        <v>0</v>
      </c>
      <c r="V22" s="49">
        <v>0.090909</v>
      </c>
      <c r="W22" s="49">
        <v>0</v>
      </c>
      <c r="X22" s="49">
        <v>0.617114</v>
      </c>
      <c r="Y22" s="49">
        <v>0</v>
      </c>
      <c r="Z22" s="49">
        <v>0</v>
      </c>
      <c r="AA22" s="71">
        <v>22</v>
      </c>
      <c r="AB22" s="71"/>
      <c r="AC22" s="72"/>
      <c r="AD22" s="78" t="s">
        <v>804</v>
      </c>
      <c r="AE22" s="78">
        <v>300</v>
      </c>
      <c r="AF22" s="78">
        <v>397</v>
      </c>
      <c r="AG22" s="78">
        <v>463</v>
      </c>
      <c r="AH22" s="78">
        <v>2763</v>
      </c>
      <c r="AI22" s="78"/>
      <c r="AJ22" s="78" t="s">
        <v>904</v>
      </c>
      <c r="AK22" s="78" t="s">
        <v>995</v>
      </c>
      <c r="AL22" s="83" t="s">
        <v>1064</v>
      </c>
      <c r="AM22" s="78"/>
      <c r="AN22" s="80">
        <v>39973.34730324074</v>
      </c>
      <c r="AO22" s="78"/>
      <c r="AP22" s="78" t="b">
        <v>0</v>
      </c>
      <c r="AQ22" s="78" t="b">
        <v>0</v>
      </c>
      <c r="AR22" s="78" t="b">
        <v>1</v>
      </c>
      <c r="AS22" s="78"/>
      <c r="AT22" s="78">
        <v>28</v>
      </c>
      <c r="AU22" s="83" t="s">
        <v>1192</v>
      </c>
      <c r="AV22" s="78" t="b">
        <v>0</v>
      </c>
      <c r="AW22" s="78" t="s">
        <v>1231</v>
      </c>
      <c r="AX22" s="83" t="s">
        <v>1251</v>
      </c>
      <c r="AY22" s="78" t="s">
        <v>66</v>
      </c>
      <c r="AZ22" s="78" t="str">
        <f>REPLACE(INDEX(GroupVertices[Group],MATCH(Vertices[[#This Row],[Vertex]],GroupVertices[Vertex],0)),1,1,"")</f>
        <v>6</v>
      </c>
      <c r="BA22" s="48"/>
      <c r="BB22" s="48"/>
      <c r="BC22" s="48"/>
      <c r="BD22" s="48"/>
      <c r="BE22" s="48" t="s">
        <v>418</v>
      </c>
      <c r="BF22" s="48" t="s">
        <v>418</v>
      </c>
      <c r="BG22" s="116" t="s">
        <v>1881</v>
      </c>
      <c r="BH22" s="116" t="s">
        <v>1881</v>
      </c>
      <c r="BI22" s="116" t="s">
        <v>1934</v>
      </c>
      <c r="BJ22" s="116" t="s">
        <v>1934</v>
      </c>
      <c r="BK22" s="116">
        <v>1</v>
      </c>
      <c r="BL22" s="120">
        <v>4.761904761904762</v>
      </c>
      <c r="BM22" s="116">
        <v>0</v>
      </c>
      <c r="BN22" s="120">
        <v>0</v>
      </c>
      <c r="BO22" s="116">
        <v>0</v>
      </c>
      <c r="BP22" s="120">
        <v>0</v>
      </c>
      <c r="BQ22" s="116">
        <v>20</v>
      </c>
      <c r="BR22" s="120">
        <v>95.23809523809524</v>
      </c>
      <c r="BS22" s="116">
        <v>21</v>
      </c>
      <c r="BT22" s="2"/>
      <c r="BU22" s="3"/>
      <c r="BV22" s="3"/>
      <c r="BW22" s="3"/>
      <c r="BX22" s="3"/>
    </row>
    <row r="23" spans="1:76" ht="15">
      <c r="A23" s="64" t="s">
        <v>225</v>
      </c>
      <c r="B23" s="65"/>
      <c r="C23" s="65" t="s">
        <v>64</v>
      </c>
      <c r="D23" s="66">
        <v>162.0368261918545</v>
      </c>
      <c r="E23" s="68"/>
      <c r="F23" s="100" t="s">
        <v>451</v>
      </c>
      <c r="G23" s="65"/>
      <c r="H23" s="69" t="s">
        <v>225</v>
      </c>
      <c r="I23" s="70"/>
      <c r="J23" s="70"/>
      <c r="K23" s="69" t="s">
        <v>1356</v>
      </c>
      <c r="L23" s="73">
        <v>1</v>
      </c>
      <c r="M23" s="74">
        <v>4231.75341796875</v>
      </c>
      <c r="N23" s="74">
        <v>9646.09375</v>
      </c>
      <c r="O23" s="75"/>
      <c r="P23" s="76"/>
      <c r="Q23" s="76"/>
      <c r="R23" s="86"/>
      <c r="S23" s="48">
        <v>0</v>
      </c>
      <c r="T23" s="48">
        <v>1</v>
      </c>
      <c r="U23" s="49">
        <v>0</v>
      </c>
      <c r="V23" s="49">
        <v>0.007813</v>
      </c>
      <c r="W23" s="49">
        <v>0.000401</v>
      </c>
      <c r="X23" s="49">
        <v>0.459582</v>
      </c>
      <c r="Y23" s="49">
        <v>0</v>
      </c>
      <c r="Z23" s="49">
        <v>0</v>
      </c>
      <c r="AA23" s="71">
        <v>23</v>
      </c>
      <c r="AB23" s="71"/>
      <c r="AC23" s="72"/>
      <c r="AD23" s="78" t="s">
        <v>805</v>
      </c>
      <c r="AE23" s="78">
        <v>41</v>
      </c>
      <c r="AF23" s="78">
        <v>81</v>
      </c>
      <c r="AG23" s="78">
        <v>69</v>
      </c>
      <c r="AH23" s="78">
        <v>4</v>
      </c>
      <c r="AI23" s="78"/>
      <c r="AJ23" s="78"/>
      <c r="AK23" s="78"/>
      <c r="AL23" s="78"/>
      <c r="AM23" s="78"/>
      <c r="AN23" s="80">
        <v>40016.20482638889</v>
      </c>
      <c r="AO23" s="78"/>
      <c r="AP23" s="78" t="b">
        <v>1</v>
      </c>
      <c r="AQ23" s="78" t="b">
        <v>0</v>
      </c>
      <c r="AR23" s="78" t="b">
        <v>0</v>
      </c>
      <c r="AS23" s="78"/>
      <c r="AT23" s="78">
        <v>1</v>
      </c>
      <c r="AU23" s="83" t="s">
        <v>1192</v>
      </c>
      <c r="AV23" s="78" t="b">
        <v>0</v>
      </c>
      <c r="AW23" s="78" t="s">
        <v>1231</v>
      </c>
      <c r="AX23" s="83" t="s">
        <v>1252</v>
      </c>
      <c r="AY23" s="78" t="s">
        <v>66</v>
      </c>
      <c r="AZ23" s="78" t="str">
        <f>REPLACE(INDEX(GroupVertices[Group],MATCH(Vertices[[#This Row],[Vertex]],GroupVertices[Vertex],0)),1,1,"")</f>
        <v>2</v>
      </c>
      <c r="BA23" s="48" t="s">
        <v>386</v>
      </c>
      <c r="BB23" s="48" t="s">
        <v>386</v>
      </c>
      <c r="BC23" s="48" t="s">
        <v>404</v>
      </c>
      <c r="BD23" s="48" t="s">
        <v>404</v>
      </c>
      <c r="BE23" s="48"/>
      <c r="BF23" s="48"/>
      <c r="BG23" s="116" t="s">
        <v>1885</v>
      </c>
      <c r="BH23" s="116" t="s">
        <v>1885</v>
      </c>
      <c r="BI23" s="116" t="s">
        <v>1938</v>
      </c>
      <c r="BJ23" s="116" t="s">
        <v>1938</v>
      </c>
      <c r="BK23" s="116">
        <v>1</v>
      </c>
      <c r="BL23" s="120">
        <v>3.3333333333333335</v>
      </c>
      <c r="BM23" s="116">
        <v>0</v>
      </c>
      <c r="BN23" s="120">
        <v>0</v>
      </c>
      <c r="BO23" s="116">
        <v>0</v>
      </c>
      <c r="BP23" s="120">
        <v>0</v>
      </c>
      <c r="BQ23" s="116">
        <v>29</v>
      </c>
      <c r="BR23" s="120">
        <v>96.66666666666667</v>
      </c>
      <c r="BS23" s="116">
        <v>30</v>
      </c>
      <c r="BT23" s="2"/>
      <c r="BU23" s="3"/>
      <c r="BV23" s="3"/>
      <c r="BW23" s="3"/>
      <c r="BX23" s="3"/>
    </row>
    <row r="24" spans="1:76" ht="15">
      <c r="A24" s="64" t="s">
        <v>226</v>
      </c>
      <c r="B24" s="65"/>
      <c r="C24" s="65" t="s">
        <v>64</v>
      </c>
      <c r="D24" s="66">
        <v>162.06137698642414</v>
      </c>
      <c r="E24" s="68"/>
      <c r="F24" s="100" t="s">
        <v>452</v>
      </c>
      <c r="G24" s="65"/>
      <c r="H24" s="69" t="s">
        <v>226</v>
      </c>
      <c r="I24" s="70"/>
      <c r="J24" s="70"/>
      <c r="K24" s="69" t="s">
        <v>1357</v>
      </c>
      <c r="L24" s="73">
        <v>1</v>
      </c>
      <c r="M24" s="74">
        <v>8728.8212890625</v>
      </c>
      <c r="N24" s="74">
        <v>2011.5634765625</v>
      </c>
      <c r="O24" s="75"/>
      <c r="P24" s="76"/>
      <c r="Q24" s="76"/>
      <c r="R24" s="86"/>
      <c r="S24" s="48">
        <v>0</v>
      </c>
      <c r="T24" s="48">
        <v>1</v>
      </c>
      <c r="U24" s="49">
        <v>0</v>
      </c>
      <c r="V24" s="49">
        <v>1</v>
      </c>
      <c r="W24" s="49">
        <v>0</v>
      </c>
      <c r="X24" s="49">
        <v>0.999995</v>
      </c>
      <c r="Y24" s="49">
        <v>0</v>
      </c>
      <c r="Z24" s="49">
        <v>0</v>
      </c>
      <c r="AA24" s="71">
        <v>24</v>
      </c>
      <c r="AB24" s="71"/>
      <c r="AC24" s="72"/>
      <c r="AD24" s="78" t="s">
        <v>806</v>
      </c>
      <c r="AE24" s="78">
        <v>133</v>
      </c>
      <c r="AF24" s="78">
        <v>135</v>
      </c>
      <c r="AG24" s="78">
        <v>499</v>
      </c>
      <c r="AH24" s="78">
        <v>268</v>
      </c>
      <c r="AI24" s="78"/>
      <c r="AJ24" s="78" t="s">
        <v>905</v>
      </c>
      <c r="AK24" s="78" t="s">
        <v>996</v>
      </c>
      <c r="AL24" s="83" t="s">
        <v>1065</v>
      </c>
      <c r="AM24" s="78"/>
      <c r="AN24" s="80">
        <v>43548.07828703704</v>
      </c>
      <c r="AO24" s="83" t="s">
        <v>1132</v>
      </c>
      <c r="AP24" s="78" t="b">
        <v>0</v>
      </c>
      <c r="AQ24" s="78" t="b">
        <v>0</v>
      </c>
      <c r="AR24" s="78" t="b">
        <v>0</v>
      </c>
      <c r="AS24" s="78"/>
      <c r="AT24" s="78">
        <v>2</v>
      </c>
      <c r="AU24" s="83" t="s">
        <v>1192</v>
      </c>
      <c r="AV24" s="78" t="b">
        <v>0</v>
      </c>
      <c r="AW24" s="78" t="s">
        <v>1231</v>
      </c>
      <c r="AX24" s="83" t="s">
        <v>1253</v>
      </c>
      <c r="AY24" s="78" t="s">
        <v>66</v>
      </c>
      <c r="AZ24" s="78" t="str">
        <f>REPLACE(INDEX(GroupVertices[Group],MATCH(Vertices[[#This Row],[Vertex]],GroupVertices[Vertex],0)),1,1,"")</f>
        <v>14</v>
      </c>
      <c r="BA24" s="48" t="s">
        <v>387</v>
      </c>
      <c r="BB24" s="48" t="s">
        <v>387</v>
      </c>
      <c r="BC24" s="48" t="s">
        <v>409</v>
      </c>
      <c r="BD24" s="48" t="s">
        <v>409</v>
      </c>
      <c r="BE24" s="48"/>
      <c r="BF24" s="48"/>
      <c r="BG24" s="116" t="s">
        <v>1886</v>
      </c>
      <c r="BH24" s="116" t="s">
        <v>1886</v>
      </c>
      <c r="BI24" s="116" t="s">
        <v>1939</v>
      </c>
      <c r="BJ24" s="116" t="s">
        <v>1939</v>
      </c>
      <c r="BK24" s="116">
        <v>2</v>
      </c>
      <c r="BL24" s="120">
        <v>6.0606060606060606</v>
      </c>
      <c r="BM24" s="116">
        <v>2</v>
      </c>
      <c r="BN24" s="120">
        <v>6.0606060606060606</v>
      </c>
      <c r="BO24" s="116">
        <v>0</v>
      </c>
      <c r="BP24" s="120">
        <v>0</v>
      </c>
      <c r="BQ24" s="116">
        <v>29</v>
      </c>
      <c r="BR24" s="120">
        <v>87.87878787878788</v>
      </c>
      <c r="BS24" s="116">
        <v>33</v>
      </c>
      <c r="BT24" s="2"/>
      <c r="BU24" s="3"/>
      <c r="BV24" s="3"/>
      <c r="BW24" s="3"/>
      <c r="BX24" s="3"/>
    </row>
    <row r="25" spans="1:76" ht="15">
      <c r="A25" s="64" t="s">
        <v>304</v>
      </c>
      <c r="B25" s="65"/>
      <c r="C25" s="65" t="s">
        <v>64</v>
      </c>
      <c r="D25" s="66">
        <v>1000</v>
      </c>
      <c r="E25" s="68"/>
      <c r="F25" s="100" t="s">
        <v>1215</v>
      </c>
      <c r="G25" s="65"/>
      <c r="H25" s="69" t="s">
        <v>304</v>
      </c>
      <c r="I25" s="70"/>
      <c r="J25" s="70"/>
      <c r="K25" s="69" t="s">
        <v>1358</v>
      </c>
      <c r="L25" s="73">
        <v>1</v>
      </c>
      <c r="M25" s="74">
        <v>8728.8212890625</v>
      </c>
      <c r="N25" s="74">
        <v>2999.699951171875</v>
      </c>
      <c r="O25" s="75"/>
      <c r="P25" s="76"/>
      <c r="Q25" s="76"/>
      <c r="R25" s="86"/>
      <c r="S25" s="48">
        <v>1</v>
      </c>
      <c r="T25" s="48">
        <v>0</v>
      </c>
      <c r="U25" s="49">
        <v>0</v>
      </c>
      <c r="V25" s="49">
        <v>1</v>
      </c>
      <c r="W25" s="49">
        <v>0</v>
      </c>
      <c r="X25" s="49">
        <v>0.999995</v>
      </c>
      <c r="Y25" s="49">
        <v>0</v>
      </c>
      <c r="Z25" s="49">
        <v>0</v>
      </c>
      <c r="AA25" s="71">
        <v>25</v>
      </c>
      <c r="AB25" s="71"/>
      <c r="AC25" s="72"/>
      <c r="AD25" s="78" t="s">
        <v>807</v>
      </c>
      <c r="AE25" s="78">
        <v>369</v>
      </c>
      <c r="AF25" s="78">
        <v>5310225</v>
      </c>
      <c r="AG25" s="78">
        <v>6530</v>
      </c>
      <c r="AH25" s="78">
        <v>513</v>
      </c>
      <c r="AI25" s="78"/>
      <c r="AJ25" s="78" t="s">
        <v>906</v>
      </c>
      <c r="AK25" s="78"/>
      <c r="AL25" s="83" t="s">
        <v>1066</v>
      </c>
      <c r="AM25" s="78"/>
      <c r="AN25" s="80">
        <v>40345.132210648146</v>
      </c>
      <c r="AO25" s="83" t="s">
        <v>1133</v>
      </c>
      <c r="AP25" s="78" t="b">
        <v>1</v>
      </c>
      <c r="AQ25" s="78" t="b">
        <v>0</v>
      </c>
      <c r="AR25" s="78" t="b">
        <v>1</v>
      </c>
      <c r="AS25" s="78" t="s">
        <v>747</v>
      </c>
      <c r="AT25" s="78">
        <v>14249</v>
      </c>
      <c r="AU25" s="83" t="s">
        <v>1192</v>
      </c>
      <c r="AV25" s="78" t="b">
        <v>1</v>
      </c>
      <c r="AW25" s="78" t="s">
        <v>1231</v>
      </c>
      <c r="AX25" s="83" t="s">
        <v>1254</v>
      </c>
      <c r="AY25" s="78" t="s">
        <v>65</v>
      </c>
      <c r="AZ25" s="78" t="str">
        <f>REPLACE(INDEX(GroupVertices[Group],MATCH(Vertices[[#This Row],[Vertex]],GroupVertices[Vertex],0)),1,1,"")</f>
        <v>14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227</v>
      </c>
      <c r="B26" s="65"/>
      <c r="C26" s="65" t="s">
        <v>64</v>
      </c>
      <c r="D26" s="66">
        <v>165.93312821892806</v>
      </c>
      <c r="E26" s="68"/>
      <c r="F26" s="100" t="s">
        <v>453</v>
      </c>
      <c r="G26" s="65"/>
      <c r="H26" s="69" t="s">
        <v>227</v>
      </c>
      <c r="I26" s="70"/>
      <c r="J26" s="70"/>
      <c r="K26" s="69" t="s">
        <v>1359</v>
      </c>
      <c r="L26" s="73">
        <v>4.146990872521247</v>
      </c>
      <c r="M26" s="74">
        <v>7054.779296875</v>
      </c>
      <c r="N26" s="74">
        <v>6375.8330078125</v>
      </c>
      <c r="O26" s="75"/>
      <c r="P26" s="76"/>
      <c r="Q26" s="76"/>
      <c r="R26" s="86"/>
      <c r="S26" s="48">
        <v>0</v>
      </c>
      <c r="T26" s="48">
        <v>4</v>
      </c>
      <c r="U26" s="49">
        <v>0.222222</v>
      </c>
      <c r="V26" s="49">
        <v>0.010101</v>
      </c>
      <c r="W26" s="49">
        <v>0.069352</v>
      </c>
      <c r="X26" s="49">
        <v>0.796565</v>
      </c>
      <c r="Y26" s="49">
        <v>0.5</v>
      </c>
      <c r="Z26" s="49">
        <v>0</v>
      </c>
      <c r="AA26" s="71">
        <v>26</v>
      </c>
      <c r="AB26" s="71"/>
      <c r="AC26" s="72"/>
      <c r="AD26" s="78" t="s">
        <v>808</v>
      </c>
      <c r="AE26" s="78">
        <v>2084</v>
      </c>
      <c r="AF26" s="78">
        <v>8651</v>
      </c>
      <c r="AG26" s="78">
        <v>12505</v>
      </c>
      <c r="AH26" s="78">
        <v>1424</v>
      </c>
      <c r="AI26" s="78"/>
      <c r="AJ26" s="78" t="s">
        <v>907</v>
      </c>
      <c r="AK26" s="78" t="s">
        <v>997</v>
      </c>
      <c r="AL26" s="83" t="s">
        <v>1067</v>
      </c>
      <c r="AM26" s="78"/>
      <c r="AN26" s="80">
        <v>40109.421944444446</v>
      </c>
      <c r="AO26" s="83" t="s">
        <v>1134</v>
      </c>
      <c r="AP26" s="78" t="b">
        <v>0</v>
      </c>
      <c r="AQ26" s="78" t="b">
        <v>0</v>
      </c>
      <c r="AR26" s="78" t="b">
        <v>1</v>
      </c>
      <c r="AS26" s="78"/>
      <c r="AT26" s="78">
        <v>143</v>
      </c>
      <c r="AU26" s="83" t="s">
        <v>1192</v>
      </c>
      <c r="AV26" s="78" t="b">
        <v>0</v>
      </c>
      <c r="AW26" s="78" t="s">
        <v>1231</v>
      </c>
      <c r="AX26" s="83" t="s">
        <v>1255</v>
      </c>
      <c r="AY26" s="78" t="s">
        <v>66</v>
      </c>
      <c r="AZ26" s="78" t="str">
        <f>REPLACE(INDEX(GroupVertices[Group],MATCH(Vertices[[#This Row],[Vertex]],GroupVertices[Vertex],0)),1,1,"")</f>
        <v>4</v>
      </c>
      <c r="BA26" s="48"/>
      <c r="BB26" s="48"/>
      <c r="BC26" s="48"/>
      <c r="BD26" s="48"/>
      <c r="BE26" s="48" t="s">
        <v>422</v>
      </c>
      <c r="BF26" s="48" t="s">
        <v>422</v>
      </c>
      <c r="BG26" s="116" t="s">
        <v>1887</v>
      </c>
      <c r="BH26" s="116" t="s">
        <v>1887</v>
      </c>
      <c r="BI26" s="116" t="s">
        <v>1940</v>
      </c>
      <c r="BJ26" s="116" t="s">
        <v>1940</v>
      </c>
      <c r="BK26" s="116">
        <v>0</v>
      </c>
      <c r="BL26" s="120">
        <v>0</v>
      </c>
      <c r="BM26" s="116">
        <v>0</v>
      </c>
      <c r="BN26" s="120">
        <v>0</v>
      </c>
      <c r="BO26" s="116">
        <v>0</v>
      </c>
      <c r="BP26" s="120">
        <v>0</v>
      </c>
      <c r="BQ26" s="116">
        <v>20</v>
      </c>
      <c r="BR26" s="120">
        <v>100</v>
      </c>
      <c r="BS26" s="116">
        <v>20</v>
      </c>
      <c r="BT26" s="2"/>
      <c r="BU26" s="3"/>
      <c r="BV26" s="3"/>
      <c r="BW26" s="3"/>
      <c r="BX26" s="3"/>
    </row>
    <row r="27" spans="1:76" ht="15">
      <c r="A27" s="64" t="s">
        <v>305</v>
      </c>
      <c r="B27" s="65"/>
      <c r="C27" s="65" t="s">
        <v>64</v>
      </c>
      <c r="D27" s="66">
        <v>166.21728093385468</v>
      </c>
      <c r="E27" s="68"/>
      <c r="F27" s="100" t="s">
        <v>1216</v>
      </c>
      <c r="G27" s="65"/>
      <c r="H27" s="69" t="s">
        <v>305</v>
      </c>
      <c r="I27" s="70"/>
      <c r="J27" s="70"/>
      <c r="K27" s="69" t="s">
        <v>1360</v>
      </c>
      <c r="L27" s="73">
        <v>232.30405571388098</v>
      </c>
      <c r="M27" s="74">
        <v>6917.05126953125</v>
      </c>
      <c r="N27" s="74">
        <v>8455.65625</v>
      </c>
      <c r="O27" s="75"/>
      <c r="P27" s="76"/>
      <c r="Q27" s="76"/>
      <c r="R27" s="86"/>
      <c r="S27" s="48">
        <v>9</v>
      </c>
      <c r="T27" s="48">
        <v>0</v>
      </c>
      <c r="U27" s="49">
        <v>16.333333</v>
      </c>
      <c r="V27" s="49">
        <v>0.010638</v>
      </c>
      <c r="W27" s="49">
        <v>0.107789</v>
      </c>
      <c r="X27" s="49">
        <v>1.69923</v>
      </c>
      <c r="Y27" s="49">
        <v>0.19444444444444445</v>
      </c>
      <c r="Z27" s="49">
        <v>0</v>
      </c>
      <c r="AA27" s="71">
        <v>27</v>
      </c>
      <c r="AB27" s="71"/>
      <c r="AC27" s="72"/>
      <c r="AD27" s="78" t="s">
        <v>809</v>
      </c>
      <c r="AE27" s="78">
        <v>8</v>
      </c>
      <c r="AF27" s="78">
        <v>9276</v>
      </c>
      <c r="AG27" s="78">
        <v>613</v>
      </c>
      <c r="AH27" s="78">
        <v>1348</v>
      </c>
      <c r="AI27" s="78"/>
      <c r="AJ27" s="78" t="s">
        <v>908</v>
      </c>
      <c r="AK27" s="78" t="s">
        <v>998</v>
      </c>
      <c r="AL27" s="83" t="s">
        <v>1068</v>
      </c>
      <c r="AM27" s="78"/>
      <c r="AN27" s="80">
        <v>42230.55210648148</v>
      </c>
      <c r="AO27" s="83" t="s">
        <v>1135</v>
      </c>
      <c r="AP27" s="78" t="b">
        <v>0</v>
      </c>
      <c r="AQ27" s="78" t="b">
        <v>0</v>
      </c>
      <c r="AR27" s="78" t="b">
        <v>0</v>
      </c>
      <c r="AS27" s="78"/>
      <c r="AT27" s="78">
        <v>230</v>
      </c>
      <c r="AU27" s="83" t="s">
        <v>1192</v>
      </c>
      <c r="AV27" s="78" t="b">
        <v>0</v>
      </c>
      <c r="AW27" s="78" t="s">
        <v>1231</v>
      </c>
      <c r="AX27" s="83" t="s">
        <v>1256</v>
      </c>
      <c r="AY27" s="78" t="s">
        <v>65</v>
      </c>
      <c r="AZ27" s="78" t="str">
        <f>REPLACE(INDEX(GroupVertices[Group],MATCH(Vertices[[#This Row],[Vertex]],GroupVertices[Vertex],0)),1,1,"")</f>
        <v>4</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232</v>
      </c>
      <c r="B28" s="65"/>
      <c r="C28" s="65" t="s">
        <v>64</v>
      </c>
      <c r="D28" s="66">
        <v>162.216865352032</v>
      </c>
      <c r="E28" s="68"/>
      <c r="F28" s="100" t="s">
        <v>457</v>
      </c>
      <c r="G28" s="65"/>
      <c r="H28" s="69" t="s">
        <v>232</v>
      </c>
      <c r="I28" s="70"/>
      <c r="J28" s="70"/>
      <c r="K28" s="69" t="s">
        <v>1361</v>
      </c>
      <c r="L28" s="73">
        <v>11.227727416430596</v>
      </c>
      <c r="M28" s="74">
        <v>6271.70361328125</v>
      </c>
      <c r="N28" s="74">
        <v>6738.55517578125</v>
      </c>
      <c r="O28" s="75"/>
      <c r="P28" s="76"/>
      <c r="Q28" s="76"/>
      <c r="R28" s="86"/>
      <c r="S28" s="48">
        <v>3</v>
      </c>
      <c r="T28" s="48">
        <v>3</v>
      </c>
      <c r="U28" s="49">
        <v>0.722222</v>
      </c>
      <c r="V28" s="49">
        <v>0.010204</v>
      </c>
      <c r="W28" s="49">
        <v>0.081638</v>
      </c>
      <c r="X28" s="49">
        <v>0.969373</v>
      </c>
      <c r="Y28" s="49">
        <v>0.45</v>
      </c>
      <c r="Z28" s="49">
        <v>0.2</v>
      </c>
      <c r="AA28" s="71">
        <v>28</v>
      </c>
      <c r="AB28" s="71"/>
      <c r="AC28" s="72"/>
      <c r="AD28" s="78" t="s">
        <v>810</v>
      </c>
      <c r="AE28" s="78">
        <v>362</v>
      </c>
      <c r="AF28" s="78">
        <v>477</v>
      </c>
      <c r="AG28" s="78">
        <v>167</v>
      </c>
      <c r="AH28" s="78">
        <v>141</v>
      </c>
      <c r="AI28" s="78"/>
      <c r="AJ28" s="78" t="s">
        <v>909</v>
      </c>
      <c r="AK28" s="78" t="s">
        <v>986</v>
      </c>
      <c r="AL28" s="83" t="s">
        <v>1069</v>
      </c>
      <c r="AM28" s="78"/>
      <c r="AN28" s="80">
        <v>43544.5834837963</v>
      </c>
      <c r="AO28" s="83" t="s">
        <v>1136</v>
      </c>
      <c r="AP28" s="78" t="b">
        <v>0</v>
      </c>
      <c r="AQ28" s="78" t="b">
        <v>0</v>
      </c>
      <c r="AR28" s="78" t="b">
        <v>0</v>
      </c>
      <c r="AS28" s="78"/>
      <c r="AT28" s="78">
        <v>9</v>
      </c>
      <c r="AU28" s="83" t="s">
        <v>1192</v>
      </c>
      <c r="AV28" s="78" t="b">
        <v>0</v>
      </c>
      <c r="AW28" s="78" t="s">
        <v>1231</v>
      </c>
      <c r="AX28" s="83" t="s">
        <v>1257</v>
      </c>
      <c r="AY28" s="78" t="s">
        <v>66</v>
      </c>
      <c r="AZ28" s="78" t="str">
        <f>REPLACE(INDEX(GroupVertices[Group],MATCH(Vertices[[#This Row],[Vertex]],GroupVertices[Vertex],0)),1,1,"")</f>
        <v>4</v>
      </c>
      <c r="BA28" s="48"/>
      <c r="BB28" s="48"/>
      <c r="BC28" s="48"/>
      <c r="BD28" s="48"/>
      <c r="BE28" s="48" t="s">
        <v>422</v>
      </c>
      <c r="BF28" s="48" t="s">
        <v>422</v>
      </c>
      <c r="BG28" s="116" t="s">
        <v>1887</v>
      </c>
      <c r="BH28" s="116" t="s">
        <v>1887</v>
      </c>
      <c r="BI28" s="116" t="s">
        <v>1940</v>
      </c>
      <c r="BJ28" s="116" t="s">
        <v>1940</v>
      </c>
      <c r="BK28" s="116">
        <v>0</v>
      </c>
      <c r="BL28" s="120">
        <v>0</v>
      </c>
      <c r="BM28" s="116">
        <v>0</v>
      </c>
      <c r="BN28" s="120">
        <v>0</v>
      </c>
      <c r="BO28" s="116">
        <v>0</v>
      </c>
      <c r="BP28" s="120">
        <v>0</v>
      </c>
      <c r="BQ28" s="116">
        <v>20</v>
      </c>
      <c r="BR28" s="120">
        <v>100</v>
      </c>
      <c r="BS28" s="116">
        <v>20</v>
      </c>
      <c r="BT28" s="2"/>
      <c r="BU28" s="3"/>
      <c r="BV28" s="3"/>
      <c r="BW28" s="3"/>
      <c r="BX28" s="3"/>
    </row>
    <row r="29" spans="1:76" ht="15">
      <c r="A29" s="64" t="s">
        <v>306</v>
      </c>
      <c r="B29" s="65"/>
      <c r="C29" s="65" t="s">
        <v>64</v>
      </c>
      <c r="D29" s="66">
        <v>1000</v>
      </c>
      <c r="E29" s="68"/>
      <c r="F29" s="100" t="s">
        <v>1217</v>
      </c>
      <c r="G29" s="65"/>
      <c r="H29" s="69" t="s">
        <v>306</v>
      </c>
      <c r="I29" s="70"/>
      <c r="J29" s="70"/>
      <c r="K29" s="69" t="s">
        <v>1362</v>
      </c>
      <c r="L29" s="73">
        <v>232.30405571388098</v>
      </c>
      <c r="M29" s="74">
        <v>7006.96923828125</v>
      </c>
      <c r="N29" s="74">
        <v>7706.04052734375</v>
      </c>
      <c r="O29" s="75"/>
      <c r="P29" s="76"/>
      <c r="Q29" s="76"/>
      <c r="R29" s="86"/>
      <c r="S29" s="48">
        <v>9</v>
      </c>
      <c r="T29" s="48">
        <v>0</v>
      </c>
      <c r="U29" s="49">
        <v>16.333333</v>
      </c>
      <c r="V29" s="49">
        <v>0.010638</v>
      </c>
      <c r="W29" s="49">
        <v>0.107789</v>
      </c>
      <c r="X29" s="49">
        <v>1.69923</v>
      </c>
      <c r="Y29" s="49">
        <v>0.19444444444444445</v>
      </c>
      <c r="Z29" s="49">
        <v>0</v>
      </c>
      <c r="AA29" s="71">
        <v>29</v>
      </c>
      <c r="AB29" s="71"/>
      <c r="AC29" s="72"/>
      <c r="AD29" s="78" t="s">
        <v>811</v>
      </c>
      <c r="AE29" s="78">
        <v>303</v>
      </c>
      <c r="AF29" s="78">
        <v>1843199</v>
      </c>
      <c r="AG29" s="78">
        <v>4751</v>
      </c>
      <c r="AH29" s="78">
        <v>4385</v>
      </c>
      <c r="AI29" s="78"/>
      <c r="AJ29" s="78" t="s">
        <v>910</v>
      </c>
      <c r="AK29" s="78" t="s">
        <v>999</v>
      </c>
      <c r="AL29" s="78"/>
      <c r="AM29" s="78"/>
      <c r="AN29" s="80">
        <v>39489.19571759259</v>
      </c>
      <c r="AO29" s="83" t="s">
        <v>1137</v>
      </c>
      <c r="AP29" s="78" t="b">
        <v>0</v>
      </c>
      <c r="AQ29" s="78" t="b">
        <v>0</v>
      </c>
      <c r="AR29" s="78" t="b">
        <v>1</v>
      </c>
      <c r="AS29" s="78"/>
      <c r="AT29" s="78">
        <v>14879</v>
      </c>
      <c r="AU29" s="83" t="s">
        <v>1192</v>
      </c>
      <c r="AV29" s="78" t="b">
        <v>1</v>
      </c>
      <c r="AW29" s="78" t="s">
        <v>1231</v>
      </c>
      <c r="AX29" s="83" t="s">
        <v>1258</v>
      </c>
      <c r="AY29" s="78" t="s">
        <v>65</v>
      </c>
      <c r="AZ29" s="78" t="str">
        <f>REPLACE(INDEX(GroupVertices[Group],MATCH(Vertices[[#This Row],[Vertex]],GroupVertices[Vertex],0)),1,1,"")</f>
        <v>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231</v>
      </c>
      <c r="B30" s="65"/>
      <c r="C30" s="65" t="s">
        <v>64</v>
      </c>
      <c r="D30" s="66">
        <v>163.7208288415955</v>
      </c>
      <c r="E30" s="68"/>
      <c r="F30" s="100" t="s">
        <v>456</v>
      </c>
      <c r="G30" s="65"/>
      <c r="H30" s="69" t="s">
        <v>231</v>
      </c>
      <c r="I30" s="70"/>
      <c r="J30" s="70"/>
      <c r="K30" s="69" t="s">
        <v>1363</v>
      </c>
      <c r="L30" s="73">
        <v>4597.1847717960345</v>
      </c>
      <c r="M30" s="74">
        <v>6583.86669921875</v>
      </c>
      <c r="N30" s="74">
        <v>7995.9677734375</v>
      </c>
      <c r="O30" s="75"/>
      <c r="P30" s="76"/>
      <c r="Q30" s="76"/>
      <c r="R30" s="86"/>
      <c r="S30" s="48">
        <v>8</v>
      </c>
      <c r="T30" s="48">
        <v>6</v>
      </c>
      <c r="U30" s="49">
        <v>324.555556</v>
      </c>
      <c r="V30" s="49">
        <v>0.014085</v>
      </c>
      <c r="W30" s="49">
        <v>0.128867</v>
      </c>
      <c r="X30" s="49">
        <v>2.081027</v>
      </c>
      <c r="Y30" s="49">
        <v>0.18181818181818182</v>
      </c>
      <c r="Z30" s="49">
        <v>0.2727272727272727</v>
      </c>
      <c r="AA30" s="71">
        <v>30</v>
      </c>
      <c r="AB30" s="71"/>
      <c r="AC30" s="72"/>
      <c r="AD30" s="78" t="s">
        <v>812</v>
      </c>
      <c r="AE30" s="78">
        <v>1933</v>
      </c>
      <c r="AF30" s="78">
        <v>3785</v>
      </c>
      <c r="AG30" s="78">
        <v>9069</v>
      </c>
      <c r="AH30" s="78">
        <v>2686</v>
      </c>
      <c r="AI30" s="78"/>
      <c r="AJ30" s="78" t="s">
        <v>911</v>
      </c>
      <c r="AK30" s="78" t="s">
        <v>1000</v>
      </c>
      <c r="AL30" s="83" t="s">
        <v>1070</v>
      </c>
      <c r="AM30" s="78"/>
      <c r="AN30" s="80">
        <v>39907.64693287037</v>
      </c>
      <c r="AO30" s="83" t="s">
        <v>1138</v>
      </c>
      <c r="AP30" s="78" t="b">
        <v>0</v>
      </c>
      <c r="AQ30" s="78" t="b">
        <v>0</v>
      </c>
      <c r="AR30" s="78" t="b">
        <v>0</v>
      </c>
      <c r="AS30" s="78"/>
      <c r="AT30" s="78">
        <v>98</v>
      </c>
      <c r="AU30" s="83" t="s">
        <v>1193</v>
      </c>
      <c r="AV30" s="78" t="b">
        <v>0</v>
      </c>
      <c r="AW30" s="78" t="s">
        <v>1231</v>
      </c>
      <c r="AX30" s="83" t="s">
        <v>1259</v>
      </c>
      <c r="AY30" s="78" t="s">
        <v>66</v>
      </c>
      <c r="AZ30" s="78" t="str">
        <f>REPLACE(INDEX(GroupVertices[Group],MATCH(Vertices[[#This Row],[Vertex]],GroupVertices[Vertex],0)),1,1,"")</f>
        <v>4</v>
      </c>
      <c r="BA30" s="48"/>
      <c r="BB30" s="48"/>
      <c r="BC30" s="48"/>
      <c r="BD30" s="48"/>
      <c r="BE30" s="48" t="s">
        <v>422</v>
      </c>
      <c r="BF30" s="48" t="s">
        <v>422</v>
      </c>
      <c r="BG30" s="116" t="s">
        <v>1888</v>
      </c>
      <c r="BH30" s="116" t="s">
        <v>1918</v>
      </c>
      <c r="BI30" s="116" t="s">
        <v>1941</v>
      </c>
      <c r="BJ30" s="116" t="s">
        <v>1972</v>
      </c>
      <c r="BK30" s="116">
        <v>1</v>
      </c>
      <c r="BL30" s="120">
        <v>2.4390243902439024</v>
      </c>
      <c r="BM30" s="116">
        <v>0</v>
      </c>
      <c r="BN30" s="120">
        <v>0</v>
      </c>
      <c r="BO30" s="116">
        <v>0</v>
      </c>
      <c r="BP30" s="120">
        <v>0</v>
      </c>
      <c r="BQ30" s="116">
        <v>40</v>
      </c>
      <c r="BR30" s="120">
        <v>97.5609756097561</v>
      </c>
      <c r="BS30" s="116">
        <v>41</v>
      </c>
      <c r="BT30" s="2"/>
      <c r="BU30" s="3"/>
      <c r="BV30" s="3"/>
      <c r="BW30" s="3"/>
      <c r="BX30" s="3"/>
    </row>
    <row r="31" spans="1:76" ht="15">
      <c r="A31" s="64" t="s">
        <v>228</v>
      </c>
      <c r="B31" s="65"/>
      <c r="C31" s="65" t="s">
        <v>64</v>
      </c>
      <c r="D31" s="66">
        <v>162.01409397466037</v>
      </c>
      <c r="E31" s="68"/>
      <c r="F31" s="100" t="s">
        <v>454</v>
      </c>
      <c r="G31" s="65"/>
      <c r="H31" s="69" t="s">
        <v>228</v>
      </c>
      <c r="I31" s="70"/>
      <c r="J31" s="70"/>
      <c r="K31" s="69" t="s">
        <v>1364</v>
      </c>
      <c r="L31" s="73">
        <v>4.146990872521247</v>
      </c>
      <c r="M31" s="74">
        <v>8043.3798828125</v>
      </c>
      <c r="N31" s="74">
        <v>7394.31005859375</v>
      </c>
      <c r="O31" s="75"/>
      <c r="P31" s="76"/>
      <c r="Q31" s="76"/>
      <c r="R31" s="86"/>
      <c r="S31" s="48">
        <v>0</v>
      </c>
      <c r="T31" s="48">
        <v>3</v>
      </c>
      <c r="U31" s="49">
        <v>0.222222</v>
      </c>
      <c r="V31" s="49">
        <v>0.01</v>
      </c>
      <c r="W31" s="49">
        <v>0.056064</v>
      </c>
      <c r="X31" s="49">
        <v>0.631772</v>
      </c>
      <c r="Y31" s="49">
        <v>0.3333333333333333</v>
      </c>
      <c r="Z31" s="49">
        <v>0</v>
      </c>
      <c r="AA31" s="71">
        <v>31</v>
      </c>
      <c r="AB31" s="71"/>
      <c r="AC31" s="72"/>
      <c r="AD31" s="78" t="s">
        <v>813</v>
      </c>
      <c r="AE31" s="78">
        <v>250</v>
      </c>
      <c r="AF31" s="78">
        <v>31</v>
      </c>
      <c r="AG31" s="78">
        <v>3</v>
      </c>
      <c r="AH31" s="78">
        <v>5</v>
      </c>
      <c r="AI31" s="78"/>
      <c r="AJ31" s="78" t="s">
        <v>912</v>
      </c>
      <c r="AK31" s="78"/>
      <c r="AL31" s="78"/>
      <c r="AM31" s="78"/>
      <c r="AN31" s="80">
        <v>40840.20384259259</v>
      </c>
      <c r="AO31" s="83" t="s">
        <v>1139</v>
      </c>
      <c r="AP31" s="78" t="b">
        <v>1</v>
      </c>
      <c r="AQ31" s="78" t="b">
        <v>0</v>
      </c>
      <c r="AR31" s="78" t="b">
        <v>0</v>
      </c>
      <c r="AS31" s="78"/>
      <c r="AT31" s="78">
        <v>0</v>
      </c>
      <c r="AU31" s="83" t="s">
        <v>1192</v>
      </c>
      <c r="AV31" s="78" t="b">
        <v>0</v>
      </c>
      <c r="AW31" s="78" t="s">
        <v>1231</v>
      </c>
      <c r="AX31" s="83" t="s">
        <v>1260</v>
      </c>
      <c r="AY31" s="78" t="s">
        <v>66</v>
      </c>
      <c r="AZ31" s="78" t="str">
        <f>REPLACE(INDEX(GroupVertices[Group],MATCH(Vertices[[#This Row],[Vertex]],GroupVertices[Vertex],0)),1,1,"")</f>
        <v>4</v>
      </c>
      <c r="BA31" s="48"/>
      <c r="BB31" s="48"/>
      <c r="BC31" s="48"/>
      <c r="BD31" s="48"/>
      <c r="BE31" s="48" t="s">
        <v>422</v>
      </c>
      <c r="BF31" s="48" t="s">
        <v>422</v>
      </c>
      <c r="BG31" s="116" t="s">
        <v>1889</v>
      </c>
      <c r="BH31" s="116" t="s">
        <v>1889</v>
      </c>
      <c r="BI31" s="116" t="s">
        <v>1942</v>
      </c>
      <c r="BJ31" s="116" t="s">
        <v>1942</v>
      </c>
      <c r="BK31" s="116">
        <v>0</v>
      </c>
      <c r="BL31" s="120">
        <v>0</v>
      </c>
      <c r="BM31" s="116">
        <v>0</v>
      </c>
      <c r="BN31" s="120">
        <v>0</v>
      </c>
      <c r="BO31" s="116">
        <v>0</v>
      </c>
      <c r="BP31" s="120">
        <v>0</v>
      </c>
      <c r="BQ31" s="116">
        <v>21</v>
      </c>
      <c r="BR31" s="120">
        <v>100</v>
      </c>
      <c r="BS31" s="116">
        <v>21</v>
      </c>
      <c r="BT31" s="2"/>
      <c r="BU31" s="3"/>
      <c r="BV31" s="3"/>
      <c r="BW31" s="3"/>
      <c r="BX31" s="3"/>
    </row>
    <row r="32" spans="1:76" ht="15">
      <c r="A32" s="64" t="s">
        <v>229</v>
      </c>
      <c r="B32" s="65"/>
      <c r="C32" s="65" t="s">
        <v>64</v>
      </c>
      <c r="D32" s="66">
        <v>162.67060040722677</v>
      </c>
      <c r="E32" s="68"/>
      <c r="F32" s="100" t="s">
        <v>455</v>
      </c>
      <c r="G32" s="65"/>
      <c r="H32" s="69" t="s">
        <v>229</v>
      </c>
      <c r="I32" s="70"/>
      <c r="J32" s="70"/>
      <c r="K32" s="69" t="s">
        <v>1365</v>
      </c>
      <c r="L32" s="73">
        <v>4.146990872521247</v>
      </c>
      <c r="M32" s="74">
        <v>6958.89599609375</v>
      </c>
      <c r="N32" s="74">
        <v>9603.9814453125</v>
      </c>
      <c r="O32" s="75"/>
      <c r="P32" s="76"/>
      <c r="Q32" s="76"/>
      <c r="R32" s="86"/>
      <c r="S32" s="48">
        <v>2</v>
      </c>
      <c r="T32" s="48">
        <v>3</v>
      </c>
      <c r="U32" s="49">
        <v>0.222222</v>
      </c>
      <c r="V32" s="49">
        <v>0.010101</v>
      </c>
      <c r="W32" s="49">
        <v>0.07035</v>
      </c>
      <c r="X32" s="49">
        <v>0.800103</v>
      </c>
      <c r="Y32" s="49">
        <v>0.5</v>
      </c>
      <c r="Z32" s="49">
        <v>0.25</v>
      </c>
      <c r="AA32" s="71">
        <v>32</v>
      </c>
      <c r="AB32" s="71"/>
      <c r="AC32" s="72"/>
      <c r="AD32" s="78" t="s">
        <v>814</v>
      </c>
      <c r="AE32" s="78">
        <v>350</v>
      </c>
      <c r="AF32" s="78">
        <v>1475</v>
      </c>
      <c r="AG32" s="78">
        <v>446</v>
      </c>
      <c r="AH32" s="78">
        <v>239</v>
      </c>
      <c r="AI32" s="78"/>
      <c r="AJ32" s="78" t="s">
        <v>913</v>
      </c>
      <c r="AK32" s="78"/>
      <c r="AL32" s="83" t="s">
        <v>1071</v>
      </c>
      <c r="AM32" s="78"/>
      <c r="AN32" s="80">
        <v>41771.8771875</v>
      </c>
      <c r="AO32" s="83" t="s">
        <v>1140</v>
      </c>
      <c r="AP32" s="78" t="b">
        <v>0</v>
      </c>
      <c r="AQ32" s="78" t="b">
        <v>0</v>
      </c>
      <c r="AR32" s="78" t="b">
        <v>0</v>
      </c>
      <c r="AS32" s="78"/>
      <c r="AT32" s="78">
        <v>23</v>
      </c>
      <c r="AU32" s="83" t="s">
        <v>1192</v>
      </c>
      <c r="AV32" s="78" t="b">
        <v>0</v>
      </c>
      <c r="AW32" s="78" t="s">
        <v>1231</v>
      </c>
      <c r="AX32" s="83" t="s">
        <v>1261</v>
      </c>
      <c r="AY32" s="78" t="s">
        <v>66</v>
      </c>
      <c r="AZ32" s="78" t="str">
        <f>REPLACE(INDEX(GroupVertices[Group],MATCH(Vertices[[#This Row],[Vertex]],GroupVertices[Vertex],0)),1,1,"")</f>
        <v>4</v>
      </c>
      <c r="BA32" s="48"/>
      <c r="BB32" s="48"/>
      <c r="BC32" s="48"/>
      <c r="BD32" s="48"/>
      <c r="BE32" s="48" t="s">
        <v>422</v>
      </c>
      <c r="BF32" s="48" t="s">
        <v>422</v>
      </c>
      <c r="BG32" s="116" t="s">
        <v>1889</v>
      </c>
      <c r="BH32" s="116" t="s">
        <v>1889</v>
      </c>
      <c r="BI32" s="116" t="s">
        <v>1942</v>
      </c>
      <c r="BJ32" s="116" t="s">
        <v>1942</v>
      </c>
      <c r="BK32" s="116">
        <v>0</v>
      </c>
      <c r="BL32" s="120">
        <v>0</v>
      </c>
      <c r="BM32" s="116">
        <v>0</v>
      </c>
      <c r="BN32" s="120">
        <v>0</v>
      </c>
      <c r="BO32" s="116">
        <v>0</v>
      </c>
      <c r="BP32" s="120">
        <v>0</v>
      </c>
      <c r="BQ32" s="116">
        <v>21</v>
      </c>
      <c r="BR32" s="120">
        <v>100</v>
      </c>
      <c r="BS32" s="116">
        <v>21</v>
      </c>
      <c r="BT32" s="2"/>
      <c r="BU32" s="3"/>
      <c r="BV32" s="3"/>
      <c r="BW32" s="3"/>
      <c r="BX32" s="3"/>
    </row>
    <row r="33" spans="1:76" ht="15">
      <c r="A33" s="64" t="s">
        <v>230</v>
      </c>
      <c r="B33" s="65"/>
      <c r="C33" s="65" t="s">
        <v>64</v>
      </c>
      <c r="D33" s="66">
        <v>162.42327388415467</v>
      </c>
      <c r="E33" s="68"/>
      <c r="F33" s="100" t="s">
        <v>458</v>
      </c>
      <c r="G33" s="65"/>
      <c r="H33" s="69" t="s">
        <v>230</v>
      </c>
      <c r="I33" s="70"/>
      <c r="J33" s="70"/>
      <c r="K33" s="69" t="s">
        <v>1366</v>
      </c>
      <c r="L33" s="73">
        <v>1257.437359144476</v>
      </c>
      <c r="M33" s="74">
        <v>5853.78955078125</v>
      </c>
      <c r="N33" s="74">
        <v>8523.748046875</v>
      </c>
      <c r="O33" s="75"/>
      <c r="P33" s="76"/>
      <c r="Q33" s="76"/>
      <c r="R33" s="86"/>
      <c r="S33" s="48">
        <v>1</v>
      </c>
      <c r="T33" s="48">
        <v>6</v>
      </c>
      <c r="U33" s="49">
        <v>88.722222</v>
      </c>
      <c r="V33" s="49">
        <v>0.013158</v>
      </c>
      <c r="W33" s="49">
        <v>0.087767</v>
      </c>
      <c r="X33" s="49">
        <v>1.188225</v>
      </c>
      <c r="Y33" s="49">
        <v>0.36666666666666664</v>
      </c>
      <c r="Z33" s="49">
        <v>0.16666666666666666</v>
      </c>
      <c r="AA33" s="71">
        <v>33</v>
      </c>
      <c r="AB33" s="71"/>
      <c r="AC33" s="72"/>
      <c r="AD33" s="78" t="s">
        <v>815</v>
      </c>
      <c r="AE33" s="78">
        <v>1877</v>
      </c>
      <c r="AF33" s="78">
        <v>931</v>
      </c>
      <c r="AG33" s="78">
        <v>2157</v>
      </c>
      <c r="AH33" s="78">
        <v>2419</v>
      </c>
      <c r="AI33" s="78"/>
      <c r="AJ33" s="78" t="s">
        <v>914</v>
      </c>
      <c r="AK33" s="78"/>
      <c r="AL33" s="83" t="s">
        <v>1072</v>
      </c>
      <c r="AM33" s="78"/>
      <c r="AN33" s="80">
        <v>41395.43571759259</v>
      </c>
      <c r="AO33" s="83" t="s">
        <v>1141</v>
      </c>
      <c r="AP33" s="78" t="b">
        <v>1</v>
      </c>
      <c r="AQ33" s="78" t="b">
        <v>0</v>
      </c>
      <c r="AR33" s="78" t="b">
        <v>0</v>
      </c>
      <c r="AS33" s="78"/>
      <c r="AT33" s="78">
        <v>104</v>
      </c>
      <c r="AU33" s="83" t="s">
        <v>1192</v>
      </c>
      <c r="AV33" s="78" t="b">
        <v>0</v>
      </c>
      <c r="AW33" s="78" t="s">
        <v>1231</v>
      </c>
      <c r="AX33" s="83" t="s">
        <v>1262</v>
      </c>
      <c r="AY33" s="78" t="s">
        <v>66</v>
      </c>
      <c r="AZ33" s="78" t="str">
        <f>REPLACE(INDEX(GroupVertices[Group],MATCH(Vertices[[#This Row],[Vertex]],GroupVertices[Vertex],0)),1,1,"")</f>
        <v>4</v>
      </c>
      <c r="BA33" s="48"/>
      <c r="BB33" s="48"/>
      <c r="BC33" s="48"/>
      <c r="BD33" s="48"/>
      <c r="BE33" s="48" t="s">
        <v>422</v>
      </c>
      <c r="BF33" s="48" t="s">
        <v>422</v>
      </c>
      <c r="BG33" s="116" t="s">
        <v>1890</v>
      </c>
      <c r="BH33" s="116" t="s">
        <v>1919</v>
      </c>
      <c r="BI33" s="116" t="s">
        <v>1943</v>
      </c>
      <c r="BJ33" s="116" t="s">
        <v>1943</v>
      </c>
      <c r="BK33" s="116">
        <v>1</v>
      </c>
      <c r="BL33" s="120">
        <v>3.125</v>
      </c>
      <c r="BM33" s="116">
        <v>0</v>
      </c>
      <c r="BN33" s="120">
        <v>0</v>
      </c>
      <c r="BO33" s="116">
        <v>0</v>
      </c>
      <c r="BP33" s="120">
        <v>0</v>
      </c>
      <c r="BQ33" s="116">
        <v>31</v>
      </c>
      <c r="BR33" s="120">
        <v>96.875</v>
      </c>
      <c r="BS33" s="116">
        <v>32</v>
      </c>
      <c r="BT33" s="2"/>
      <c r="BU33" s="3"/>
      <c r="BV33" s="3"/>
      <c r="BW33" s="3"/>
      <c r="BX33" s="3"/>
    </row>
    <row r="34" spans="1:76" ht="15">
      <c r="A34" s="64" t="s">
        <v>243</v>
      </c>
      <c r="B34" s="65"/>
      <c r="C34" s="65" t="s">
        <v>64</v>
      </c>
      <c r="D34" s="66">
        <v>162</v>
      </c>
      <c r="E34" s="68"/>
      <c r="F34" s="100" t="s">
        <v>467</v>
      </c>
      <c r="G34" s="65"/>
      <c r="H34" s="69" t="s">
        <v>243</v>
      </c>
      <c r="I34" s="70"/>
      <c r="J34" s="70"/>
      <c r="K34" s="69" t="s">
        <v>1367</v>
      </c>
      <c r="L34" s="73">
        <v>9999</v>
      </c>
      <c r="M34" s="74">
        <v>3563.274169921875</v>
      </c>
      <c r="N34" s="74">
        <v>6290.212890625</v>
      </c>
      <c r="O34" s="75"/>
      <c r="P34" s="76"/>
      <c r="Q34" s="76"/>
      <c r="R34" s="86"/>
      <c r="S34" s="48">
        <v>6</v>
      </c>
      <c r="T34" s="48">
        <v>1</v>
      </c>
      <c r="U34" s="49">
        <v>706</v>
      </c>
      <c r="V34" s="49">
        <v>0.016949</v>
      </c>
      <c r="W34" s="49">
        <v>0.042786</v>
      </c>
      <c r="X34" s="49">
        <v>1.825255</v>
      </c>
      <c r="Y34" s="49">
        <v>0.09523809523809523</v>
      </c>
      <c r="Z34" s="49">
        <v>0</v>
      </c>
      <c r="AA34" s="71">
        <v>34</v>
      </c>
      <c r="AB34" s="71"/>
      <c r="AC34" s="72"/>
      <c r="AD34" s="78" t="s">
        <v>816</v>
      </c>
      <c r="AE34" s="78">
        <v>0</v>
      </c>
      <c r="AF34" s="78">
        <v>0</v>
      </c>
      <c r="AG34" s="78">
        <v>1</v>
      </c>
      <c r="AH34" s="78">
        <v>0</v>
      </c>
      <c r="AI34" s="78"/>
      <c r="AJ34" s="78"/>
      <c r="AK34" s="78"/>
      <c r="AL34" s="78"/>
      <c r="AM34" s="78"/>
      <c r="AN34" s="80">
        <v>43279.68736111111</v>
      </c>
      <c r="AO34" s="83" t="s">
        <v>1142</v>
      </c>
      <c r="AP34" s="78" t="b">
        <v>1</v>
      </c>
      <c r="AQ34" s="78" t="b">
        <v>0</v>
      </c>
      <c r="AR34" s="78" t="b">
        <v>0</v>
      </c>
      <c r="AS34" s="78" t="s">
        <v>747</v>
      </c>
      <c r="AT34" s="78">
        <v>0</v>
      </c>
      <c r="AU34" s="78"/>
      <c r="AV34" s="78" t="b">
        <v>0</v>
      </c>
      <c r="AW34" s="78" t="s">
        <v>1231</v>
      </c>
      <c r="AX34" s="83" t="s">
        <v>1263</v>
      </c>
      <c r="AY34" s="78" t="s">
        <v>66</v>
      </c>
      <c r="AZ34" s="78" t="str">
        <f>REPLACE(INDEX(GroupVertices[Group],MATCH(Vertices[[#This Row],[Vertex]],GroupVertices[Vertex],0)),1,1,"")</f>
        <v>2</v>
      </c>
      <c r="BA34" s="48" t="s">
        <v>391</v>
      </c>
      <c r="BB34" s="48" t="s">
        <v>391</v>
      </c>
      <c r="BC34" s="48" t="s">
        <v>403</v>
      </c>
      <c r="BD34" s="48" t="s">
        <v>403</v>
      </c>
      <c r="BE34" s="48" t="s">
        <v>424</v>
      </c>
      <c r="BF34" s="48" t="s">
        <v>424</v>
      </c>
      <c r="BG34" s="116" t="s">
        <v>1891</v>
      </c>
      <c r="BH34" s="116" t="s">
        <v>1891</v>
      </c>
      <c r="BI34" s="116" t="s">
        <v>1944</v>
      </c>
      <c r="BJ34" s="116" t="s">
        <v>1944</v>
      </c>
      <c r="BK34" s="116">
        <v>1</v>
      </c>
      <c r="BL34" s="120">
        <v>5.555555555555555</v>
      </c>
      <c r="BM34" s="116">
        <v>0</v>
      </c>
      <c r="BN34" s="120">
        <v>0</v>
      </c>
      <c r="BO34" s="116">
        <v>0</v>
      </c>
      <c r="BP34" s="120">
        <v>0</v>
      </c>
      <c r="BQ34" s="116">
        <v>17</v>
      </c>
      <c r="BR34" s="120">
        <v>94.44444444444444</v>
      </c>
      <c r="BS34" s="116">
        <v>18</v>
      </c>
      <c r="BT34" s="2"/>
      <c r="BU34" s="3"/>
      <c r="BV34" s="3"/>
      <c r="BW34" s="3"/>
      <c r="BX34" s="3"/>
    </row>
    <row r="35" spans="1:76" ht="15">
      <c r="A35" s="64" t="s">
        <v>233</v>
      </c>
      <c r="B35" s="65"/>
      <c r="C35" s="65" t="s">
        <v>64</v>
      </c>
      <c r="D35" s="66">
        <v>162.2532368995426</v>
      </c>
      <c r="E35" s="68"/>
      <c r="F35" s="100" t="s">
        <v>459</v>
      </c>
      <c r="G35" s="65"/>
      <c r="H35" s="69" t="s">
        <v>233</v>
      </c>
      <c r="I35" s="70"/>
      <c r="J35" s="70"/>
      <c r="K35" s="69" t="s">
        <v>1368</v>
      </c>
      <c r="L35" s="73">
        <v>4.146990872521247</v>
      </c>
      <c r="M35" s="74">
        <v>8013.1533203125</v>
      </c>
      <c r="N35" s="74">
        <v>8823.7578125</v>
      </c>
      <c r="O35" s="75"/>
      <c r="P35" s="76"/>
      <c r="Q35" s="76"/>
      <c r="R35" s="86"/>
      <c r="S35" s="48">
        <v>0</v>
      </c>
      <c r="T35" s="48">
        <v>3</v>
      </c>
      <c r="U35" s="49">
        <v>0.222222</v>
      </c>
      <c r="V35" s="49">
        <v>0.01</v>
      </c>
      <c r="W35" s="49">
        <v>0.056064</v>
      </c>
      <c r="X35" s="49">
        <v>0.631772</v>
      </c>
      <c r="Y35" s="49">
        <v>0.3333333333333333</v>
      </c>
      <c r="Z35" s="49">
        <v>0</v>
      </c>
      <c r="AA35" s="71">
        <v>35</v>
      </c>
      <c r="AB35" s="71"/>
      <c r="AC35" s="72"/>
      <c r="AD35" s="78" t="s">
        <v>817</v>
      </c>
      <c r="AE35" s="78">
        <v>1511</v>
      </c>
      <c r="AF35" s="78">
        <v>557</v>
      </c>
      <c r="AG35" s="78">
        <v>3614</v>
      </c>
      <c r="AH35" s="78">
        <v>2692</v>
      </c>
      <c r="AI35" s="78"/>
      <c r="AJ35" s="78" t="s">
        <v>915</v>
      </c>
      <c r="AK35" s="78" t="s">
        <v>1001</v>
      </c>
      <c r="AL35" s="83" t="s">
        <v>1073</v>
      </c>
      <c r="AM35" s="78"/>
      <c r="AN35" s="80">
        <v>40728.78732638889</v>
      </c>
      <c r="AO35" s="83" t="s">
        <v>1143</v>
      </c>
      <c r="AP35" s="78" t="b">
        <v>0</v>
      </c>
      <c r="AQ35" s="78" t="b">
        <v>0</v>
      </c>
      <c r="AR35" s="78" t="b">
        <v>1</v>
      </c>
      <c r="AS35" s="78"/>
      <c r="AT35" s="78">
        <v>65</v>
      </c>
      <c r="AU35" s="83" t="s">
        <v>1193</v>
      </c>
      <c r="AV35" s="78" t="b">
        <v>0</v>
      </c>
      <c r="AW35" s="78" t="s">
        <v>1231</v>
      </c>
      <c r="AX35" s="83" t="s">
        <v>1264</v>
      </c>
      <c r="AY35" s="78" t="s">
        <v>66</v>
      </c>
      <c r="AZ35" s="78" t="str">
        <f>REPLACE(INDEX(GroupVertices[Group],MATCH(Vertices[[#This Row],[Vertex]],GroupVertices[Vertex],0)),1,1,"")</f>
        <v>4</v>
      </c>
      <c r="BA35" s="48"/>
      <c r="BB35" s="48"/>
      <c r="BC35" s="48"/>
      <c r="BD35" s="48"/>
      <c r="BE35" s="48" t="s">
        <v>422</v>
      </c>
      <c r="BF35" s="48" t="s">
        <v>422</v>
      </c>
      <c r="BG35" s="116" t="s">
        <v>1889</v>
      </c>
      <c r="BH35" s="116" t="s">
        <v>1889</v>
      </c>
      <c r="BI35" s="116" t="s">
        <v>1942</v>
      </c>
      <c r="BJ35" s="116" t="s">
        <v>1942</v>
      </c>
      <c r="BK35" s="116">
        <v>0</v>
      </c>
      <c r="BL35" s="120">
        <v>0</v>
      </c>
      <c r="BM35" s="116">
        <v>0</v>
      </c>
      <c r="BN35" s="120">
        <v>0</v>
      </c>
      <c r="BO35" s="116">
        <v>0</v>
      </c>
      <c r="BP35" s="120">
        <v>0</v>
      </c>
      <c r="BQ35" s="116">
        <v>21</v>
      </c>
      <c r="BR35" s="120">
        <v>100</v>
      </c>
      <c r="BS35" s="116">
        <v>21</v>
      </c>
      <c r="BT35" s="2"/>
      <c r="BU35" s="3"/>
      <c r="BV35" s="3"/>
      <c r="BW35" s="3"/>
      <c r="BX35" s="3"/>
    </row>
    <row r="36" spans="1:76" ht="15">
      <c r="A36" s="64" t="s">
        <v>234</v>
      </c>
      <c r="B36" s="65"/>
      <c r="C36" s="65" t="s">
        <v>64</v>
      </c>
      <c r="D36" s="66">
        <v>162.06365020814357</v>
      </c>
      <c r="E36" s="68"/>
      <c r="F36" s="100" t="s">
        <v>460</v>
      </c>
      <c r="G36" s="65"/>
      <c r="H36" s="69" t="s">
        <v>234</v>
      </c>
      <c r="I36" s="70"/>
      <c r="J36" s="70"/>
      <c r="K36" s="69" t="s">
        <v>1369</v>
      </c>
      <c r="L36" s="73">
        <v>1</v>
      </c>
      <c r="M36" s="74">
        <v>5061.30517578125</v>
      </c>
      <c r="N36" s="74">
        <v>5360.853515625</v>
      </c>
      <c r="O36" s="75"/>
      <c r="P36" s="76"/>
      <c r="Q36" s="76"/>
      <c r="R36" s="86"/>
      <c r="S36" s="48">
        <v>0</v>
      </c>
      <c r="T36" s="48">
        <v>2</v>
      </c>
      <c r="U36" s="49">
        <v>0</v>
      </c>
      <c r="V36" s="49">
        <v>0.010101</v>
      </c>
      <c r="W36" s="49">
        <v>0.002562</v>
      </c>
      <c r="X36" s="49">
        <v>0.654668</v>
      </c>
      <c r="Y36" s="49">
        <v>0.5</v>
      </c>
      <c r="Z36" s="49">
        <v>0</v>
      </c>
      <c r="AA36" s="71">
        <v>36</v>
      </c>
      <c r="AB36" s="71"/>
      <c r="AC36" s="72"/>
      <c r="AD36" s="78" t="s">
        <v>818</v>
      </c>
      <c r="AE36" s="78">
        <v>319</v>
      </c>
      <c r="AF36" s="78">
        <v>140</v>
      </c>
      <c r="AG36" s="78">
        <v>8056</v>
      </c>
      <c r="AH36" s="78">
        <v>3</v>
      </c>
      <c r="AI36" s="78"/>
      <c r="AJ36" s="78" t="s">
        <v>916</v>
      </c>
      <c r="AK36" s="78"/>
      <c r="AL36" s="83" t="s">
        <v>1074</v>
      </c>
      <c r="AM36" s="78"/>
      <c r="AN36" s="80">
        <v>42630.51268518518</v>
      </c>
      <c r="AO36" s="78"/>
      <c r="AP36" s="78" t="b">
        <v>1</v>
      </c>
      <c r="AQ36" s="78" t="b">
        <v>0</v>
      </c>
      <c r="AR36" s="78" t="b">
        <v>0</v>
      </c>
      <c r="AS36" s="78"/>
      <c r="AT36" s="78">
        <v>169</v>
      </c>
      <c r="AU36" s="78"/>
      <c r="AV36" s="78" t="b">
        <v>0</v>
      </c>
      <c r="AW36" s="78" t="s">
        <v>1231</v>
      </c>
      <c r="AX36" s="83" t="s">
        <v>1265</v>
      </c>
      <c r="AY36" s="78" t="s">
        <v>66</v>
      </c>
      <c r="AZ36" s="78" t="str">
        <f>REPLACE(INDEX(GroupVertices[Group],MATCH(Vertices[[#This Row],[Vertex]],GroupVertices[Vertex],0)),1,1,"")</f>
        <v>2</v>
      </c>
      <c r="BA36" s="48"/>
      <c r="BB36" s="48"/>
      <c r="BC36" s="48"/>
      <c r="BD36" s="48"/>
      <c r="BE36" s="48"/>
      <c r="BF36" s="48"/>
      <c r="BG36" s="116" t="s">
        <v>1892</v>
      </c>
      <c r="BH36" s="116" t="s">
        <v>1892</v>
      </c>
      <c r="BI36" s="116" t="s">
        <v>1945</v>
      </c>
      <c r="BJ36" s="116" t="s">
        <v>1945</v>
      </c>
      <c r="BK36" s="116">
        <v>1</v>
      </c>
      <c r="BL36" s="120">
        <v>5.2631578947368425</v>
      </c>
      <c r="BM36" s="116">
        <v>0</v>
      </c>
      <c r="BN36" s="120">
        <v>0</v>
      </c>
      <c r="BO36" s="116">
        <v>0</v>
      </c>
      <c r="BP36" s="120">
        <v>0</v>
      </c>
      <c r="BQ36" s="116">
        <v>18</v>
      </c>
      <c r="BR36" s="120">
        <v>94.73684210526316</v>
      </c>
      <c r="BS36" s="116">
        <v>19</v>
      </c>
      <c r="BT36" s="2"/>
      <c r="BU36" s="3"/>
      <c r="BV36" s="3"/>
      <c r="BW36" s="3"/>
      <c r="BX36" s="3"/>
    </row>
    <row r="37" spans="1:76" ht="15">
      <c r="A37" s="64" t="s">
        <v>307</v>
      </c>
      <c r="B37" s="65"/>
      <c r="C37" s="65" t="s">
        <v>64</v>
      </c>
      <c r="D37" s="66">
        <v>162.112297152939</v>
      </c>
      <c r="E37" s="68"/>
      <c r="F37" s="100" t="s">
        <v>1218</v>
      </c>
      <c r="G37" s="65"/>
      <c r="H37" s="69" t="s">
        <v>307</v>
      </c>
      <c r="I37" s="70"/>
      <c r="J37" s="70"/>
      <c r="K37" s="69" t="s">
        <v>1370</v>
      </c>
      <c r="L37" s="73">
        <v>38.76393295467422</v>
      </c>
      <c r="M37" s="74">
        <v>5061.37353515625</v>
      </c>
      <c r="N37" s="74">
        <v>6115.53173828125</v>
      </c>
      <c r="O37" s="75"/>
      <c r="P37" s="76"/>
      <c r="Q37" s="76"/>
      <c r="R37" s="86"/>
      <c r="S37" s="48">
        <v>4</v>
      </c>
      <c r="T37" s="48">
        <v>0</v>
      </c>
      <c r="U37" s="49">
        <v>2.666667</v>
      </c>
      <c r="V37" s="49">
        <v>0.010309</v>
      </c>
      <c r="W37" s="49">
        <v>0.003416</v>
      </c>
      <c r="X37" s="49">
        <v>1.19703</v>
      </c>
      <c r="Y37" s="49">
        <v>0.25</v>
      </c>
      <c r="Z37" s="49">
        <v>0</v>
      </c>
      <c r="AA37" s="71">
        <v>37</v>
      </c>
      <c r="AB37" s="71"/>
      <c r="AC37" s="72"/>
      <c r="AD37" s="78" t="s">
        <v>819</v>
      </c>
      <c r="AE37" s="78">
        <v>95</v>
      </c>
      <c r="AF37" s="78">
        <v>247</v>
      </c>
      <c r="AG37" s="78">
        <v>55</v>
      </c>
      <c r="AH37" s="78">
        <v>11</v>
      </c>
      <c r="AI37" s="78"/>
      <c r="AJ37" s="78" t="s">
        <v>917</v>
      </c>
      <c r="AK37" s="78" t="s">
        <v>983</v>
      </c>
      <c r="AL37" s="83" t="s">
        <v>1075</v>
      </c>
      <c r="AM37" s="78"/>
      <c r="AN37" s="80">
        <v>43521.96994212963</v>
      </c>
      <c r="AO37" s="83" t="s">
        <v>1144</v>
      </c>
      <c r="AP37" s="78" t="b">
        <v>0</v>
      </c>
      <c r="AQ37" s="78" t="b">
        <v>0</v>
      </c>
      <c r="AR37" s="78" t="b">
        <v>0</v>
      </c>
      <c r="AS37" s="78" t="s">
        <v>747</v>
      </c>
      <c r="AT37" s="78">
        <v>3</v>
      </c>
      <c r="AU37" s="83" t="s">
        <v>1192</v>
      </c>
      <c r="AV37" s="78" t="b">
        <v>0</v>
      </c>
      <c r="AW37" s="78" t="s">
        <v>1231</v>
      </c>
      <c r="AX37" s="83" t="s">
        <v>1266</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235</v>
      </c>
      <c r="B38" s="65"/>
      <c r="C38" s="65" t="s">
        <v>64</v>
      </c>
      <c r="D38" s="66">
        <v>162.29051773574096</v>
      </c>
      <c r="E38" s="68"/>
      <c r="F38" s="100" t="s">
        <v>1219</v>
      </c>
      <c r="G38" s="65"/>
      <c r="H38" s="69" t="s">
        <v>235</v>
      </c>
      <c r="I38" s="70"/>
      <c r="J38" s="70"/>
      <c r="K38" s="69" t="s">
        <v>1371</v>
      </c>
      <c r="L38" s="73">
        <v>1</v>
      </c>
      <c r="M38" s="74">
        <v>6573.41650390625</v>
      </c>
      <c r="N38" s="74">
        <v>811.6835327148438</v>
      </c>
      <c r="O38" s="75"/>
      <c r="P38" s="76"/>
      <c r="Q38" s="76"/>
      <c r="R38" s="86"/>
      <c r="S38" s="48">
        <v>1</v>
      </c>
      <c r="T38" s="48">
        <v>1</v>
      </c>
      <c r="U38" s="49">
        <v>0</v>
      </c>
      <c r="V38" s="49">
        <v>0</v>
      </c>
      <c r="W38" s="49">
        <v>0</v>
      </c>
      <c r="X38" s="49">
        <v>0.999995</v>
      </c>
      <c r="Y38" s="49">
        <v>0</v>
      </c>
      <c r="Z38" s="49" t="s">
        <v>1508</v>
      </c>
      <c r="AA38" s="71">
        <v>38</v>
      </c>
      <c r="AB38" s="71"/>
      <c r="AC38" s="72"/>
      <c r="AD38" s="78" t="s">
        <v>820</v>
      </c>
      <c r="AE38" s="78">
        <v>262</v>
      </c>
      <c r="AF38" s="78">
        <v>639</v>
      </c>
      <c r="AG38" s="78">
        <v>26151</v>
      </c>
      <c r="AH38" s="78">
        <v>155</v>
      </c>
      <c r="AI38" s="78"/>
      <c r="AJ38" s="78" t="s">
        <v>918</v>
      </c>
      <c r="AK38" s="78" t="s">
        <v>1002</v>
      </c>
      <c r="AL38" s="83" t="s">
        <v>1076</v>
      </c>
      <c r="AM38" s="78"/>
      <c r="AN38" s="80">
        <v>39879.62844907407</v>
      </c>
      <c r="AO38" s="78"/>
      <c r="AP38" s="78" t="b">
        <v>0</v>
      </c>
      <c r="AQ38" s="78" t="b">
        <v>0</v>
      </c>
      <c r="AR38" s="78" t="b">
        <v>1</v>
      </c>
      <c r="AS38" s="78"/>
      <c r="AT38" s="78">
        <v>537</v>
      </c>
      <c r="AU38" s="83" t="s">
        <v>1192</v>
      </c>
      <c r="AV38" s="78" t="b">
        <v>0</v>
      </c>
      <c r="AW38" s="78" t="s">
        <v>1231</v>
      </c>
      <c r="AX38" s="83" t="s">
        <v>1267</v>
      </c>
      <c r="AY38" s="78" t="s">
        <v>66</v>
      </c>
      <c r="AZ38" s="78" t="str">
        <f>REPLACE(INDEX(GroupVertices[Group],MATCH(Vertices[[#This Row],[Vertex]],GroupVertices[Vertex],0)),1,1,"")</f>
        <v>9</v>
      </c>
      <c r="BA38" s="48" t="s">
        <v>378</v>
      </c>
      <c r="BB38" s="48" t="s">
        <v>378</v>
      </c>
      <c r="BC38" s="48" t="s">
        <v>403</v>
      </c>
      <c r="BD38" s="48" t="s">
        <v>403</v>
      </c>
      <c r="BE38" s="48" t="s">
        <v>423</v>
      </c>
      <c r="BF38" s="48" t="s">
        <v>423</v>
      </c>
      <c r="BG38" s="116" t="s">
        <v>1892</v>
      </c>
      <c r="BH38" s="116" t="s">
        <v>1892</v>
      </c>
      <c r="BI38" s="116" t="s">
        <v>1945</v>
      </c>
      <c r="BJ38" s="116" t="s">
        <v>1945</v>
      </c>
      <c r="BK38" s="116">
        <v>2</v>
      </c>
      <c r="BL38" s="120">
        <v>5.882352941176471</v>
      </c>
      <c r="BM38" s="116">
        <v>0</v>
      </c>
      <c r="BN38" s="120">
        <v>0</v>
      </c>
      <c r="BO38" s="116">
        <v>0</v>
      </c>
      <c r="BP38" s="120">
        <v>0</v>
      </c>
      <c r="BQ38" s="116">
        <v>32</v>
      </c>
      <c r="BR38" s="120">
        <v>94.11764705882354</v>
      </c>
      <c r="BS38" s="116">
        <v>34</v>
      </c>
      <c r="BT38" s="2"/>
      <c r="BU38" s="3"/>
      <c r="BV38" s="3"/>
      <c r="BW38" s="3"/>
      <c r="BX38" s="3"/>
    </row>
    <row r="39" spans="1:76" ht="15">
      <c r="A39" s="64" t="s">
        <v>236</v>
      </c>
      <c r="B39" s="65"/>
      <c r="C39" s="65" t="s">
        <v>64</v>
      </c>
      <c r="D39" s="66">
        <v>166.98744845239173</v>
      </c>
      <c r="E39" s="68"/>
      <c r="F39" s="100" t="s">
        <v>461</v>
      </c>
      <c r="G39" s="65"/>
      <c r="H39" s="69" t="s">
        <v>236</v>
      </c>
      <c r="I39" s="70"/>
      <c r="J39" s="70"/>
      <c r="K39" s="69" t="s">
        <v>1372</v>
      </c>
      <c r="L39" s="73">
        <v>10.440986779036827</v>
      </c>
      <c r="M39" s="74">
        <v>5282.123046875</v>
      </c>
      <c r="N39" s="74">
        <v>6742.28564453125</v>
      </c>
      <c r="O39" s="75"/>
      <c r="P39" s="76"/>
      <c r="Q39" s="76"/>
      <c r="R39" s="86"/>
      <c r="S39" s="48">
        <v>0</v>
      </c>
      <c r="T39" s="48">
        <v>3</v>
      </c>
      <c r="U39" s="49">
        <v>0.666667</v>
      </c>
      <c r="V39" s="49">
        <v>0.010204</v>
      </c>
      <c r="W39" s="49">
        <v>0.00305</v>
      </c>
      <c r="X39" s="49">
        <v>0.914994</v>
      </c>
      <c r="Y39" s="49">
        <v>0.3333333333333333</v>
      </c>
      <c r="Z39" s="49">
        <v>0</v>
      </c>
      <c r="AA39" s="71">
        <v>39</v>
      </c>
      <c r="AB39" s="71"/>
      <c r="AC39" s="72"/>
      <c r="AD39" s="78" t="s">
        <v>821</v>
      </c>
      <c r="AE39" s="78">
        <v>6033</v>
      </c>
      <c r="AF39" s="78">
        <v>10970</v>
      </c>
      <c r="AG39" s="78">
        <v>531560</v>
      </c>
      <c r="AH39" s="78">
        <v>477127</v>
      </c>
      <c r="AI39" s="78"/>
      <c r="AJ39" s="78" t="s">
        <v>919</v>
      </c>
      <c r="AK39" s="78" t="s">
        <v>1003</v>
      </c>
      <c r="AL39" s="83" t="s">
        <v>1077</v>
      </c>
      <c r="AM39" s="78"/>
      <c r="AN39" s="80">
        <v>40941.04571759259</v>
      </c>
      <c r="AO39" s="83" t="s">
        <v>1145</v>
      </c>
      <c r="AP39" s="78" t="b">
        <v>0</v>
      </c>
      <c r="AQ39" s="78" t="b">
        <v>0</v>
      </c>
      <c r="AR39" s="78" t="b">
        <v>0</v>
      </c>
      <c r="AS39" s="78"/>
      <c r="AT39" s="78">
        <v>2646</v>
      </c>
      <c r="AU39" s="83" t="s">
        <v>1197</v>
      </c>
      <c r="AV39" s="78" t="b">
        <v>0</v>
      </c>
      <c r="AW39" s="78" t="s">
        <v>1231</v>
      </c>
      <c r="AX39" s="83" t="s">
        <v>1268</v>
      </c>
      <c r="AY39" s="78" t="s">
        <v>66</v>
      </c>
      <c r="AZ39" s="78" t="str">
        <f>REPLACE(INDEX(GroupVertices[Group],MATCH(Vertices[[#This Row],[Vertex]],GroupVertices[Vertex],0)),1,1,"")</f>
        <v>2</v>
      </c>
      <c r="BA39" s="48"/>
      <c r="BB39" s="48"/>
      <c r="BC39" s="48"/>
      <c r="BD39" s="48"/>
      <c r="BE39" s="48"/>
      <c r="BF39" s="48"/>
      <c r="BG39" s="116" t="s">
        <v>1893</v>
      </c>
      <c r="BH39" s="116" t="s">
        <v>1920</v>
      </c>
      <c r="BI39" s="116" t="s">
        <v>1946</v>
      </c>
      <c r="BJ39" s="116" t="s">
        <v>1946</v>
      </c>
      <c r="BK39" s="116">
        <v>3</v>
      </c>
      <c r="BL39" s="120">
        <v>6.666666666666667</v>
      </c>
      <c r="BM39" s="116">
        <v>0</v>
      </c>
      <c r="BN39" s="120">
        <v>0</v>
      </c>
      <c r="BO39" s="116">
        <v>0</v>
      </c>
      <c r="BP39" s="120">
        <v>0</v>
      </c>
      <c r="BQ39" s="116">
        <v>42</v>
      </c>
      <c r="BR39" s="120">
        <v>93.33333333333333</v>
      </c>
      <c r="BS39" s="116">
        <v>45</v>
      </c>
      <c r="BT39" s="2"/>
      <c r="BU39" s="3"/>
      <c r="BV39" s="3"/>
      <c r="BW39" s="3"/>
      <c r="BX39" s="3"/>
    </row>
    <row r="40" spans="1:76" ht="15">
      <c r="A40" s="64" t="s">
        <v>308</v>
      </c>
      <c r="B40" s="65"/>
      <c r="C40" s="65" t="s">
        <v>64</v>
      </c>
      <c r="D40" s="66">
        <v>174.41951954184003</v>
      </c>
      <c r="E40" s="68"/>
      <c r="F40" s="100" t="s">
        <v>1220</v>
      </c>
      <c r="G40" s="65"/>
      <c r="H40" s="69" t="s">
        <v>308</v>
      </c>
      <c r="I40" s="70"/>
      <c r="J40" s="70"/>
      <c r="K40" s="69" t="s">
        <v>1373</v>
      </c>
      <c r="L40" s="73">
        <v>10.440986779036827</v>
      </c>
      <c r="M40" s="74">
        <v>5066.47412109375</v>
      </c>
      <c r="N40" s="74">
        <v>7554.83642578125</v>
      </c>
      <c r="O40" s="75"/>
      <c r="P40" s="76"/>
      <c r="Q40" s="76"/>
      <c r="R40" s="86"/>
      <c r="S40" s="48">
        <v>3</v>
      </c>
      <c r="T40" s="48">
        <v>0</v>
      </c>
      <c r="U40" s="49">
        <v>0.666667</v>
      </c>
      <c r="V40" s="49">
        <v>0.010204</v>
      </c>
      <c r="W40" s="49">
        <v>0.002999</v>
      </c>
      <c r="X40" s="49">
        <v>0.918796</v>
      </c>
      <c r="Y40" s="49">
        <v>0.3333333333333333</v>
      </c>
      <c r="Z40" s="49">
        <v>0</v>
      </c>
      <c r="AA40" s="71">
        <v>40</v>
      </c>
      <c r="AB40" s="71"/>
      <c r="AC40" s="72"/>
      <c r="AD40" s="78" t="s">
        <v>822</v>
      </c>
      <c r="AE40" s="78">
        <v>1854</v>
      </c>
      <c r="AF40" s="78">
        <v>27317</v>
      </c>
      <c r="AG40" s="78">
        <v>22680</v>
      </c>
      <c r="AH40" s="78">
        <v>4586</v>
      </c>
      <c r="AI40" s="78"/>
      <c r="AJ40" s="78" t="s">
        <v>920</v>
      </c>
      <c r="AK40" s="78" t="s">
        <v>1004</v>
      </c>
      <c r="AL40" s="83" t="s">
        <v>1078</v>
      </c>
      <c r="AM40" s="78"/>
      <c r="AN40" s="80">
        <v>40591.634780092594</v>
      </c>
      <c r="AO40" s="83" t="s">
        <v>1146</v>
      </c>
      <c r="AP40" s="78" t="b">
        <v>0</v>
      </c>
      <c r="AQ40" s="78" t="b">
        <v>0</v>
      </c>
      <c r="AR40" s="78" t="b">
        <v>1</v>
      </c>
      <c r="AS40" s="78"/>
      <c r="AT40" s="78">
        <v>692</v>
      </c>
      <c r="AU40" s="83" t="s">
        <v>1198</v>
      </c>
      <c r="AV40" s="78" t="b">
        <v>1</v>
      </c>
      <c r="AW40" s="78" t="s">
        <v>1231</v>
      </c>
      <c r="AX40" s="83" t="s">
        <v>1269</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237</v>
      </c>
      <c r="B41" s="65"/>
      <c r="C41" s="65" t="s">
        <v>64</v>
      </c>
      <c r="D41" s="66">
        <v>162.05637589864145</v>
      </c>
      <c r="E41" s="68"/>
      <c r="F41" s="100" t="s">
        <v>462</v>
      </c>
      <c r="G41" s="65"/>
      <c r="H41" s="69" t="s">
        <v>237</v>
      </c>
      <c r="I41" s="70"/>
      <c r="J41" s="70"/>
      <c r="K41" s="69" t="s">
        <v>1374</v>
      </c>
      <c r="L41" s="73">
        <v>10.440986779036827</v>
      </c>
      <c r="M41" s="74">
        <v>4804.10302734375</v>
      </c>
      <c r="N41" s="74">
        <v>7103.505859375</v>
      </c>
      <c r="O41" s="75"/>
      <c r="P41" s="76"/>
      <c r="Q41" s="76"/>
      <c r="R41" s="86"/>
      <c r="S41" s="48">
        <v>0</v>
      </c>
      <c r="T41" s="48">
        <v>3</v>
      </c>
      <c r="U41" s="49">
        <v>0.666667</v>
      </c>
      <c r="V41" s="49">
        <v>0.010204</v>
      </c>
      <c r="W41" s="49">
        <v>0.00305</v>
      </c>
      <c r="X41" s="49">
        <v>0.914994</v>
      </c>
      <c r="Y41" s="49">
        <v>0.3333333333333333</v>
      </c>
      <c r="Z41" s="49">
        <v>0</v>
      </c>
      <c r="AA41" s="71">
        <v>41</v>
      </c>
      <c r="AB41" s="71"/>
      <c r="AC41" s="72"/>
      <c r="AD41" s="78" t="s">
        <v>823</v>
      </c>
      <c r="AE41" s="78">
        <v>612</v>
      </c>
      <c r="AF41" s="78">
        <v>124</v>
      </c>
      <c r="AG41" s="78">
        <v>1044</v>
      </c>
      <c r="AH41" s="78">
        <v>1327</v>
      </c>
      <c r="AI41" s="78"/>
      <c r="AJ41" s="78" t="s">
        <v>921</v>
      </c>
      <c r="AK41" s="78" t="s">
        <v>1003</v>
      </c>
      <c r="AL41" s="83" t="s">
        <v>1079</v>
      </c>
      <c r="AM41" s="78"/>
      <c r="AN41" s="80">
        <v>42885.72362268518</v>
      </c>
      <c r="AO41" s="83" t="s">
        <v>1147</v>
      </c>
      <c r="AP41" s="78" t="b">
        <v>1</v>
      </c>
      <c r="AQ41" s="78" t="b">
        <v>0</v>
      </c>
      <c r="AR41" s="78" t="b">
        <v>0</v>
      </c>
      <c r="AS41" s="78"/>
      <c r="AT41" s="78">
        <v>4</v>
      </c>
      <c r="AU41" s="78"/>
      <c r="AV41" s="78" t="b">
        <v>0</v>
      </c>
      <c r="AW41" s="78" t="s">
        <v>1231</v>
      </c>
      <c r="AX41" s="83" t="s">
        <v>1270</v>
      </c>
      <c r="AY41" s="78" t="s">
        <v>66</v>
      </c>
      <c r="AZ41" s="78" t="str">
        <f>REPLACE(INDEX(GroupVertices[Group],MATCH(Vertices[[#This Row],[Vertex]],GroupVertices[Vertex],0)),1,1,"")</f>
        <v>2</v>
      </c>
      <c r="BA41" s="48"/>
      <c r="BB41" s="48"/>
      <c r="BC41" s="48"/>
      <c r="BD41" s="48"/>
      <c r="BE41" s="48"/>
      <c r="BF41" s="48"/>
      <c r="BG41" s="116" t="s">
        <v>1894</v>
      </c>
      <c r="BH41" s="116" t="s">
        <v>1921</v>
      </c>
      <c r="BI41" s="116" t="s">
        <v>1947</v>
      </c>
      <c r="BJ41" s="116" t="s">
        <v>1947</v>
      </c>
      <c r="BK41" s="116">
        <v>3</v>
      </c>
      <c r="BL41" s="120">
        <v>6.666666666666667</v>
      </c>
      <c r="BM41" s="116">
        <v>0</v>
      </c>
      <c r="BN41" s="120">
        <v>0</v>
      </c>
      <c r="BO41" s="116">
        <v>0</v>
      </c>
      <c r="BP41" s="120">
        <v>0</v>
      </c>
      <c r="BQ41" s="116">
        <v>42</v>
      </c>
      <c r="BR41" s="120">
        <v>93.33333333333333</v>
      </c>
      <c r="BS41" s="116">
        <v>45</v>
      </c>
      <c r="BT41" s="2"/>
      <c r="BU41" s="3"/>
      <c r="BV41" s="3"/>
      <c r="BW41" s="3"/>
      <c r="BX41" s="3"/>
    </row>
    <row r="42" spans="1:76" ht="15">
      <c r="A42" s="64" t="s">
        <v>238</v>
      </c>
      <c r="B42" s="65"/>
      <c r="C42" s="65" t="s">
        <v>64</v>
      </c>
      <c r="D42" s="66">
        <v>162.04000870226167</v>
      </c>
      <c r="E42" s="68"/>
      <c r="F42" s="100" t="s">
        <v>463</v>
      </c>
      <c r="G42" s="65"/>
      <c r="H42" s="69" t="s">
        <v>238</v>
      </c>
      <c r="I42" s="70"/>
      <c r="J42" s="70"/>
      <c r="K42" s="69" t="s">
        <v>1375</v>
      </c>
      <c r="L42" s="73">
        <v>1</v>
      </c>
      <c r="M42" s="74">
        <v>9281.810546875</v>
      </c>
      <c r="N42" s="74">
        <v>9646.09375</v>
      </c>
      <c r="O42" s="75"/>
      <c r="P42" s="76"/>
      <c r="Q42" s="76"/>
      <c r="R42" s="86"/>
      <c r="S42" s="48">
        <v>0</v>
      </c>
      <c r="T42" s="48">
        <v>1</v>
      </c>
      <c r="U42" s="49">
        <v>0</v>
      </c>
      <c r="V42" s="49">
        <v>0.090909</v>
      </c>
      <c r="W42" s="49">
        <v>0</v>
      </c>
      <c r="X42" s="49">
        <v>0.617114</v>
      </c>
      <c r="Y42" s="49">
        <v>0</v>
      </c>
      <c r="Z42" s="49">
        <v>0</v>
      </c>
      <c r="AA42" s="71">
        <v>42</v>
      </c>
      <c r="AB42" s="71"/>
      <c r="AC42" s="72"/>
      <c r="AD42" s="78" t="s">
        <v>824</v>
      </c>
      <c r="AE42" s="78">
        <v>20</v>
      </c>
      <c r="AF42" s="78">
        <v>88</v>
      </c>
      <c r="AG42" s="78">
        <v>1078</v>
      </c>
      <c r="AH42" s="78">
        <v>3215</v>
      </c>
      <c r="AI42" s="78"/>
      <c r="AJ42" s="78" t="s">
        <v>922</v>
      </c>
      <c r="AK42" s="78" t="s">
        <v>1005</v>
      </c>
      <c r="AL42" s="83" t="s">
        <v>1080</v>
      </c>
      <c r="AM42" s="78"/>
      <c r="AN42" s="80">
        <v>39844.04634259259</v>
      </c>
      <c r="AO42" s="78"/>
      <c r="AP42" s="78" t="b">
        <v>0</v>
      </c>
      <c r="AQ42" s="78" t="b">
        <v>0</v>
      </c>
      <c r="AR42" s="78" t="b">
        <v>0</v>
      </c>
      <c r="AS42" s="78"/>
      <c r="AT42" s="78">
        <v>32</v>
      </c>
      <c r="AU42" s="83" t="s">
        <v>1199</v>
      </c>
      <c r="AV42" s="78" t="b">
        <v>0</v>
      </c>
      <c r="AW42" s="78" t="s">
        <v>1231</v>
      </c>
      <c r="AX42" s="83" t="s">
        <v>1271</v>
      </c>
      <c r="AY42" s="78" t="s">
        <v>66</v>
      </c>
      <c r="AZ42" s="78" t="str">
        <f>REPLACE(INDEX(GroupVertices[Group],MATCH(Vertices[[#This Row],[Vertex]],GroupVertices[Vertex],0)),1,1,"")</f>
        <v>6</v>
      </c>
      <c r="BA42" s="48"/>
      <c r="BB42" s="48"/>
      <c r="BC42" s="48"/>
      <c r="BD42" s="48"/>
      <c r="BE42" s="48" t="s">
        <v>418</v>
      </c>
      <c r="BF42" s="48" t="s">
        <v>418</v>
      </c>
      <c r="BG42" s="116" t="s">
        <v>1881</v>
      </c>
      <c r="BH42" s="116" t="s">
        <v>1881</v>
      </c>
      <c r="BI42" s="116" t="s">
        <v>1934</v>
      </c>
      <c r="BJ42" s="116" t="s">
        <v>1934</v>
      </c>
      <c r="BK42" s="116">
        <v>1</v>
      </c>
      <c r="BL42" s="120">
        <v>4.761904761904762</v>
      </c>
      <c r="BM42" s="116">
        <v>0</v>
      </c>
      <c r="BN42" s="120">
        <v>0</v>
      </c>
      <c r="BO42" s="116">
        <v>0</v>
      </c>
      <c r="BP42" s="120">
        <v>0</v>
      </c>
      <c r="BQ42" s="116">
        <v>20</v>
      </c>
      <c r="BR42" s="120">
        <v>95.23809523809524</v>
      </c>
      <c r="BS42" s="116">
        <v>21</v>
      </c>
      <c r="BT42" s="2"/>
      <c r="BU42" s="3"/>
      <c r="BV42" s="3"/>
      <c r="BW42" s="3"/>
      <c r="BX42" s="3"/>
    </row>
    <row r="43" spans="1:76" ht="15">
      <c r="A43" s="64" t="s">
        <v>239</v>
      </c>
      <c r="B43" s="65"/>
      <c r="C43" s="65" t="s">
        <v>64</v>
      </c>
      <c r="D43" s="66">
        <v>162.45509898822644</v>
      </c>
      <c r="E43" s="68"/>
      <c r="F43" s="100" t="s">
        <v>464</v>
      </c>
      <c r="G43" s="65"/>
      <c r="H43" s="69" t="s">
        <v>239</v>
      </c>
      <c r="I43" s="70"/>
      <c r="J43" s="70"/>
      <c r="K43" s="69" t="s">
        <v>1376</v>
      </c>
      <c r="L43" s="73">
        <v>4.146990872521247</v>
      </c>
      <c r="M43" s="74">
        <v>5477.03515625</v>
      </c>
      <c r="N43" s="74">
        <v>7426.5537109375</v>
      </c>
      <c r="O43" s="75"/>
      <c r="P43" s="76"/>
      <c r="Q43" s="76"/>
      <c r="R43" s="86"/>
      <c r="S43" s="48">
        <v>0</v>
      </c>
      <c r="T43" s="48">
        <v>3</v>
      </c>
      <c r="U43" s="49">
        <v>0.222222</v>
      </c>
      <c r="V43" s="49">
        <v>0.01</v>
      </c>
      <c r="W43" s="49">
        <v>0.056064</v>
      </c>
      <c r="X43" s="49">
        <v>0.631772</v>
      </c>
      <c r="Y43" s="49">
        <v>0.3333333333333333</v>
      </c>
      <c r="Z43" s="49">
        <v>0</v>
      </c>
      <c r="AA43" s="71">
        <v>43</v>
      </c>
      <c r="AB43" s="71"/>
      <c r="AC43" s="72"/>
      <c r="AD43" s="78" t="s">
        <v>239</v>
      </c>
      <c r="AE43" s="78">
        <v>1314</v>
      </c>
      <c r="AF43" s="78">
        <v>1001</v>
      </c>
      <c r="AG43" s="78">
        <v>44945</v>
      </c>
      <c r="AH43" s="78">
        <v>2633</v>
      </c>
      <c r="AI43" s="78"/>
      <c r="AJ43" s="78" t="s">
        <v>923</v>
      </c>
      <c r="AK43" s="78" t="s">
        <v>1006</v>
      </c>
      <c r="AL43" s="83" t="s">
        <v>1081</v>
      </c>
      <c r="AM43" s="78"/>
      <c r="AN43" s="80">
        <v>40904.471979166665</v>
      </c>
      <c r="AO43" s="78"/>
      <c r="AP43" s="78" t="b">
        <v>1</v>
      </c>
      <c r="AQ43" s="78" t="b">
        <v>0</v>
      </c>
      <c r="AR43" s="78" t="b">
        <v>1</v>
      </c>
      <c r="AS43" s="78"/>
      <c r="AT43" s="78">
        <v>712</v>
      </c>
      <c r="AU43" s="83" t="s">
        <v>1192</v>
      </c>
      <c r="AV43" s="78" t="b">
        <v>0</v>
      </c>
      <c r="AW43" s="78" t="s">
        <v>1231</v>
      </c>
      <c r="AX43" s="83" t="s">
        <v>1272</v>
      </c>
      <c r="AY43" s="78" t="s">
        <v>66</v>
      </c>
      <c r="AZ43" s="78" t="str">
        <f>REPLACE(INDEX(GroupVertices[Group],MATCH(Vertices[[#This Row],[Vertex]],GroupVertices[Vertex],0)),1,1,"")</f>
        <v>4</v>
      </c>
      <c r="BA43" s="48"/>
      <c r="BB43" s="48"/>
      <c r="BC43" s="48"/>
      <c r="BD43" s="48"/>
      <c r="BE43" s="48" t="s">
        <v>422</v>
      </c>
      <c r="BF43" s="48" t="s">
        <v>422</v>
      </c>
      <c r="BG43" s="116" t="s">
        <v>1889</v>
      </c>
      <c r="BH43" s="116" t="s">
        <v>1889</v>
      </c>
      <c r="BI43" s="116" t="s">
        <v>1942</v>
      </c>
      <c r="BJ43" s="116" t="s">
        <v>1942</v>
      </c>
      <c r="BK43" s="116">
        <v>0</v>
      </c>
      <c r="BL43" s="120">
        <v>0</v>
      </c>
      <c r="BM43" s="116">
        <v>0</v>
      </c>
      <c r="BN43" s="120">
        <v>0</v>
      </c>
      <c r="BO43" s="116">
        <v>0</v>
      </c>
      <c r="BP43" s="120">
        <v>0</v>
      </c>
      <c r="BQ43" s="116">
        <v>21</v>
      </c>
      <c r="BR43" s="120">
        <v>100</v>
      </c>
      <c r="BS43" s="116">
        <v>21</v>
      </c>
      <c r="BT43" s="2"/>
      <c r="BU43" s="3"/>
      <c r="BV43" s="3"/>
      <c r="BW43" s="3"/>
      <c r="BX43" s="3"/>
    </row>
    <row r="44" spans="1:76" ht="15">
      <c r="A44" s="64" t="s">
        <v>240</v>
      </c>
      <c r="B44" s="65"/>
      <c r="C44" s="65" t="s">
        <v>64</v>
      </c>
      <c r="D44" s="66">
        <v>162.26369371945188</v>
      </c>
      <c r="E44" s="68"/>
      <c r="F44" s="100" t="s">
        <v>465</v>
      </c>
      <c r="G44" s="65"/>
      <c r="H44" s="69" t="s">
        <v>240</v>
      </c>
      <c r="I44" s="70"/>
      <c r="J44" s="70"/>
      <c r="K44" s="69" t="s">
        <v>1377</v>
      </c>
      <c r="L44" s="73">
        <v>4.146990872521247</v>
      </c>
      <c r="M44" s="74">
        <v>6111.73046875</v>
      </c>
      <c r="N44" s="74">
        <v>9646.09375</v>
      </c>
      <c r="O44" s="75"/>
      <c r="P44" s="76"/>
      <c r="Q44" s="76"/>
      <c r="R44" s="86"/>
      <c r="S44" s="48">
        <v>0</v>
      </c>
      <c r="T44" s="48">
        <v>3</v>
      </c>
      <c r="U44" s="49">
        <v>0.222222</v>
      </c>
      <c r="V44" s="49">
        <v>0.01</v>
      </c>
      <c r="W44" s="49">
        <v>0.056064</v>
      </c>
      <c r="X44" s="49">
        <v>0.631772</v>
      </c>
      <c r="Y44" s="49">
        <v>0.3333333333333333</v>
      </c>
      <c r="Z44" s="49">
        <v>0</v>
      </c>
      <c r="AA44" s="71">
        <v>44</v>
      </c>
      <c r="AB44" s="71"/>
      <c r="AC44" s="72"/>
      <c r="AD44" s="78" t="s">
        <v>825</v>
      </c>
      <c r="AE44" s="78">
        <v>1980</v>
      </c>
      <c r="AF44" s="78">
        <v>580</v>
      </c>
      <c r="AG44" s="78">
        <v>341</v>
      </c>
      <c r="AH44" s="78">
        <v>516</v>
      </c>
      <c r="AI44" s="78"/>
      <c r="AJ44" s="78" t="s">
        <v>924</v>
      </c>
      <c r="AK44" s="78" t="s">
        <v>986</v>
      </c>
      <c r="AL44" s="78"/>
      <c r="AM44" s="78"/>
      <c r="AN44" s="80">
        <v>41165.89847222222</v>
      </c>
      <c r="AO44" s="83" t="s">
        <v>1148</v>
      </c>
      <c r="AP44" s="78" t="b">
        <v>1</v>
      </c>
      <c r="AQ44" s="78" t="b">
        <v>0</v>
      </c>
      <c r="AR44" s="78" t="b">
        <v>1</v>
      </c>
      <c r="AS44" s="78"/>
      <c r="AT44" s="78">
        <v>3</v>
      </c>
      <c r="AU44" s="83" t="s">
        <v>1192</v>
      </c>
      <c r="AV44" s="78" t="b">
        <v>0</v>
      </c>
      <c r="AW44" s="78" t="s">
        <v>1231</v>
      </c>
      <c r="AX44" s="83" t="s">
        <v>1273</v>
      </c>
      <c r="AY44" s="78" t="s">
        <v>66</v>
      </c>
      <c r="AZ44" s="78" t="str">
        <f>REPLACE(INDEX(GroupVertices[Group],MATCH(Vertices[[#This Row],[Vertex]],GroupVertices[Vertex],0)),1,1,"")</f>
        <v>4</v>
      </c>
      <c r="BA44" s="48"/>
      <c r="BB44" s="48"/>
      <c r="BC44" s="48"/>
      <c r="BD44" s="48"/>
      <c r="BE44" s="48" t="s">
        <v>422</v>
      </c>
      <c r="BF44" s="48" t="s">
        <v>422</v>
      </c>
      <c r="BG44" s="116" t="s">
        <v>1889</v>
      </c>
      <c r="BH44" s="116" t="s">
        <v>1889</v>
      </c>
      <c r="BI44" s="116" t="s">
        <v>1942</v>
      </c>
      <c r="BJ44" s="116" t="s">
        <v>1942</v>
      </c>
      <c r="BK44" s="116">
        <v>0</v>
      </c>
      <c r="BL44" s="120">
        <v>0</v>
      </c>
      <c r="BM44" s="116">
        <v>0</v>
      </c>
      <c r="BN44" s="120">
        <v>0</v>
      </c>
      <c r="BO44" s="116">
        <v>0</v>
      </c>
      <c r="BP44" s="120">
        <v>0</v>
      </c>
      <c r="BQ44" s="116">
        <v>21</v>
      </c>
      <c r="BR44" s="120">
        <v>100</v>
      </c>
      <c r="BS44" s="116">
        <v>21</v>
      </c>
      <c r="BT44" s="2"/>
      <c r="BU44" s="3"/>
      <c r="BV44" s="3"/>
      <c r="BW44" s="3"/>
      <c r="BX44" s="3"/>
    </row>
    <row r="45" spans="1:76" ht="15">
      <c r="A45" s="64" t="s">
        <v>241</v>
      </c>
      <c r="B45" s="65"/>
      <c r="C45" s="65" t="s">
        <v>64</v>
      </c>
      <c r="D45" s="66">
        <v>162.7533456778134</v>
      </c>
      <c r="E45" s="68"/>
      <c r="F45" s="100" t="s">
        <v>466</v>
      </c>
      <c r="G45" s="65"/>
      <c r="H45" s="69" t="s">
        <v>241</v>
      </c>
      <c r="I45" s="70"/>
      <c r="J45" s="70"/>
      <c r="K45" s="69" t="s">
        <v>1378</v>
      </c>
      <c r="L45" s="73">
        <v>1</v>
      </c>
      <c r="M45" s="74">
        <v>7686.041015625</v>
      </c>
      <c r="N45" s="74">
        <v>614.6444091796875</v>
      </c>
      <c r="O45" s="75"/>
      <c r="P45" s="76"/>
      <c r="Q45" s="76"/>
      <c r="R45" s="86"/>
      <c r="S45" s="48">
        <v>0</v>
      </c>
      <c r="T45" s="48">
        <v>1</v>
      </c>
      <c r="U45" s="49">
        <v>0</v>
      </c>
      <c r="V45" s="49">
        <v>1</v>
      </c>
      <c r="W45" s="49">
        <v>0</v>
      </c>
      <c r="X45" s="49">
        <v>0.999995</v>
      </c>
      <c r="Y45" s="49">
        <v>0</v>
      </c>
      <c r="Z45" s="49">
        <v>0</v>
      </c>
      <c r="AA45" s="71">
        <v>45</v>
      </c>
      <c r="AB45" s="71"/>
      <c r="AC45" s="72"/>
      <c r="AD45" s="78" t="s">
        <v>826</v>
      </c>
      <c r="AE45" s="78">
        <v>1061</v>
      </c>
      <c r="AF45" s="78">
        <v>1657</v>
      </c>
      <c r="AG45" s="78">
        <v>5033</v>
      </c>
      <c r="AH45" s="78">
        <v>5455</v>
      </c>
      <c r="AI45" s="78"/>
      <c r="AJ45" s="78" t="s">
        <v>925</v>
      </c>
      <c r="AK45" s="78"/>
      <c r="AL45" s="78"/>
      <c r="AM45" s="78"/>
      <c r="AN45" s="80">
        <v>41265.41546296296</v>
      </c>
      <c r="AO45" s="83" t="s">
        <v>1149</v>
      </c>
      <c r="AP45" s="78" t="b">
        <v>0</v>
      </c>
      <c r="AQ45" s="78" t="b">
        <v>0</v>
      </c>
      <c r="AR45" s="78" t="b">
        <v>0</v>
      </c>
      <c r="AS45" s="78"/>
      <c r="AT45" s="78">
        <v>46</v>
      </c>
      <c r="AU45" s="83" t="s">
        <v>1193</v>
      </c>
      <c r="AV45" s="78" t="b">
        <v>0</v>
      </c>
      <c r="AW45" s="78" t="s">
        <v>1231</v>
      </c>
      <c r="AX45" s="83" t="s">
        <v>1274</v>
      </c>
      <c r="AY45" s="78" t="s">
        <v>66</v>
      </c>
      <c r="AZ45" s="78" t="str">
        <f>REPLACE(INDEX(GroupVertices[Group],MATCH(Vertices[[#This Row],[Vertex]],GroupVertices[Vertex],0)),1,1,"")</f>
        <v>13</v>
      </c>
      <c r="BA45" s="48" t="s">
        <v>389</v>
      </c>
      <c r="BB45" s="48" t="s">
        <v>389</v>
      </c>
      <c r="BC45" s="48" t="s">
        <v>411</v>
      </c>
      <c r="BD45" s="48" t="s">
        <v>411</v>
      </c>
      <c r="BE45" s="48"/>
      <c r="BF45" s="48"/>
      <c r="BG45" s="116" t="s">
        <v>1895</v>
      </c>
      <c r="BH45" s="116" t="s">
        <v>1895</v>
      </c>
      <c r="BI45" s="116" t="s">
        <v>1948</v>
      </c>
      <c r="BJ45" s="116" t="s">
        <v>1948</v>
      </c>
      <c r="BK45" s="116">
        <v>5</v>
      </c>
      <c r="BL45" s="120">
        <v>12.195121951219512</v>
      </c>
      <c r="BM45" s="116">
        <v>0</v>
      </c>
      <c r="BN45" s="120">
        <v>0</v>
      </c>
      <c r="BO45" s="116">
        <v>0</v>
      </c>
      <c r="BP45" s="120">
        <v>0</v>
      </c>
      <c r="BQ45" s="116">
        <v>36</v>
      </c>
      <c r="BR45" s="120">
        <v>87.8048780487805</v>
      </c>
      <c r="BS45" s="116">
        <v>41</v>
      </c>
      <c r="BT45" s="2"/>
      <c r="BU45" s="3"/>
      <c r="BV45" s="3"/>
      <c r="BW45" s="3"/>
      <c r="BX45" s="3"/>
    </row>
    <row r="46" spans="1:76" ht="15">
      <c r="A46" s="64" t="s">
        <v>309</v>
      </c>
      <c r="B46" s="65"/>
      <c r="C46" s="65" t="s">
        <v>64</v>
      </c>
      <c r="D46" s="66">
        <v>162.11138786425124</v>
      </c>
      <c r="E46" s="68"/>
      <c r="F46" s="100" t="s">
        <v>1221</v>
      </c>
      <c r="G46" s="65"/>
      <c r="H46" s="69" t="s">
        <v>309</v>
      </c>
      <c r="I46" s="70"/>
      <c r="J46" s="70"/>
      <c r="K46" s="69" t="s">
        <v>1379</v>
      </c>
      <c r="L46" s="73">
        <v>1</v>
      </c>
      <c r="M46" s="74">
        <v>7686.041015625</v>
      </c>
      <c r="N46" s="74">
        <v>1138.1214599609375</v>
      </c>
      <c r="O46" s="75"/>
      <c r="P46" s="76"/>
      <c r="Q46" s="76"/>
      <c r="R46" s="86"/>
      <c r="S46" s="48">
        <v>1</v>
      </c>
      <c r="T46" s="48">
        <v>0</v>
      </c>
      <c r="U46" s="49">
        <v>0</v>
      </c>
      <c r="V46" s="49">
        <v>1</v>
      </c>
      <c r="W46" s="49">
        <v>0</v>
      </c>
      <c r="X46" s="49">
        <v>0.999995</v>
      </c>
      <c r="Y46" s="49">
        <v>0</v>
      </c>
      <c r="Z46" s="49">
        <v>0</v>
      </c>
      <c r="AA46" s="71">
        <v>46</v>
      </c>
      <c r="AB46" s="71"/>
      <c r="AC46" s="72"/>
      <c r="AD46" s="78" t="s">
        <v>827</v>
      </c>
      <c r="AE46" s="78">
        <v>1394</v>
      </c>
      <c r="AF46" s="78">
        <v>245</v>
      </c>
      <c r="AG46" s="78">
        <v>412</v>
      </c>
      <c r="AH46" s="78">
        <v>850</v>
      </c>
      <c r="AI46" s="78"/>
      <c r="AJ46" s="78" t="s">
        <v>926</v>
      </c>
      <c r="AK46" s="78" t="s">
        <v>1007</v>
      </c>
      <c r="AL46" s="78"/>
      <c r="AM46" s="78"/>
      <c r="AN46" s="80">
        <v>40230.386087962965</v>
      </c>
      <c r="AO46" s="83" t="s">
        <v>1150</v>
      </c>
      <c r="AP46" s="78" t="b">
        <v>0</v>
      </c>
      <c r="AQ46" s="78" t="b">
        <v>0</v>
      </c>
      <c r="AR46" s="78" t="b">
        <v>1</v>
      </c>
      <c r="AS46" s="78" t="s">
        <v>747</v>
      </c>
      <c r="AT46" s="78">
        <v>18</v>
      </c>
      <c r="AU46" s="83" t="s">
        <v>1192</v>
      </c>
      <c r="AV46" s="78" t="b">
        <v>0</v>
      </c>
      <c r="AW46" s="78" t="s">
        <v>1231</v>
      </c>
      <c r="AX46" s="83" t="s">
        <v>1275</v>
      </c>
      <c r="AY46" s="78" t="s">
        <v>65</v>
      </c>
      <c r="AZ46" s="78" t="str">
        <f>REPLACE(INDEX(GroupVertices[Group],MATCH(Vertices[[#This Row],[Vertex]],GroupVertices[Vertex],0)),1,1,"")</f>
        <v>13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242</v>
      </c>
      <c r="B47" s="65"/>
      <c r="C47" s="65" t="s">
        <v>64</v>
      </c>
      <c r="D47" s="66">
        <v>162.71242768686398</v>
      </c>
      <c r="E47" s="68"/>
      <c r="F47" s="100" t="s">
        <v>1222</v>
      </c>
      <c r="G47" s="65"/>
      <c r="H47" s="69" t="s">
        <v>242</v>
      </c>
      <c r="I47" s="70"/>
      <c r="J47" s="70"/>
      <c r="K47" s="69" t="s">
        <v>1380</v>
      </c>
      <c r="L47" s="73">
        <v>57.64589235127479</v>
      </c>
      <c r="M47" s="74">
        <v>7133.78955078125</v>
      </c>
      <c r="N47" s="74">
        <v>6022.92724609375</v>
      </c>
      <c r="O47" s="75"/>
      <c r="P47" s="76"/>
      <c r="Q47" s="76"/>
      <c r="R47" s="86"/>
      <c r="S47" s="48">
        <v>3</v>
      </c>
      <c r="T47" s="48">
        <v>3</v>
      </c>
      <c r="U47" s="49">
        <v>4</v>
      </c>
      <c r="V47" s="49">
        <v>0.333333</v>
      </c>
      <c r="W47" s="49">
        <v>0</v>
      </c>
      <c r="X47" s="49">
        <v>1.705366</v>
      </c>
      <c r="Y47" s="49">
        <v>0.16666666666666666</v>
      </c>
      <c r="Z47" s="49">
        <v>0.3333333333333333</v>
      </c>
      <c r="AA47" s="71">
        <v>47</v>
      </c>
      <c r="AB47" s="71"/>
      <c r="AC47" s="72"/>
      <c r="AD47" s="78" t="s">
        <v>828</v>
      </c>
      <c r="AE47" s="78">
        <v>1551</v>
      </c>
      <c r="AF47" s="78">
        <v>1567</v>
      </c>
      <c r="AG47" s="78">
        <v>8338</v>
      </c>
      <c r="AH47" s="78">
        <v>4660</v>
      </c>
      <c r="AI47" s="78"/>
      <c r="AJ47" s="78" t="s">
        <v>927</v>
      </c>
      <c r="AK47" s="78" t="s">
        <v>1008</v>
      </c>
      <c r="AL47" s="83" t="s">
        <v>1082</v>
      </c>
      <c r="AM47" s="78"/>
      <c r="AN47" s="80">
        <v>39136.47137731482</v>
      </c>
      <c r="AO47" s="83" t="s">
        <v>1151</v>
      </c>
      <c r="AP47" s="78" t="b">
        <v>0</v>
      </c>
      <c r="AQ47" s="78" t="b">
        <v>0</v>
      </c>
      <c r="AR47" s="78" t="b">
        <v>1</v>
      </c>
      <c r="AS47" s="78"/>
      <c r="AT47" s="78">
        <v>62</v>
      </c>
      <c r="AU47" s="83" t="s">
        <v>1198</v>
      </c>
      <c r="AV47" s="78" t="b">
        <v>0</v>
      </c>
      <c r="AW47" s="78" t="s">
        <v>1231</v>
      </c>
      <c r="AX47" s="83" t="s">
        <v>1276</v>
      </c>
      <c r="AY47" s="78" t="s">
        <v>66</v>
      </c>
      <c r="AZ47" s="78" t="str">
        <f>REPLACE(INDEX(GroupVertices[Group],MATCH(Vertices[[#This Row],[Vertex]],GroupVertices[Vertex],0)),1,1,"")</f>
        <v>8</v>
      </c>
      <c r="BA47" s="48" t="s">
        <v>1861</v>
      </c>
      <c r="BB47" s="48" t="s">
        <v>1861</v>
      </c>
      <c r="BC47" s="48" t="s">
        <v>412</v>
      </c>
      <c r="BD47" s="48" t="s">
        <v>1870</v>
      </c>
      <c r="BE47" s="48" t="s">
        <v>422</v>
      </c>
      <c r="BF47" s="48" t="s">
        <v>422</v>
      </c>
      <c r="BG47" s="116" t="s">
        <v>1896</v>
      </c>
      <c r="BH47" s="116" t="s">
        <v>1896</v>
      </c>
      <c r="BI47" s="116" t="s">
        <v>1949</v>
      </c>
      <c r="BJ47" s="116" t="s">
        <v>1949</v>
      </c>
      <c r="BK47" s="116">
        <v>7</v>
      </c>
      <c r="BL47" s="120">
        <v>14.583333333333334</v>
      </c>
      <c r="BM47" s="116">
        <v>3</v>
      </c>
      <c r="BN47" s="120">
        <v>6.25</v>
      </c>
      <c r="BO47" s="116">
        <v>0</v>
      </c>
      <c r="BP47" s="120">
        <v>0</v>
      </c>
      <c r="BQ47" s="116">
        <v>38</v>
      </c>
      <c r="BR47" s="120">
        <v>79.16666666666667</v>
      </c>
      <c r="BS47" s="116">
        <v>48</v>
      </c>
      <c r="BT47" s="2"/>
      <c r="BU47" s="3"/>
      <c r="BV47" s="3"/>
      <c r="BW47" s="3"/>
      <c r="BX47" s="3"/>
    </row>
    <row r="48" spans="1:76" ht="15">
      <c r="A48" s="64" t="s">
        <v>310</v>
      </c>
      <c r="B48" s="65"/>
      <c r="C48" s="65" t="s">
        <v>64</v>
      </c>
      <c r="D48" s="66">
        <v>201.31536963724483</v>
      </c>
      <c r="E48" s="68"/>
      <c r="F48" s="100" t="s">
        <v>1223</v>
      </c>
      <c r="G48" s="65"/>
      <c r="H48" s="69" t="s">
        <v>310</v>
      </c>
      <c r="I48" s="70"/>
      <c r="J48" s="70"/>
      <c r="K48" s="69" t="s">
        <v>1381</v>
      </c>
      <c r="L48" s="73">
        <v>1</v>
      </c>
      <c r="M48" s="74">
        <v>8368.234375</v>
      </c>
      <c r="N48" s="74">
        <v>3846.674072265625</v>
      </c>
      <c r="O48" s="75"/>
      <c r="P48" s="76"/>
      <c r="Q48" s="76"/>
      <c r="R48" s="86"/>
      <c r="S48" s="48">
        <v>1</v>
      </c>
      <c r="T48" s="48">
        <v>0</v>
      </c>
      <c r="U48" s="49">
        <v>0</v>
      </c>
      <c r="V48" s="49">
        <v>0.2</v>
      </c>
      <c r="W48" s="49">
        <v>0</v>
      </c>
      <c r="X48" s="49">
        <v>0.51239</v>
      </c>
      <c r="Y48" s="49">
        <v>0</v>
      </c>
      <c r="Z48" s="49">
        <v>0</v>
      </c>
      <c r="AA48" s="71">
        <v>48</v>
      </c>
      <c r="AB48" s="71"/>
      <c r="AC48" s="72"/>
      <c r="AD48" s="78" t="s">
        <v>829</v>
      </c>
      <c r="AE48" s="78">
        <v>24</v>
      </c>
      <c r="AF48" s="78">
        <v>86475</v>
      </c>
      <c r="AG48" s="78">
        <v>75</v>
      </c>
      <c r="AH48" s="78">
        <v>70</v>
      </c>
      <c r="AI48" s="78">
        <v>-18000</v>
      </c>
      <c r="AJ48" s="78" t="s">
        <v>928</v>
      </c>
      <c r="AK48" s="78"/>
      <c r="AL48" s="83" t="s">
        <v>1083</v>
      </c>
      <c r="AM48" s="78" t="s">
        <v>1118</v>
      </c>
      <c r="AN48" s="80">
        <v>40757.178819444445</v>
      </c>
      <c r="AO48" s="83" t="s">
        <v>1152</v>
      </c>
      <c r="AP48" s="78" t="b">
        <v>0</v>
      </c>
      <c r="AQ48" s="78" t="b">
        <v>0</v>
      </c>
      <c r="AR48" s="78" t="b">
        <v>0</v>
      </c>
      <c r="AS48" s="78" t="s">
        <v>747</v>
      </c>
      <c r="AT48" s="78">
        <v>889</v>
      </c>
      <c r="AU48" s="83" t="s">
        <v>1200</v>
      </c>
      <c r="AV48" s="78" t="b">
        <v>0</v>
      </c>
      <c r="AW48" s="78" t="s">
        <v>1231</v>
      </c>
      <c r="AX48" s="83" t="s">
        <v>1277</v>
      </c>
      <c r="AY48" s="78" t="s">
        <v>65</v>
      </c>
      <c r="AZ48" s="78" t="str">
        <f>REPLACE(INDEX(GroupVertices[Group],MATCH(Vertices[[#This Row],[Vertex]],GroupVertices[Vertex],0)),1,1,"")</f>
        <v>8</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244</v>
      </c>
      <c r="B49" s="65"/>
      <c r="C49" s="65" t="s">
        <v>64</v>
      </c>
      <c r="D49" s="66">
        <v>162.0754709610845</v>
      </c>
      <c r="E49" s="68"/>
      <c r="F49" s="100" t="s">
        <v>468</v>
      </c>
      <c r="G49" s="65"/>
      <c r="H49" s="69" t="s">
        <v>244</v>
      </c>
      <c r="I49" s="70"/>
      <c r="J49" s="70"/>
      <c r="K49" s="69" t="s">
        <v>1382</v>
      </c>
      <c r="L49" s="73">
        <v>1</v>
      </c>
      <c r="M49" s="74">
        <v>3875.360595703125</v>
      </c>
      <c r="N49" s="74">
        <v>5923.59375</v>
      </c>
      <c r="O49" s="75"/>
      <c r="P49" s="76"/>
      <c r="Q49" s="76"/>
      <c r="R49" s="86"/>
      <c r="S49" s="48">
        <v>0</v>
      </c>
      <c r="T49" s="48">
        <v>2</v>
      </c>
      <c r="U49" s="49">
        <v>0</v>
      </c>
      <c r="V49" s="49">
        <v>0.012658</v>
      </c>
      <c r="W49" s="49">
        <v>0.00897</v>
      </c>
      <c r="X49" s="49">
        <v>0.621938</v>
      </c>
      <c r="Y49" s="49">
        <v>0.5</v>
      </c>
      <c r="Z49" s="49">
        <v>0</v>
      </c>
      <c r="AA49" s="71">
        <v>49</v>
      </c>
      <c r="AB49" s="71"/>
      <c r="AC49" s="72"/>
      <c r="AD49" s="78" t="s">
        <v>830</v>
      </c>
      <c r="AE49" s="78">
        <v>759</v>
      </c>
      <c r="AF49" s="78">
        <v>166</v>
      </c>
      <c r="AG49" s="78">
        <v>26112</v>
      </c>
      <c r="AH49" s="78">
        <v>2713</v>
      </c>
      <c r="AI49" s="78"/>
      <c r="AJ49" s="78"/>
      <c r="AK49" s="78" t="s">
        <v>1009</v>
      </c>
      <c r="AL49" s="78"/>
      <c r="AM49" s="78"/>
      <c r="AN49" s="80">
        <v>40147.469351851854</v>
      </c>
      <c r="AO49" s="83" t="s">
        <v>1153</v>
      </c>
      <c r="AP49" s="78" t="b">
        <v>1</v>
      </c>
      <c r="AQ49" s="78" t="b">
        <v>0</v>
      </c>
      <c r="AR49" s="78" t="b">
        <v>0</v>
      </c>
      <c r="AS49" s="78"/>
      <c r="AT49" s="78">
        <v>20</v>
      </c>
      <c r="AU49" s="83" t="s">
        <v>1192</v>
      </c>
      <c r="AV49" s="78" t="b">
        <v>0</v>
      </c>
      <c r="AW49" s="78" t="s">
        <v>1231</v>
      </c>
      <c r="AX49" s="83" t="s">
        <v>1278</v>
      </c>
      <c r="AY49" s="78" t="s">
        <v>66</v>
      </c>
      <c r="AZ49" s="78" t="str">
        <f>REPLACE(INDEX(GroupVertices[Group],MATCH(Vertices[[#This Row],[Vertex]],GroupVertices[Vertex],0)),1,1,"")</f>
        <v>2</v>
      </c>
      <c r="BA49" s="48"/>
      <c r="BB49" s="48"/>
      <c r="BC49" s="48"/>
      <c r="BD49" s="48"/>
      <c r="BE49" s="48"/>
      <c r="BF49" s="48"/>
      <c r="BG49" s="116" t="s">
        <v>1891</v>
      </c>
      <c r="BH49" s="116" t="s">
        <v>1891</v>
      </c>
      <c r="BI49" s="116" t="s">
        <v>1950</v>
      </c>
      <c r="BJ49" s="116" t="s">
        <v>1950</v>
      </c>
      <c r="BK49" s="116">
        <v>1</v>
      </c>
      <c r="BL49" s="120">
        <v>5.555555555555555</v>
      </c>
      <c r="BM49" s="116">
        <v>0</v>
      </c>
      <c r="BN49" s="120">
        <v>0</v>
      </c>
      <c r="BO49" s="116">
        <v>0</v>
      </c>
      <c r="BP49" s="120">
        <v>0</v>
      </c>
      <c r="BQ49" s="116">
        <v>17</v>
      </c>
      <c r="BR49" s="120">
        <v>94.44444444444444</v>
      </c>
      <c r="BS49" s="116">
        <v>18</v>
      </c>
      <c r="BT49" s="2"/>
      <c r="BU49" s="3"/>
      <c r="BV49" s="3"/>
      <c r="BW49" s="3"/>
      <c r="BX49" s="3"/>
    </row>
    <row r="50" spans="1:76" ht="15">
      <c r="A50" s="64" t="s">
        <v>245</v>
      </c>
      <c r="B50" s="65"/>
      <c r="C50" s="65" t="s">
        <v>64</v>
      </c>
      <c r="D50" s="66">
        <v>162.1227539728483</v>
      </c>
      <c r="E50" s="68"/>
      <c r="F50" s="100" t="s">
        <v>469</v>
      </c>
      <c r="G50" s="65"/>
      <c r="H50" s="69" t="s">
        <v>245</v>
      </c>
      <c r="I50" s="70"/>
      <c r="J50" s="70"/>
      <c r="K50" s="69" t="s">
        <v>1383</v>
      </c>
      <c r="L50" s="73">
        <v>1</v>
      </c>
      <c r="M50" s="74">
        <v>9461.3671875</v>
      </c>
      <c r="N50" s="74">
        <v>758.7476196289062</v>
      </c>
      <c r="O50" s="75"/>
      <c r="P50" s="76"/>
      <c r="Q50" s="76"/>
      <c r="R50" s="86"/>
      <c r="S50" s="48">
        <v>0</v>
      </c>
      <c r="T50" s="48">
        <v>1</v>
      </c>
      <c r="U50" s="49">
        <v>0</v>
      </c>
      <c r="V50" s="49">
        <v>1</v>
      </c>
      <c r="W50" s="49">
        <v>0</v>
      </c>
      <c r="X50" s="49">
        <v>0.999995</v>
      </c>
      <c r="Y50" s="49">
        <v>0</v>
      </c>
      <c r="Z50" s="49">
        <v>0</v>
      </c>
      <c r="AA50" s="71">
        <v>50</v>
      </c>
      <c r="AB50" s="71"/>
      <c r="AC50" s="72"/>
      <c r="AD50" s="78" t="s">
        <v>831</v>
      </c>
      <c r="AE50" s="78">
        <v>197</v>
      </c>
      <c r="AF50" s="78">
        <v>270</v>
      </c>
      <c r="AG50" s="78">
        <v>1630</v>
      </c>
      <c r="AH50" s="78">
        <v>66</v>
      </c>
      <c r="AI50" s="78"/>
      <c r="AJ50" s="78" t="s">
        <v>929</v>
      </c>
      <c r="AK50" s="78" t="s">
        <v>1010</v>
      </c>
      <c r="AL50" s="83" t="s">
        <v>1084</v>
      </c>
      <c r="AM50" s="78"/>
      <c r="AN50" s="80">
        <v>40098.39927083333</v>
      </c>
      <c r="AO50" s="83" t="s">
        <v>1154</v>
      </c>
      <c r="AP50" s="78" t="b">
        <v>0</v>
      </c>
      <c r="AQ50" s="78" t="b">
        <v>0</v>
      </c>
      <c r="AR50" s="78" t="b">
        <v>0</v>
      </c>
      <c r="AS50" s="78"/>
      <c r="AT50" s="78">
        <v>50</v>
      </c>
      <c r="AU50" s="83" t="s">
        <v>1192</v>
      </c>
      <c r="AV50" s="78" t="b">
        <v>0</v>
      </c>
      <c r="AW50" s="78" t="s">
        <v>1231</v>
      </c>
      <c r="AX50" s="83" t="s">
        <v>1279</v>
      </c>
      <c r="AY50" s="78" t="s">
        <v>66</v>
      </c>
      <c r="AZ50" s="78" t="str">
        <f>REPLACE(INDEX(GroupVertices[Group],MATCH(Vertices[[#This Row],[Vertex]],GroupVertices[Vertex],0)),1,1,"")</f>
        <v>12</v>
      </c>
      <c r="BA50" s="48" t="s">
        <v>392</v>
      </c>
      <c r="BB50" s="48" t="s">
        <v>392</v>
      </c>
      <c r="BC50" s="48" t="s">
        <v>403</v>
      </c>
      <c r="BD50" s="48" t="s">
        <v>403</v>
      </c>
      <c r="BE50" s="48"/>
      <c r="BF50" s="48"/>
      <c r="BG50" s="116" t="s">
        <v>1897</v>
      </c>
      <c r="BH50" s="116" t="s">
        <v>1897</v>
      </c>
      <c r="BI50" s="116" t="s">
        <v>1951</v>
      </c>
      <c r="BJ50" s="116" t="s">
        <v>1951</v>
      </c>
      <c r="BK50" s="116">
        <v>1</v>
      </c>
      <c r="BL50" s="120">
        <v>2.7027027027027026</v>
      </c>
      <c r="BM50" s="116">
        <v>2</v>
      </c>
      <c r="BN50" s="120">
        <v>5.405405405405405</v>
      </c>
      <c r="BO50" s="116">
        <v>0</v>
      </c>
      <c r="BP50" s="120">
        <v>0</v>
      </c>
      <c r="BQ50" s="116">
        <v>34</v>
      </c>
      <c r="BR50" s="120">
        <v>91.89189189189189</v>
      </c>
      <c r="BS50" s="116">
        <v>37</v>
      </c>
      <c r="BT50" s="2"/>
      <c r="BU50" s="3"/>
      <c r="BV50" s="3"/>
      <c r="BW50" s="3"/>
      <c r="BX50" s="3"/>
    </row>
    <row r="51" spans="1:76" ht="15">
      <c r="A51" s="64" t="s">
        <v>311</v>
      </c>
      <c r="B51" s="65"/>
      <c r="C51" s="65" t="s">
        <v>64</v>
      </c>
      <c r="D51" s="66">
        <v>189.8337813768345</v>
      </c>
      <c r="E51" s="68"/>
      <c r="F51" s="100" t="s">
        <v>1224</v>
      </c>
      <c r="G51" s="65"/>
      <c r="H51" s="69" t="s">
        <v>311</v>
      </c>
      <c r="I51" s="70"/>
      <c r="J51" s="70"/>
      <c r="K51" s="69" t="s">
        <v>1384</v>
      </c>
      <c r="L51" s="73">
        <v>1</v>
      </c>
      <c r="M51" s="74">
        <v>8775.9248046875</v>
      </c>
      <c r="N51" s="74">
        <v>758.7476196289062</v>
      </c>
      <c r="O51" s="75"/>
      <c r="P51" s="76"/>
      <c r="Q51" s="76"/>
      <c r="R51" s="86"/>
      <c r="S51" s="48">
        <v>1</v>
      </c>
      <c r="T51" s="48">
        <v>0</v>
      </c>
      <c r="U51" s="49">
        <v>0</v>
      </c>
      <c r="V51" s="49">
        <v>1</v>
      </c>
      <c r="W51" s="49">
        <v>0</v>
      </c>
      <c r="X51" s="49">
        <v>0.999995</v>
      </c>
      <c r="Y51" s="49">
        <v>0</v>
      </c>
      <c r="Z51" s="49">
        <v>0</v>
      </c>
      <c r="AA51" s="71">
        <v>51</v>
      </c>
      <c r="AB51" s="71"/>
      <c r="AC51" s="72"/>
      <c r="AD51" s="78" t="s">
        <v>832</v>
      </c>
      <c r="AE51" s="78">
        <v>456</v>
      </c>
      <c r="AF51" s="78">
        <v>61221</v>
      </c>
      <c r="AG51" s="78">
        <v>16195</v>
      </c>
      <c r="AH51" s="78">
        <v>37368</v>
      </c>
      <c r="AI51" s="78"/>
      <c r="AJ51" s="78" t="s">
        <v>930</v>
      </c>
      <c r="AK51" s="78" t="s">
        <v>1011</v>
      </c>
      <c r="AL51" s="83" t="s">
        <v>1085</v>
      </c>
      <c r="AM51" s="78"/>
      <c r="AN51" s="80">
        <v>39207.3109837963</v>
      </c>
      <c r="AO51" s="83" t="s">
        <v>1155</v>
      </c>
      <c r="AP51" s="78" t="b">
        <v>0</v>
      </c>
      <c r="AQ51" s="78" t="b">
        <v>0</v>
      </c>
      <c r="AR51" s="78" t="b">
        <v>1</v>
      </c>
      <c r="AS51" s="78"/>
      <c r="AT51" s="78">
        <v>1732</v>
      </c>
      <c r="AU51" s="83" t="s">
        <v>1192</v>
      </c>
      <c r="AV51" s="78" t="b">
        <v>1</v>
      </c>
      <c r="AW51" s="78" t="s">
        <v>1231</v>
      </c>
      <c r="AX51" s="83" t="s">
        <v>1280</v>
      </c>
      <c r="AY51" s="78" t="s">
        <v>65</v>
      </c>
      <c r="AZ51" s="78" t="str">
        <f>REPLACE(INDEX(GroupVertices[Group],MATCH(Vertices[[#This Row],[Vertex]],GroupVertices[Vertex],0)),1,1,"")</f>
        <v>12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246</v>
      </c>
      <c r="B52" s="65"/>
      <c r="C52" s="65" t="s">
        <v>64</v>
      </c>
      <c r="D52" s="66">
        <v>163.0920557140059</v>
      </c>
      <c r="E52" s="68"/>
      <c r="F52" s="100" t="s">
        <v>470</v>
      </c>
      <c r="G52" s="65"/>
      <c r="H52" s="69" t="s">
        <v>246</v>
      </c>
      <c r="I52" s="70"/>
      <c r="J52" s="70"/>
      <c r="K52" s="69" t="s">
        <v>1385</v>
      </c>
      <c r="L52" s="73">
        <v>1</v>
      </c>
      <c r="M52" s="74">
        <v>7741.21435546875</v>
      </c>
      <c r="N52" s="74">
        <v>4952.072265625</v>
      </c>
      <c r="O52" s="75"/>
      <c r="P52" s="76"/>
      <c r="Q52" s="76"/>
      <c r="R52" s="86"/>
      <c r="S52" s="48">
        <v>2</v>
      </c>
      <c r="T52" s="48">
        <v>1</v>
      </c>
      <c r="U52" s="49">
        <v>0</v>
      </c>
      <c r="V52" s="49">
        <v>0.25</v>
      </c>
      <c r="W52" s="49">
        <v>0</v>
      </c>
      <c r="X52" s="49">
        <v>0.891112</v>
      </c>
      <c r="Y52" s="49">
        <v>0.5</v>
      </c>
      <c r="Z52" s="49">
        <v>0.5</v>
      </c>
      <c r="AA52" s="71">
        <v>52</v>
      </c>
      <c r="AB52" s="71"/>
      <c r="AC52" s="72"/>
      <c r="AD52" s="78" t="s">
        <v>833</v>
      </c>
      <c r="AE52" s="78">
        <v>70</v>
      </c>
      <c r="AF52" s="78">
        <v>2402</v>
      </c>
      <c r="AG52" s="78">
        <v>227</v>
      </c>
      <c r="AH52" s="78">
        <v>542</v>
      </c>
      <c r="AI52" s="78"/>
      <c r="AJ52" s="78" t="s">
        <v>931</v>
      </c>
      <c r="AK52" s="78" t="s">
        <v>983</v>
      </c>
      <c r="AL52" s="83" t="s">
        <v>1086</v>
      </c>
      <c r="AM52" s="78"/>
      <c r="AN52" s="80">
        <v>42952.71664351852</v>
      </c>
      <c r="AO52" s="78"/>
      <c r="AP52" s="78" t="b">
        <v>1</v>
      </c>
      <c r="AQ52" s="78" t="b">
        <v>0</v>
      </c>
      <c r="AR52" s="78" t="b">
        <v>0</v>
      </c>
      <c r="AS52" s="78"/>
      <c r="AT52" s="78">
        <v>42</v>
      </c>
      <c r="AU52" s="78"/>
      <c r="AV52" s="78" t="b">
        <v>0</v>
      </c>
      <c r="AW52" s="78" t="s">
        <v>1231</v>
      </c>
      <c r="AX52" s="83" t="s">
        <v>1281</v>
      </c>
      <c r="AY52" s="78" t="s">
        <v>66</v>
      </c>
      <c r="AZ52" s="78" t="str">
        <f>REPLACE(INDEX(GroupVertices[Group],MATCH(Vertices[[#This Row],[Vertex]],GroupVertices[Vertex],0)),1,1,"")</f>
        <v>8</v>
      </c>
      <c r="BA52" s="48" t="s">
        <v>390</v>
      </c>
      <c r="BB52" s="48" t="s">
        <v>390</v>
      </c>
      <c r="BC52" s="48" t="s">
        <v>412</v>
      </c>
      <c r="BD52" s="48" t="s">
        <v>412</v>
      </c>
      <c r="BE52" s="48"/>
      <c r="BF52" s="48"/>
      <c r="BG52" s="116" t="s">
        <v>1691</v>
      </c>
      <c r="BH52" s="116" t="s">
        <v>1922</v>
      </c>
      <c r="BI52" s="116" t="s">
        <v>1952</v>
      </c>
      <c r="BJ52" s="116" t="s">
        <v>1952</v>
      </c>
      <c r="BK52" s="116">
        <v>3</v>
      </c>
      <c r="BL52" s="120">
        <v>8.571428571428571</v>
      </c>
      <c r="BM52" s="116">
        <v>2</v>
      </c>
      <c r="BN52" s="120">
        <v>5.714285714285714</v>
      </c>
      <c r="BO52" s="116">
        <v>0</v>
      </c>
      <c r="BP52" s="120">
        <v>0</v>
      </c>
      <c r="BQ52" s="116">
        <v>30</v>
      </c>
      <c r="BR52" s="120">
        <v>85.71428571428571</v>
      </c>
      <c r="BS52" s="116">
        <v>35</v>
      </c>
      <c r="BT52" s="2"/>
      <c r="BU52" s="3"/>
      <c r="BV52" s="3"/>
      <c r="BW52" s="3"/>
      <c r="BX52" s="3"/>
    </row>
    <row r="53" spans="1:76" ht="15">
      <c r="A53" s="64" t="s">
        <v>247</v>
      </c>
      <c r="B53" s="65"/>
      <c r="C53" s="65" t="s">
        <v>64</v>
      </c>
      <c r="D53" s="66">
        <v>162.16048945339054</v>
      </c>
      <c r="E53" s="68"/>
      <c r="F53" s="100" t="s">
        <v>471</v>
      </c>
      <c r="G53" s="65"/>
      <c r="H53" s="69" t="s">
        <v>247</v>
      </c>
      <c r="I53" s="70"/>
      <c r="J53" s="70"/>
      <c r="K53" s="69" t="s">
        <v>1386</v>
      </c>
      <c r="L53" s="73">
        <v>1</v>
      </c>
      <c r="M53" s="74">
        <v>7349.32666015625</v>
      </c>
      <c r="N53" s="74">
        <v>5642.9462890625</v>
      </c>
      <c r="O53" s="75"/>
      <c r="P53" s="76"/>
      <c r="Q53" s="76"/>
      <c r="R53" s="86"/>
      <c r="S53" s="48">
        <v>0</v>
      </c>
      <c r="T53" s="48">
        <v>2</v>
      </c>
      <c r="U53" s="49">
        <v>0</v>
      </c>
      <c r="V53" s="49">
        <v>0.25</v>
      </c>
      <c r="W53" s="49">
        <v>0</v>
      </c>
      <c r="X53" s="49">
        <v>0.891112</v>
      </c>
      <c r="Y53" s="49">
        <v>1</v>
      </c>
      <c r="Z53" s="49">
        <v>0</v>
      </c>
      <c r="AA53" s="71">
        <v>53</v>
      </c>
      <c r="AB53" s="71"/>
      <c r="AC53" s="72"/>
      <c r="AD53" s="78" t="s">
        <v>834</v>
      </c>
      <c r="AE53" s="78">
        <v>227</v>
      </c>
      <c r="AF53" s="78">
        <v>353</v>
      </c>
      <c r="AG53" s="78">
        <v>207</v>
      </c>
      <c r="AH53" s="78">
        <v>405</v>
      </c>
      <c r="AI53" s="78"/>
      <c r="AJ53" s="78" t="s">
        <v>932</v>
      </c>
      <c r="AK53" s="78"/>
      <c r="AL53" s="83" t="s">
        <v>1087</v>
      </c>
      <c r="AM53" s="78"/>
      <c r="AN53" s="80">
        <v>41340.668958333335</v>
      </c>
      <c r="AO53" s="78"/>
      <c r="AP53" s="78" t="b">
        <v>1</v>
      </c>
      <c r="AQ53" s="78" t="b">
        <v>0</v>
      </c>
      <c r="AR53" s="78" t="b">
        <v>0</v>
      </c>
      <c r="AS53" s="78"/>
      <c r="AT53" s="78">
        <v>6</v>
      </c>
      <c r="AU53" s="83" t="s">
        <v>1192</v>
      </c>
      <c r="AV53" s="78" t="b">
        <v>0</v>
      </c>
      <c r="AW53" s="78" t="s">
        <v>1231</v>
      </c>
      <c r="AX53" s="83" t="s">
        <v>1282</v>
      </c>
      <c r="AY53" s="78" t="s">
        <v>66</v>
      </c>
      <c r="AZ53" s="78" t="str">
        <f>REPLACE(INDEX(GroupVertices[Group],MATCH(Vertices[[#This Row],[Vertex]],GroupVertices[Vertex],0)),1,1,"")</f>
        <v>8</v>
      </c>
      <c r="BA53" s="48" t="s">
        <v>390</v>
      </c>
      <c r="BB53" s="48" t="s">
        <v>390</v>
      </c>
      <c r="BC53" s="48" t="s">
        <v>412</v>
      </c>
      <c r="BD53" s="48" t="s">
        <v>412</v>
      </c>
      <c r="BE53" s="48"/>
      <c r="BF53" s="48"/>
      <c r="BG53" s="116" t="s">
        <v>1691</v>
      </c>
      <c r="BH53" s="116" t="s">
        <v>1922</v>
      </c>
      <c r="BI53" s="116" t="s">
        <v>1952</v>
      </c>
      <c r="BJ53" s="116" t="s">
        <v>1952</v>
      </c>
      <c r="BK53" s="116">
        <v>3</v>
      </c>
      <c r="BL53" s="120">
        <v>8.571428571428571</v>
      </c>
      <c r="BM53" s="116">
        <v>2</v>
      </c>
      <c r="BN53" s="120">
        <v>5.714285714285714</v>
      </c>
      <c r="BO53" s="116">
        <v>0</v>
      </c>
      <c r="BP53" s="120">
        <v>0</v>
      </c>
      <c r="BQ53" s="116">
        <v>30</v>
      </c>
      <c r="BR53" s="120">
        <v>85.71428571428571</v>
      </c>
      <c r="BS53" s="116">
        <v>35</v>
      </c>
      <c r="BT53" s="2"/>
      <c r="BU53" s="3"/>
      <c r="BV53" s="3"/>
      <c r="BW53" s="3"/>
      <c r="BX53" s="3"/>
    </row>
    <row r="54" spans="1:76" ht="15">
      <c r="A54" s="64" t="s">
        <v>248</v>
      </c>
      <c r="B54" s="65"/>
      <c r="C54" s="65" t="s">
        <v>64</v>
      </c>
      <c r="D54" s="66">
        <v>162.13230150406983</v>
      </c>
      <c r="E54" s="68"/>
      <c r="F54" s="100" t="s">
        <v>472</v>
      </c>
      <c r="G54" s="65"/>
      <c r="H54" s="69" t="s">
        <v>248</v>
      </c>
      <c r="I54" s="70"/>
      <c r="J54" s="70"/>
      <c r="K54" s="69" t="s">
        <v>1387</v>
      </c>
      <c r="L54" s="73">
        <v>1</v>
      </c>
      <c r="M54" s="74">
        <v>9511.7197265625</v>
      </c>
      <c r="N54" s="74">
        <v>2999.699951171875</v>
      </c>
      <c r="O54" s="75"/>
      <c r="P54" s="76"/>
      <c r="Q54" s="76"/>
      <c r="R54" s="86"/>
      <c r="S54" s="48">
        <v>2</v>
      </c>
      <c r="T54" s="48">
        <v>1</v>
      </c>
      <c r="U54" s="49">
        <v>0</v>
      </c>
      <c r="V54" s="49">
        <v>1</v>
      </c>
      <c r="W54" s="49">
        <v>0</v>
      </c>
      <c r="X54" s="49">
        <v>1.298239</v>
      </c>
      <c r="Y54" s="49">
        <v>0</v>
      </c>
      <c r="Z54" s="49">
        <v>0</v>
      </c>
      <c r="AA54" s="71">
        <v>54</v>
      </c>
      <c r="AB54" s="71"/>
      <c r="AC54" s="72"/>
      <c r="AD54" s="78" t="s">
        <v>835</v>
      </c>
      <c r="AE54" s="78">
        <v>174</v>
      </c>
      <c r="AF54" s="78">
        <v>291</v>
      </c>
      <c r="AG54" s="78">
        <v>299</v>
      </c>
      <c r="AH54" s="78">
        <v>355</v>
      </c>
      <c r="AI54" s="78"/>
      <c r="AJ54" s="78" t="s">
        <v>933</v>
      </c>
      <c r="AK54" s="78" t="s">
        <v>1012</v>
      </c>
      <c r="AL54" s="83" t="s">
        <v>1088</v>
      </c>
      <c r="AM54" s="78"/>
      <c r="AN54" s="80">
        <v>40791.97243055556</v>
      </c>
      <c r="AO54" s="83" t="s">
        <v>1156</v>
      </c>
      <c r="AP54" s="78" t="b">
        <v>0</v>
      </c>
      <c r="AQ54" s="78" t="b">
        <v>0</v>
      </c>
      <c r="AR54" s="78" t="b">
        <v>1</v>
      </c>
      <c r="AS54" s="78"/>
      <c r="AT54" s="78">
        <v>8</v>
      </c>
      <c r="AU54" s="83" t="s">
        <v>1192</v>
      </c>
      <c r="AV54" s="78" t="b">
        <v>0</v>
      </c>
      <c r="AW54" s="78" t="s">
        <v>1231</v>
      </c>
      <c r="AX54" s="83" t="s">
        <v>1283</v>
      </c>
      <c r="AY54" s="78" t="s">
        <v>66</v>
      </c>
      <c r="AZ54" s="78" t="str">
        <f>REPLACE(INDEX(GroupVertices[Group],MATCH(Vertices[[#This Row],[Vertex]],GroupVertices[Vertex],0)),1,1,"")</f>
        <v>11</v>
      </c>
      <c r="BA54" s="48" t="s">
        <v>395</v>
      </c>
      <c r="BB54" s="48" t="s">
        <v>395</v>
      </c>
      <c r="BC54" s="48" t="s">
        <v>403</v>
      </c>
      <c r="BD54" s="48" t="s">
        <v>403</v>
      </c>
      <c r="BE54" s="48"/>
      <c r="BF54" s="48"/>
      <c r="BG54" s="116" t="s">
        <v>1898</v>
      </c>
      <c r="BH54" s="116" t="s">
        <v>1898</v>
      </c>
      <c r="BI54" s="116" t="s">
        <v>1797</v>
      </c>
      <c r="BJ54" s="116" t="s">
        <v>1797</v>
      </c>
      <c r="BK54" s="116">
        <v>3</v>
      </c>
      <c r="BL54" s="120">
        <v>5.882352941176471</v>
      </c>
      <c r="BM54" s="116">
        <v>0</v>
      </c>
      <c r="BN54" s="120">
        <v>0</v>
      </c>
      <c r="BO54" s="116">
        <v>0</v>
      </c>
      <c r="BP54" s="120">
        <v>0</v>
      </c>
      <c r="BQ54" s="116">
        <v>48</v>
      </c>
      <c r="BR54" s="120">
        <v>94.11764705882354</v>
      </c>
      <c r="BS54" s="116">
        <v>51</v>
      </c>
      <c r="BT54" s="2"/>
      <c r="BU54" s="3"/>
      <c r="BV54" s="3"/>
      <c r="BW54" s="3"/>
      <c r="BX54" s="3"/>
    </row>
    <row r="55" spans="1:76" ht="15">
      <c r="A55" s="64" t="s">
        <v>249</v>
      </c>
      <c r="B55" s="65"/>
      <c r="C55" s="65" t="s">
        <v>64</v>
      </c>
      <c r="D55" s="66">
        <v>172.0499132215241</v>
      </c>
      <c r="E55" s="68"/>
      <c r="F55" s="100" t="s">
        <v>473</v>
      </c>
      <c r="G55" s="65"/>
      <c r="H55" s="69" t="s">
        <v>249</v>
      </c>
      <c r="I55" s="70"/>
      <c r="J55" s="70"/>
      <c r="K55" s="69" t="s">
        <v>1388</v>
      </c>
      <c r="L55" s="73">
        <v>1</v>
      </c>
      <c r="M55" s="74">
        <v>9511.7197265625</v>
      </c>
      <c r="N55" s="74">
        <v>2011.5634765625</v>
      </c>
      <c r="O55" s="75"/>
      <c r="P55" s="76"/>
      <c r="Q55" s="76"/>
      <c r="R55" s="86"/>
      <c r="S55" s="48">
        <v>0</v>
      </c>
      <c r="T55" s="48">
        <v>1</v>
      </c>
      <c r="U55" s="49">
        <v>0</v>
      </c>
      <c r="V55" s="49">
        <v>1</v>
      </c>
      <c r="W55" s="49">
        <v>0</v>
      </c>
      <c r="X55" s="49">
        <v>0.701751</v>
      </c>
      <c r="Y55" s="49">
        <v>0</v>
      </c>
      <c r="Z55" s="49">
        <v>0</v>
      </c>
      <c r="AA55" s="71">
        <v>55</v>
      </c>
      <c r="AB55" s="71"/>
      <c r="AC55" s="72"/>
      <c r="AD55" s="78" t="s">
        <v>836</v>
      </c>
      <c r="AE55" s="78">
        <v>3310</v>
      </c>
      <c r="AF55" s="78">
        <v>22105</v>
      </c>
      <c r="AG55" s="78">
        <v>42070</v>
      </c>
      <c r="AH55" s="78">
        <v>37251</v>
      </c>
      <c r="AI55" s="78"/>
      <c r="AJ55" s="78" t="s">
        <v>934</v>
      </c>
      <c r="AK55" s="78" t="s">
        <v>999</v>
      </c>
      <c r="AL55" s="83" t="s">
        <v>1089</v>
      </c>
      <c r="AM55" s="78"/>
      <c r="AN55" s="80">
        <v>41329.20847222222</v>
      </c>
      <c r="AO55" s="78"/>
      <c r="AP55" s="78" t="b">
        <v>1</v>
      </c>
      <c r="AQ55" s="78" t="b">
        <v>0</v>
      </c>
      <c r="AR55" s="78" t="b">
        <v>1</v>
      </c>
      <c r="AS55" s="78"/>
      <c r="AT55" s="78">
        <v>704</v>
      </c>
      <c r="AU55" s="83" t="s">
        <v>1192</v>
      </c>
      <c r="AV55" s="78" t="b">
        <v>0</v>
      </c>
      <c r="AW55" s="78" t="s">
        <v>1231</v>
      </c>
      <c r="AX55" s="83" t="s">
        <v>1284</v>
      </c>
      <c r="AY55" s="78" t="s">
        <v>66</v>
      </c>
      <c r="AZ55" s="78" t="str">
        <f>REPLACE(INDEX(GroupVertices[Group],MATCH(Vertices[[#This Row],[Vertex]],GroupVertices[Vertex],0)),1,1,"")</f>
        <v>11</v>
      </c>
      <c r="BA55" s="48" t="s">
        <v>395</v>
      </c>
      <c r="BB55" s="48" t="s">
        <v>395</v>
      </c>
      <c r="BC55" s="48" t="s">
        <v>403</v>
      </c>
      <c r="BD55" s="48" t="s">
        <v>403</v>
      </c>
      <c r="BE55" s="48"/>
      <c r="BF55" s="48"/>
      <c r="BG55" s="116" t="s">
        <v>1899</v>
      </c>
      <c r="BH55" s="116" t="s">
        <v>1899</v>
      </c>
      <c r="BI55" s="116" t="s">
        <v>1953</v>
      </c>
      <c r="BJ55" s="116" t="s">
        <v>1953</v>
      </c>
      <c r="BK55" s="116">
        <v>1</v>
      </c>
      <c r="BL55" s="120">
        <v>4.166666666666667</v>
      </c>
      <c r="BM55" s="116">
        <v>0</v>
      </c>
      <c r="BN55" s="120">
        <v>0</v>
      </c>
      <c r="BO55" s="116">
        <v>0</v>
      </c>
      <c r="BP55" s="120">
        <v>0</v>
      </c>
      <c r="BQ55" s="116">
        <v>23</v>
      </c>
      <c r="BR55" s="120">
        <v>95.83333333333333</v>
      </c>
      <c r="BS55" s="116">
        <v>24</v>
      </c>
      <c r="BT55" s="2"/>
      <c r="BU55" s="3"/>
      <c r="BV55" s="3"/>
      <c r="BW55" s="3"/>
      <c r="BX55" s="3"/>
    </row>
    <row r="56" spans="1:76" ht="15">
      <c r="A56" s="64" t="s">
        <v>250</v>
      </c>
      <c r="B56" s="65"/>
      <c r="C56" s="65" t="s">
        <v>64</v>
      </c>
      <c r="D56" s="66">
        <v>163.68082013933383</v>
      </c>
      <c r="E56" s="68"/>
      <c r="F56" s="100" t="s">
        <v>474</v>
      </c>
      <c r="G56" s="65"/>
      <c r="H56" s="69" t="s">
        <v>250</v>
      </c>
      <c r="I56" s="70"/>
      <c r="J56" s="70"/>
      <c r="K56" s="69" t="s">
        <v>1389</v>
      </c>
      <c r="L56" s="73">
        <v>1</v>
      </c>
      <c r="M56" s="74">
        <v>2949.9912109375</v>
      </c>
      <c r="N56" s="74">
        <v>5343.31396484375</v>
      </c>
      <c r="O56" s="75"/>
      <c r="P56" s="76"/>
      <c r="Q56" s="76"/>
      <c r="R56" s="86"/>
      <c r="S56" s="48">
        <v>1</v>
      </c>
      <c r="T56" s="48">
        <v>1</v>
      </c>
      <c r="U56" s="49">
        <v>0</v>
      </c>
      <c r="V56" s="49">
        <v>0.011236</v>
      </c>
      <c r="W56" s="49">
        <v>0.008318</v>
      </c>
      <c r="X56" s="49">
        <v>0.646326</v>
      </c>
      <c r="Y56" s="49">
        <v>0.5</v>
      </c>
      <c r="Z56" s="49">
        <v>0</v>
      </c>
      <c r="AA56" s="71">
        <v>56</v>
      </c>
      <c r="AB56" s="71"/>
      <c r="AC56" s="72"/>
      <c r="AD56" s="78" t="s">
        <v>837</v>
      </c>
      <c r="AE56" s="78">
        <v>102</v>
      </c>
      <c r="AF56" s="78">
        <v>3697</v>
      </c>
      <c r="AG56" s="78">
        <v>1409</v>
      </c>
      <c r="AH56" s="78">
        <v>7355</v>
      </c>
      <c r="AI56" s="78"/>
      <c r="AJ56" s="78" t="s">
        <v>935</v>
      </c>
      <c r="AK56" s="78" t="s">
        <v>1013</v>
      </c>
      <c r="AL56" s="83" t="s">
        <v>1090</v>
      </c>
      <c r="AM56" s="78"/>
      <c r="AN56" s="80">
        <v>42402.48260416667</v>
      </c>
      <c r="AO56" s="83" t="s">
        <v>1157</v>
      </c>
      <c r="AP56" s="78" t="b">
        <v>0</v>
      </c>
      <c r="AQ56" s="78" t="b">
        <v>0</v>
      </c>
      <c r="AR56" s="78" t="b">
        <v>0</v>
      </c>
      <c r="AS56" s="78"/>
      <c r="AT56" s="78">
        <v>59</v>
      </c>
      <c r="AU56" s="83" t="s">
        <v>1192</v>
      </c>
      <c r="AV56" s="78" t="b">
        <v>0</v>
      </c>
      <c r="AW56" s="78" t="s">
        <v>1231</v>
      </c>
      <c r="AX56" s="83" t="s">
        <v>1285</v>
      </c>
      <c r="AY56" s="78" t="s">
        <v>66</v>
      </c>
      <c r="AZ56" s="78" t="str">
        <f>REPLACE(INDEX(GroupVertices[Group],MATCH(Vertices[[#This Row],[Vertex]],GroupVertices[Vertex],0)),1,1,"")</f>
        <v>2</v>
      </c>
      <c r="BA56" s="48"/>
      <c r="BB56" s="48"/>
      <c r="BC56" s="48"/>
      <c r="BD56" s="48"/>
      <c r="BE56" s="48"/>
      <c r="BF56" s="48"/>
      <c r="BG56" s="116" t="s">
        <v>1900</v>
      </c>
      <c r="BH56" s="116" t="s">
        <v>1900</v>
      </c>
      <c r="BI56" s="116" t="s">
        <v>1954</v>
      </c>
      <c r="BJ56" s="116" t="s">
        <v>1954</v>
      </c>
      <c r="BK56" s="116">
        <v>0</v>
      </c>
      <c r="BL56" s="120">
        <v>0</v>
      </c>
      <c r="BM56" s="116">
        <v>0</v>
      </c>
      <c r="BN56" s="120">
        <v>0</v>
      </c>
      <c r="BO56" s="116">
        <v>0</v>
      </c>
      <c r="BP56" s="120">
        <v>0</v>
      </c>
      <c r="BQ56" s="116">
        <v>27</v>
      </c>
      <c r="BR56" s="120">
        <v>100</v>
      </c>
      <c r="BS56" s="116">
        <v>27</v>
      </c>
      <c r="BT56" s="2"/>
      <c r="BU56" s="3"/>
      <c r="BV56" s="3"/>
      <c r="BW56" s="3"/>
      <c r="BX56" s="3"/>
    </row>
    <row r="57" spans="1:76" ht="15">
      <c r="A57" s="64" t="s">
        <v>251</v>
      </c>
      <c r="B57" s="65"/>
      <c r="C57" s="65" t="s">
        <v>64</v>
      </c>
      <c r="D57" s="66">
        <v>162.06455949683132</v>
      </c>
      <c r="E57" s="68"/>
      <c r="F57" s="100" t="s">
        <v>475</v>
      </c>
      <c r="G57" s="65"/>
      <c r="H57" s="69" t="s">
        <v>251</v>
      </c>
      <c r="I57" s="70"/>
      <c r="J57" s="70"/>
      <c r="K57" s="69" t="s">
        <v>1390</v>
      </c>
      <c r="L57" s="73">
        <v>1</v>
      </c>
      <c r="M57" s="74">
        <v>2832.72509765625</v>
      </c>
      <c r="N57" s="74">
        <v>6358.6171875</v>
      </c>
      <c r="O57" s="75"/>
      <c r="P57" s="76"/>
      <c r="Q57" s="76"/>
      <c r="R57" s="86"/>
      <c r="S57" s="48">
        <v>0</v>
      </c>
      <c r="T57" s="48">
        <v>2</v>
      </c>
      <c r="U57" s="49">
        <v>0</v>
      </c>
      <c r="V57" s="49">
        <v>0.011236</v>
      </c>
      <c r="W57" s="49">
        <v>0.008318</v>
      </c>
      <c r="X57" s="49">
        <v>0.646326</v>
      </c>
      <c r="Y57" s="49">
        <v>0.5</v>
      </c>
      <c r="Z57" s="49">
        <v>0</v>
      </c>
      <c r="AA57" s="71">
        <v>57</v>
      </c>
      <c r="AB57" s="71"/>
      <c r="AC57" s="72"/>
      <c r="AD57" s="78" t="s">
        <v>838</v>
      </c>
      <c r="AE57" s="78">
        <v>371</v>
      </c>
      <c r="AF57" s="78">
        <v>142</v>
      </c>
      <c r="AG57" s="78">
        <v>13320</v>
      </c>
      <c r="AH57" s="78">
        <v>4005</v>
      </c>
      <c r="AI57" s="78"/>
      <c r="AJ57" s="78" t="s">
        <v>936</v>
      </c>
      <c r="AK57" s="78" t="s">
        <v>1014</v>
      </c>
      <c r="AL57" s="78"/>
      <c r="AM57" s="78"/>
      <c r="AN57" s="80">
        <v>43276.62143518519</v>
      </c>
      <c r="AO57" s="78"/>
      <c r="AP57" s="78" t="b">
        <v>1</v>
      </c>
      <c r="AQ57" s="78" t="b">
        <v>1</v>
      </c>
      <c r="AR57" s="78" t="b">
        <v>0</v>
      </c>
      <c r="AS57" s="78"/>
      <c r="AT57" s="78">
        <v>0</v>
      </c>
      <c r="AU57" s="78"/>
      <c r="AV57" s="78" t="b">
        <v>0</v>
      </c>
      <c r="AW57" s="78" t="s">
        <v>1231</v>
      </c>
      <c r="AX57" s="83" t="s">
        <v>1286</v>
      </c>
      <c r="AY57" s="78" t="s">
        <v>66</v>
      </c>
      <c r="AZ57" s="78" t="str">
        <f>REPLACE(INDEX(GroupVertices[Group],MATCH(Vertices[[#This Row],[Vertex]],GroupVertices[Vertex],0)),1,1,"")</f>
        <v>2</v>
      </c>
      <c r="BA57" s="48"/>
      <c r="BB57" s="48"/>
      <c r="BC57" s="48"/>
      <c r="BD57" s="48"/>
      <c r="BE57" s="48"/>
      <c r="BF57" s="48"/>
      <c r="BG57" s="116" t="s">
        <v>1901</v>
      </c>
      <c r="BH57" s="116" t="s">
        <v>1923</v>
      </c>
      <c r="BI57" s="116" t="s">
        <v>1955</v>
      </c>
      <c r="BJ57" s="116" t="s">
        <v>1973</v>
      </c>
      <c r="BK57" s="116">
        <v>0</v>
      </c>
      <c r="BL57" s="120">
        <v>0</v>
      </c>
      <c r="BM57" s="116">
        <v>0</v>
      </c>
      <c r="BN57" s="120">
        <v>0</v>
      </c>
      <c r="BO57" s="116">
        <v>0</v>
      </c>
      <c r="BP57" s="120">
        <v>0</v>
      </c>
      <c r="BQ57" s="116">
        <v>35</v>
      </c>
      <c r="BR57" s="120">
        <v>100</v>
      </c>
      <c r="BS57" s="116">
        <v>35</v>
      </c>
      <c r="BT57" s="2"/>
      <c r="BU57" s="3"/>
      <c r="BV57" s="3"/>
      <c r="BW57" s="3"/>
      <c r="BX57" s="3"/>
    </row>
    <row r="58" spans="1:76" ht="15">
      <c r="A58" s="64" t="s">
        <v>252</v>
      </c>
      <c r="B58" s="65"/>
      <c r="C58" s="65" t="s">
        <v>64</v>
      </c>
      <c r="D58" s="66">
        <v>162.19595171221337</v>
      </c>
      <c r="E58" s="68"/>
      <c r="F58" s="100" t="s">
        <v>476</v>
      </c>
      <c r="G58" s="65"/>
      <c r="H58" s="69" t="s">
        <v>252</v>
      </c>
      <c r="I58" s="70"/>
      <c r="J58" s="70"/>
      <c r="K58" s="69" t="s">
        <v>1391</v>
      </c>
      <c r="L58" s="73">
        <v>1</v>
      </c>
      <c r="M58" s="74">
        <v>5702.47607421875</v>
      </c>
      <c r="N58" s="74">
        <v>5799.5908203125</v>
      </c>
      <c r="O58" s="75"/>
      <c r="P58" s="76"/>
      <c r="Q58" s="76"/>
      <c r="R58" s="86"/>
      <c r="S58" s="48">
        <v>0</v>
      </c>
      <c r="T58" s="48">
        <v>2</v>
      </c>
      <c r="U58" s="49">
        <v>0</v>
      </c>
      <c r="V58" s="49">
        <v>0.009259</v>
      </c>
      <c r="W58" s="49">
        <v>0.001659</v>
      </c>
      <c r="X58" s="49">
        <v>0.730471</v>
      </c>
      <c r="Y58" s="49">
        <v>0.5</v>
      </c>
      <c r="Z58" s="49">
        <v>0</v>
      </c>
      <c r="AA58" s="71">
        <v>58</v>
      </c>
      <c r="AB58" s="71"/>
      <c r="AC58" s="72"/>
      <c r="AD58" s="78" t="s">
        <v>252</v>
      </c>
      <c r="AE58" s="78">
        <v>102</v>
      </c>
      <c r="AF58" s="78">
        <v>431</v>
      </c>
      <c r="AG58" s="78">
        <v>12351</v>
      </c>
      <c r="AH58" s="78">
        <v>33005</v>
      </c>
      <c r="AI58" s="78"/>
      <c r="AJ58" s="78" t="s">
        <v>937</v>
      </c>
      <c r="AK58" s="78" t="s">
        <v>999</v>
      </c>
      <c r="AL58" s="78"/>
      <c r="AM58" s="78"/>
      <c r="AN58" s="80">
        <v>39918.45214120371</v>
      </c>
      <c r="AO58" s="83" t="s">
        <v>1158</v>
      </c>
      <c r="AP58" s="78" t="b">
        <v>0</v>
      </c>
      <c r="AQ58" s="78" t="b">
        <v>0</v>
      </c>
      <c r="AR58" s="78" t="b">
        <v>0</v>
      </c>
      <c r="AS58" s="78"/>
      <c r="AT58" s="78">
        <v>76</v>
      </c>
      <c r="AU58" s="83" t="s">
        <v>1192</v>
      </c>
      <c r="AV58" s="78" t="b">
        <v>0</v>
      </c>
      <c r="AW58" s="78" t="s">
        <v>1231</v>
      </c>
      <c r="AX58" s="83" t="s">
        <v>1287</v>
      </c>
      <c r="AY58" s="78" t="s">
        <v>66</v>
      </c>
      <c r="AZ58" s="78" t="str">
        <f>REPLACE(INDEX(GroupVertices[Group],MATCH(Vertices[[#This Row],[Vertex]],GroupVertices[Vertex],0)),1,1,"")</f>
        <v>5</v>
      </c>
      <c r="BA58" s="48"/>
      <c r="BB58" s="48"/>
      <c r="BC58" s="48"/>
      <c r="BD58" s="48"/>
      <c r="BE58" s="48"/>
      <c r="BF58" s="48"/>
      <c r="BG58" s="116" t="s">
        <v>1902</v>
      </c>
      <c r="BH58" s="116" t="s">
        <v>1902</v>
      </c>
      <c r="BI58" s="116" t="s">
        <v>1956</v>
      </c>
      <c r="BJ58" s="116" t="s">
        <v>1956</v>
      </c>
      <c r="BK58" s="116">
        <v>1</v>
      </c>
      <c r="BL58" s="120">
        <v>5</v>
      </c>
      <c r="BM58" s="116">
        <v>0</v>
      </c>
      <c r="BN58" s="120">
        <v>0</v>
      </c>
      <c r="BO58" s="116">
        <v>0</v>
      </c>
      <c r="BP58" s="120">
        <v>0</v>
      </c>
      <c r="BQ58" s="116">
        <v>19</v>
      </c>
      <c r="BR58" s="120">
        <v>95</v>
      </c>
      <c r="BS58" s="116">
        <v>20</v>
      </c>
      <c r="BT58" s="2"/>
      <c r="BU58" s="3"/>
      <c r="BV58" s="3"/>
      <c r="BW58" s="3"/>
      <c r="BX58" s="3"/>
    </row>
    <row r="59" spans="1:76" ht="15">
      <c r="A59" s="64" t="s">
        <v>312</v>
      </c>
      <c r="B59" s="65"/>
      <c r="C59" s="65" t="s">
        <v>64</v>
      </c>
      <c r="D59" s="66">
        <v>1000</v>
      </c>
      <c r="E59" s="68"/>
      <c r="F59" s="100" t="s">
        <v>1225</v>
      </c>
      <c r="G59" s="65"/>
      <c r="H59" s="69" t="s">
        <v>312</v>
      </c>
      <c r="I59" s="70"/>
      <c r="J59" s="70"/>
      <c r="K59" s="69" t="s">
        <v>1392</v>
      </c>
      <c r="L59" s="73">
        <v>15.161473087818697</v>
      </c>
      <c r="M59" s="74">
        <v>6271.85498046875</v>
      </c>
      <c r="N59" s="74">
        <v>6022.92724609375</v>
      </c>
      <c r="O59" s="75"/>
      <c r="P59" s="76"/>
      <c r="Q59" s="76"/>
      <c r="R59" s="86"/>
      <c r="S59" s="48">
        <v>3</v>
      </c>
      <c r="T59" s="48">
        <v>0</v>
      </c>
      <c r="U59" s="49">
        <v>1</v>
      </c>
      <c r="V59" s="49">
        <v>0.009346</v>
      </c>
      <c r="W59" s="49">
        <v>0.001892</v>
      </c>
      <c r="X59" s="49">
        <v>1.053017</v>
      </c>
      <c r="Y59" s="49">
        <v>0.3333333333333333</v>
      </c>
      <c r="Z59" s="49">
        <v>0</v>
      </c>
      <c r="AA59" s="71">
        <v>59</v>
      </c>
      <c r="AB59" s="71"/>
      <c r="AC59" s="72"/>
      <c r="AD59" s="78" t="s">
        <v>839</v>
      </c>
      <c r="AE59" s="78">
        <v>77</v>
      </c>
      <c r="AF59" s="78">
        <v>27829269</v>
      </c>
      <c r="AG59" s="78">
        <v>8486</v>
      </c>
      <c r="AH59" s="78">
        <v>3633</v>
      </c>
      <c r="AI59" s="78"/>
      <c r="AJ59" s="78"/>
      <c r="AK59" s="78"/>
      <c r="AL59" s="78"/>
      <c r="AM59" s="78"/>
      <c r="AN59" s="80">
        <v>39966.842002314814</v>
      </c>
      <c r="AO59" s="83" t="s">
        <v>1159</v>
      </c>
      <c r="AP59" s="78" t="b">
        <v>0</v>
      </c>
      <c r="AQ59" s="78" t="b">
        <v>0</v>
      </c>
      <c r="AR59" s="78" t="b">
        <v>0</v>
      </c>
      <c r="AS59" s="78"/>
      <c r="AT59" s="78">
        <v>50962</v>
      </c>
      <c r="AU59" s="83" t="s">
        <v>1192</v>
      </c>
      <c r="AV59" s="78" t="b">
        <v>1</v>
      </c>
      <c r="AW59" s="78" t="s">
        <v>1231</v>
      </c>
      <c r="AX59" s="83" t="s">
        <v>1288</v>
      </c>
      <c r="AY59" s="78" t="s">
        <v>65</v>
      </c>
      <c r="AZ59" s="78" t="str">
        <f>REPLACE(INDEX(GroupVertices[Group],MATCH(Vertices[[#This Row],[Vertex]],GroupVertices[Vertex],0)),1,1,"")</f>
        <v>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253</v>
      </c>
      <c r="B60" s="65"/>
      <c r="C60" s="65" t="s">
        <v>64</v>
      </c>
      <c r="D60" s="66">
        <v>167.29524267320022</v>
      </c>
      <c r="E60" s="68"/>
      <c r="F60" s="100" t="s">
        <v>477</v>
      </c>
      <c r="G60" s="65"/>
      <c r="H60" s="69" t="s">
        <v>253</v>
      </c>
      <c r="I60" s="70"/>
      <c r="J60" s="70"/>
      <c r="K60" s="69" t="s">
        <v>1393</v>
      </c>
      <c r="L60" s="73">
        <v>1</v>
      </c>
      <c r="M60" s="74">
        <v>5842.49560546875</v>
      </c>
      <c r="N60" s="74">
        <v>1729.23876953125</v>
      </c>
      <c r="O60" s="75"/>
      <c r="P60" s="76"/>
      <c r="Q60" s="76"/>
      <c r="R60" s="86"/>
      <c r="S60" s="48">
        <v>1</v>
      </c>
      <c r="T60" s="48">
        <v>1</v>
      </c>
      <c r="U60" s="49">
        <v>0</v>
      </c>
      <c r="V60" s="49">
        <v>0</v>
      </c>
      <c r="W60" s="49">
        <v>0</v>
      </c>
      <c r="X60" s="49">
        <v>0.999995</v>
      </c>
      <c r="Y60" s="49">
        <v>0</v>
      </c>
      <c r="Z60" s="49" t="s">
        <v>1508</v>
      </c>
      <c r="AA60" s="71">
        <v>60</v>
      </c>
      <c r="AB60" s="71"/>
      <c r="AC60" s="72"/>
      <c r="AD60" s="78" t="s">
        <v>840</v>
      </c>
      <c r="AE60" s="78">
        <v>1071</v>
      </c>
      <c r="AF60" s="78">
        <v>11647</v>
      </c>
      <c r="AG60" s="78">
        <v>73381</v>
      </c>
      <c r="AH60" s="78">
        <v>28841</v>
      </c>
      <c r="AI60" s="78"/>
      <c r="AJ60" s="78"/>
      <c r="AK60" s="78" t="s">
        <v>1015</v>
      </c>
      <c r="AL60" s="83" t="s">
        <v>1091</v>
      </c>
      <c r="AM60" s="78"/>
      <c r="AN60" s="80">
        <v>39945.72678240741</v>
      </c>
      <c r="AO60" s="78"/>
      <c r="AP60" s="78" t="b">
        <v>0</v>
      </c>
      <c r="AQ60" s="78" t="b">
        <v>0</v>
      </c>
      <c r="AR60" s="78" t="b">
        <v>1</v>
      </c>
      <c r="AS60" s="78"/>
      <c r="AT60" s="78">
        <v>305</v>
      </c>
      <c r="AU60" s="83" t="s">
        <v>1192</v>
      </c>
      <c r="AV60" s="78" t="b">
        <v>0</v>
      </c>
      <c r="AW60" s="78" t="s">
        <v>1231</v>
      </c>
      <c r="AX60" s="83" t="s">
        <v>1289</v>
      </c>
      <c r="AY60" s="78" t="s">
        <v>66</v>
      </c>
      <c r="AZ60" s="78" t="str">
        <f>REPLACE(INDEX(GroupVertices[Group],MATCH(Vertices[[#This Row],[Vertex]],GroupVertices[Vertex],0)),1,1,"")</f>
        <v>9</v>
      </c>
      <c r="BA60" s="48" t="s">
        <v>396</v>
      </c>
      <c r="BB60" s="48" t="s">
        <v>396</v>
      </c>
      <c r="BC60" s="48" t="s">
        <v>403</v>
      </c>
      <c r="BD60" s="48" t="s">
        <v>403</v>
      </c>
      <c r="BE60" s="48"/>
      <c r="BF60" s="48"/>
      <c r="BG60" s="116" t="s">
        <v>739</v>
      </c>
      <c r="BH60" s="116" t="s">
        <v>739</v>
      </c>
      <c r="BI60" s="116" t="s">
        <v>739</v>
      </c>
      <c r="BJ60" s="116" t="s">
        <v>739</v>
      </c>
      <c r="BK60" s="116">
        <v>0</v>
      </c>
      <c r="BL60" s="120">
        <v>0</v>
      </c>
      <c r="BM60" s="116">
        <v>0</v>
      </c>
      <c r="BN60" s="120">
        <v>0</v>
      </c>
      <c r="BO60" s="116">
        <v>0</v>
      </c>
      <c r="BP60" s="120">
        <v>0</v>
      </c>
      <c r="BQ60" s="116">
        <v>0</v>
      </c>
      <c r="BR60" s="120">
        <v>0</v>
      </c>
      <c r="BS60" s="116">
        <v>0</v>
      </c>
      <c r="BT60" s="2"/>
      <c r="BU60" s="3"/>
      <c r="BV60" s="3"/>
      <c r="BW60" s="3"/>
      <c r="BX60" s="3"/>
    </row>
    <row r="61" spans="1:76" ht="15">
      <c r="A61" s="64" t="s">
        <v>254</v>
      </c>
      <c r="B61" s="65"/>
      <c r="C61" s="65" t="s">
        <v>64</v>
      </c>
      <c r="D61" s="66">
        <v>169.54209502066786</v>
      </c>
      <c r="E61" s="68"/>
      <c r="F61" s="100" t="s">
        <v>478</v>
      </c>
      <c r="G61" s="65"/>
      <c r="H61" s="69" t="s">
        <v>254</v>
      </c>
      <c r="I61" s="70"/>
      <c r="J61" s="70"/>
      <c r="K61" s="69" t="s">
        <v>1394</v>
      </c>
      <c r="L61" s="73">
        <v>85.96883852691218</v>
      </c>
      <c r="M61" s="74">
        <v>9493.8525390625</v>
      </c>
      <c r="N61" s="74">
        <v>4390.7373046875</v>
      </c>
      <c r="O61" s="75"/>
      <c r="P61" s="76"/>
      <c r="Q61" s="76"/>
      <c r="R61" s="86"/>
      <c r="S61" s="48">
        <v>0</v>
      </c>
      <c r="T61" s="48">
        <v>3</v>
      </c>
      <c r="U61" s="49">
        <v>6</v>
      </c>
      <c r="V61" s="49">
        <v>0.333333</v>
      </c>
      <c r="W61" s="49">
        <v>0</v>
      </c>
      <c r="X61" s="49">
        <v>1.918908</v>
      </c>
      <c r="Y61" s="49">
        <v>0</v>
      </c>
      <c r="Z61" s="49">
        <v>0</v>
      </c>
      <c r="AA61" s="71">
        <v>61</v>
      </c>
      <c r="AB61" s="71"/>
      <c r="AC61" s="72"/>
      <c r="AD61" s="78" t="s">
        <v>841</v>
      </c>
      <c r="AE61" s="78">
        <v>185</v>
      </c>
      <c r="AF61" s="78">
        <v>16589</v>
      </c>
      <c r="AG61" s="78">
        <v>3775</v>
      </c>
      <c r="AH61" s="78">
        <v>2256</v>
      </c>
      <c r="AI61" s="78"/>
      <c r="AJ61" s="78" t="s">
        <v>938</v>
      </c>
      <c r="AK61" s="78" t="s">
        <v>1016</v>
      </c>
      <c r="AL61" s="83" t="s">
        <v>1092</v>
      </c>
      <c r="AM61" s="78"/>
      <c r="AN61" s="80">
        <v>41140.810578703706</v>
      </c>
      <c r="AO61" s="78"/>
      <c r="AP61" s="78" t="b">
        <v>1</v>
      </c>
      <c r="AQ61" s="78" t="b">
        <v>0</v>
      </c>
      <c r="AR61" s="78" t="b">
        <v>0</v>
      </c>
      <c r="AS61" s="78"/>
      <c r="AT61" s="78">
        <v>393</v>
      </c>
      <c r="AU61" s="83" t="s">
        <v>1192</v>
      </c>
      <c r="AV61" s="78" t="b">
        <v>0</v>
      </c>
      <c r="AW61" s="78" t="s">
        <v>1231</v>
      </c>
      <c r="AX61" s="83" t="s">
        <v>1290</v>
      </c>
      <c r="AY61" s="78" t="s">
        <v>66</v>
      </c>
      <c r="AZ61" s="78" t="str">
        <f>REPLACE(INDEX(GroupVertices[Group],MATCH(Vertices[[#This Row],[Vertex]],GroupVertices[Vertex],0)),1,1,"")</f>
        <v>7</v>
      </c>
      <c r="BA61" s="48" t="s">
        <v>397</v>
      </c>
      <c r="BB61" s="48" t="s">
        <v>397</v>
      </c>
      <c r="BC61" s="48" t="s">
        <v>403</v>
      </c>
      <c r="BD61" s="48" t="s">
        <v>403</v>
      </c>
      <c r="BE61" s="48"/>
      <c r="BF61" s="48"/>
      <c r="BG61" s="116" t="s">
        <v>1903</v>
      </c>
      <c r="BH61" s="116" t="s">
        <v>1903</v>
      </c>
      <c r="BI61" s="116" t="s">
        <v>1957</v>
      </c>
      <c r="BJ61" s="116" t="s">
        <v>1957</v>
      </c>
      <c r="BK61" s="116">
        <v>1</v>
      </c>
      <c r="BL61" s="120">
        <v>3.4482758620689653</v>
      </c>
      <c r="BM61" s="116">
        <v>0</v>
      </c>
      <c r="BN61" s="120">
        <v>0</v>
      </c>
      <c r="BO61" s="116">
        <v>0</v>
      </c>
      <c r="BP61" s="120">
        <v>0</v>
      </c>
      <c r="BQ61" s="116">
        <v>28</v>
      </c>
      <c r="BR61" s="120">
        <v>96.55172413793103</v>
      </c>
      <c r="BS61" s="116">
        <v>29</v>
      </c>
      <c r="BT61" s="2"/>
      <c r="BU61" s="3"/>
      <c r="BV61" s="3"/>
      <c r="BW61" s="3"/>
      <c r="BX61" s="3"/>
    </row>
    <row r="62" spans="1:76" ht="15">
      <c r="A62" s="64" t="s">
        <v>313</v>
      </c>
      <c r="B62" s="65"/>
      <c r="C62" s="65" t="s">
        <v>64</v>
      </c>
      <c r="D62" s="66">
        <v>170.95876679620594</v>
      </c>
      <c r="E62" s="68"/>
      <c r="F62" s="100" t="s">
        <v>1226</v>
      </c>
      <c r="G62" s="65"/>
      <c r="H62" s="69" t="s">
        <v>313</v>
      </c>
      <c r="I62" s="70"/>
      <c r="J62" s="70"/>
      <c r="K62" s="69" t="s">
        <v>1395</v>
      </c>
      <c r="L62" s="73">
        <v>1</v>
      </c>
      <c r="M62" s="74">
        <v>9493.8525390625</v>
      </c>
      <c r="N62" s="74">
        <v>5478.86376953125</v>
      </c>
      <c r="O62" s="75"/>
      <c r="P62" s="76"/>
      <c r="Q62" s="76"/>
      <c r="R62" s="86"/>
      <c r="S62" s="48">
        <v>1</v>
      </c>
      <c r="T62" s="48">
        <v>0</v>
      </c>
      <c r="U62" s="49">
        <v>0</v>
      </c>
      <c r="V62" s="49">
        <v>0.2</v>
      </c>
      <c r="W62" s="49">
        <v>0</v>
      </c>
      <c r="X62" s="49">
        <v>0.69369</v>
      </c>
      <c r="Y62" s="49">
        <v>0</v>
      </c>
      <c r="Z62" s="49">
        <v>0</v>
      </c>
      <c r="AA62" s="71">
        <v>62</v>
      </c>
      <c r="AB62" s="71"/>
      <c r="AC62" s="72"/>
      <c r="AD62" s="78" t="s">
        <v>842</v>
      </c>
      <c r="AE62" s="78">
        <v>37</v>
      </c>
      <c r="AF62" s="78">
        <v>19705</v>
      </c>
      <c r="AG62" s="78">
        <v>629</v>
      </c>
      <c r="AH62" s="78">
        <v>103</v>
      </c>
      <c r="AI62" s="78"/>
      <c r="AJ62" s="78" t="s">
        <v>939</v>
      </c>
      <c r="AK62" s="78" t="s">
        <v>999</v>
      </c>
      <c r="AL62" s="83" t="s">
        <v>1093</v>
      </c>
      <c r="AM62" s="78"/>
      <c r="AN62" s="80">
        <v>41128.76708333333</v>
      </c>
      <c r="AO62" s="78"/>
      <c r="AP62" s="78" t="b">
        <v>1</v>
      </c>
      <c r="AQ62" s="78" t="b">
        <v>0</v>
      </c>
      <c r="AR62" s="78" t="b">
        <v>0</v>
      </c>
      <c r="AS62" s="78"/>
      <c r="AT62" s="78">
        <v>759</v>
      </c>
      <c r="AU62" s="83" t="s">
        <v>1192</v>
      </c>
      <c r="AV62" s="78" t="b">
        <v>0</v>
      </c>
      <c r="AW62" s="78" t="s">
        <v>1231</v>
      </c>
      <c r="AX62" s="83" t="s">
        <v>1291</v>
      </c>
      <c r="AY62" s="78" t="s">
        <v>65</v>
      </c>
      <c r="AZ62" s="78" t="str">
        <f>REPLACE(INDEX(GroupVertices[Group],MATCH(Vertices[[#This Row],[Vertex]],GroupVertices[Vertex],0)),1,1,"")</f>
        <v>7</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314</v>
      </c>
      <c r="B63" s="65"/>
      <c r="C63" s="65" t="s">
        <v>64</v>
      </c>
      <c r="D63" s="66">
        <v>162.02955188235237</v>
      </c>
      <c r="E63" s="68"/>
      <c r="F63" s="100" t="s">
        <v>1227</v>
      </c>
      <c r="G63" s="65"/>
      <c r="H63" s="69" t="s">
        <v>314</v>
      </c>
      <c r="I63" s="70"/>
      <c r="J63" s="70"/>
      <c r="K63" s="69" t="s">
        <v>1396</v>
      </c>
      <c r="L63" s="73">
        <v>1</v>
      </c>
      <c r="M63" s="74">
        <v>8873.3818359375</v>
      </c>
      <c r="N63" s="74">
        <v>5478.86376953125</v>
      </c>
      <c r="O63" s="75"/>
      <c r="P63" s="76"/>
      <c r="Q63" s="76"/>
      <c r="R63" s="86"/>
      <c r="S63" s="48">
        <v>1</v>
      </c>
      <c r="T63" s="48">
        <v>0</v>
      </c>
      <c r="U63" s="49">
        <v>0</v>
      </c>
      <c r="V63" s="49">
        <v>0.2</v>
      </c>
      <c r="W63" s="49">
        <v>0</v>
      </c>
      <c r="X63" s="49">
        <v>0.69369</v>
      </c>
      <c r="Y63" s="49">
        <v>0</v>
      </c>
      <c r="Z63" s="49">
        <v>0</v>
      </c>
      <c r="AA63" s="71">
        <v>63</v>
      </c>
      <c r="AB63" s="71"/>
      <c r="AC63" s="72"/>
      <c r="AD63" s="78" t="s">
        <v>843</v>
      </c>
      <c r="AE63" s="78">
        <v>469</v>
      </c>
      <c r="AF63" s="78">
        <v>65</v>
      </c>
      <c r="AG63" s="78">
        <v>617</v>
      </c>
      <c r="AH63" s="78">
        <v>1417</v>
      </c>
      <c r="AI63" s="78"/>
      <c r="AJ63" s="78" t="s">
        <v>940</v>
      </c>
      <c r="AK63" s="78"/>
      <c r="AL63" s="83" t="s">
        <v>1094</v>
      </c>
      <c r="AM63" s="78"/>
      <c r="AN63" s="80">
        <v>43162.805555555555</v>
      </c>
      <c r="AO63" s="83" t="s">
        <v>1160</v>
      </c>
      <c r="AP63" s="78" t="b">
        <v>0</v>
      </c>
      <c r="AQ63" s="78" t="b">
        <v>0</v>
      </c>
      <c r="AR63" s="78" t="b">
        <v>0</v>
      </c>
      <c r="AS63" s="78"/>
      <c r="AT63" s="78">
        <v>1</v>
      </c>
      <c r="AU63" s="83" t="s">
        <v>1192</v>
      </c>
      <c r="AV63" s="78" t="b">
        <v>0</v>
      </c>
      <c r="AW63" s="78" t="s">
        <v>1231</v>
      </c>
      <c r="AX63" s="83" t="s">
        <v>1292</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315</v>
      </c>
      <c r="B64" s="65"/>
      <c r="C64" s="65" t="s">
        <v>64</v>
      </c>
      <c r="D64" s="66">
        <v>162.65150534478371</v>
      </c>
      <c r="E64" s="68"/>
      <c r="F64" s="100" t="s">
        <v>1228</v>
      </c>
      <c r="G64" s="65"/>
      <c r="H64" s="69" t="s">
        <v>315</v>
      </c>
      <c r="I64" s="70"/>
      <c r="J64" s="70"/>
      <c r="K64" s="69" t="s">
        <v>1397</v>
      </c>
      <c r="L64" s="73">
        <v>1</v>
      </c>
      <c r="M64" s="74">
        <v>8873.3818359375</v>
      </c>
      <c r="N64" s="74">
        <v>4390.7373046875</v>
      </c>
      <c r="O64" s="75"/>
      <c r="P64" s="76"/>
      <c r="Q64" s="76"/>
      <c r="R64" s="86"/>
      <c r="S64" s="48">
        <v>1</v>
      </c>
      <c r="T64" s="48">
        <v>0</v>
      </c>
      <c r="U64" s="49">
        <v>0</v>
      </c>
      <c r="V64" s="49">
        <v>0.2</v>
      </c>
      <c r="W64" s="49">
        <v>0</v>
      </c>
      <c r="X64" s="49">
        <v>0.69369</v>
      </c>
      <c r="Y64" s="49">
        <v>0</v>
      </c>
      <c r="Z64" s="49">
        <v>0</v>
      </c>
      <c r="AA64" s="71">
        <v>64</v>
      </c>
      <c r="AB64" s="71"/>
      <c r="AC64" s="72"/>
      <c r="AD64" s="78" t="s">
        <v>844</v>
      </c>
      <c r="AE64" s="78">
        <v>579</v>
      </c>
      <c r="AF64" s="78">
        <v>1433</v>
      </c>
      <c r="AG64" s="78">
        <v>9130</v>
      </c>
      <c r="AH64" s="78">
        <v>5001</v>
      </c>
      <c r="AI64" s="78"/>
      <c r="AJ64" s="78" t="s">
        <v>941</v>
      </c>
      <c r="AK64" s="78" t="s">
        <v>1017</v>
      </c>
      <c r="AL64" s="83" t="s">
        <v>1095</v>
      </c>
      <c r="AM64" s="78"/>
      <c r="AN64" s="80">
        <v>41340.05987268518</v>
      </c>
      <c r="AO64" s="83" t="s">
        <v>1161</v>
      </c>
      <c r="AP64" s="78" t="b">
        <v>1</v>
      </c>
      <c r="AQ64" s="78" t="b">
        <v>0</v>
      </c>
      <c r="AR64" s="78" t="b">
        <v>1</v>
      </c>
      <c r="AS64" s="78" t="s">
        <v>747</v>
      </c>
      <c r="AT64" s="78">
        <v>64</v>
      </c>
      <c r="AU64" s="83" t="s">
        <v>1192</v>
      </c>
      <c r="AV64" s="78" t="b">
        <v>0</v>
      </c>
      <c r="AW64" s="78" t="s">
        <v>1231</v>
      </c>
      <c r="AX64" s="83" t="s">
        <v>1293</v>
      </c>
      <c r="AY64" s="78" t="s">
        <v>65</v>
      </c>
      <c r="AZ64" s="78" t="str">
        <f>REPLACE(INDEX(GroupVertices[Group],MATCH(Vertices[[#This Row],[Vertex]],GroupVertices[Vertex],0)),1,1,"")</f>
        <v>7</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255</v>
      </c>
      <c r="B65" s="65"/>
      <c r="C65" s="65" t="s">
        <v>64</v>
      </c>
      <c r="D65" s="66">
        <v>171.56026126316257</v>
      </c>
      <c r="E65" s="68"/>
      <c r="F65" s="100" t="s">
        <v>479</v>
      </c>
      <c r="G65" s="65"/>
      <c r="H65" s="69" t="s">
        <v>255</v>
      </c>
      <c r="I65" s="70"/>
      <c r="J65" s="70"/>
      <c r="K65" s="69" t="s">
        <v>1398</v>
      </c>
      <c r="L65" s="73">
        <v>879.0113314447592</v>
      </c>
      <c r="M65" s="74">
        <v>6572.96875</v>
      </c>
      <c r="N65" s="74">
        <v>3618.947265625</v>
      </c>
      <c r="O65" s="75"/>
      <c r="P65" s="76"/>
      <c r="Q65" s="76"/>
      <c r="R65" s="86"/>
      <c r="S65" s="48">
        <v>3</v>
      </c>
      <c r="T65" s="48">
        <v>1</v>
      </c>
      <c r="U65" s="49">
        <v>62</v>
      </c>
      <c r="V65" s="49">
        <v>0.009346</v>
      </c>
      <c r="W65" s="49">
        <v>0.001667</v>
      </c>
      <c r="X65" s="49">
        <v>1.176076</v>
      </c>
      <c r="Y65" s="49">
        <v>0</v>
      </c>
      <c r="Z65" s="49">
        <v>0</v>
      </c>
      <c r="AA65" s="71">
        <v>65</v>
      </c>
      <c r="AB65" s="71"/>
      <c r="AC65" s="72"/>
      <c r="AD65" s="78" t="s">
        <v>845</v>
      </c>
      <c r="AE65" s="78">
        <v>1147</v>
      </c>
      <c r="AF65" s="78">
        <v>21028</v>
      </c>
      <c r="AG65" s="78">
        <v>6390</v>
      </c>
      <c r="AH65" s="78">
        <v>9414</v>
      </c>
      <c r="AI65" s="78"/>
      <c r="AJ65" s="78" t="s">
        <v>942</v>
      </c>
      <c r="AK65" s="78" t="s">
        <v>1018</v>
      </c>
      <c r="AL65" s="83" t="s">
        <v>1096</v>
      </c>
      <c r="AM65" s="78"/>
      <c r="AN65" s="80">
        <v>39932.96861111111</v>
      </c>
      <c r="AO65" s="83" t="s">
        <v>1162</v>
      </c>
      <c r="AP65" s="78" t="b">
        <v>0</v>
      </c>
      <c r="AQ65" s="78" t="b">
        <v>0</v>
      </c>
      <c r="AR65" s="78" t="b">
        <v>0</v>
      </c>
      <c r="AS65" s="78"/>
      <c r="AT65" s="78">
        <v>895</v>
      </c>
      <c r="AU65" s="83" t="s">
        <v>1192</v>
      </c>
      <c r="AV65" s="78" t="b">
        <v>0</v>
      </c>
      <c r="AW65" s="78" t="s">
        <v>1231</v>
      </c>
      <c r="AX65" s="83" t="s">
        <v>1294</v>
      </c>
      <c r="AY65" s="78" t="s">
        <v>66</v>
      </c>
      <c r="AZ65" s="78" t="str">
        <f>REPLACE(INDEX(GroupVertices[Group],MATCH(Vertices[[#This Row],[Vertex]],GroupVertices[Vertex],0)),1,1,"")</f>
        <v>5</v>
      </c>
      <c r="BA65" s="48" t="s">
        <v>398</v>
      </c>
      <c r="BB65" s="48" t="s">
        <v>398</v>
      </c>
      <c r="BC65" s="48" t="s">
        <v>414</v>
      </c>
      <c r="BD65" s="48" t="s">
        <v>414</v>
      </c>
      <c r="BE65" s="48"/>
      <c r="BF65" s="48"/>
      <c r="BG65" s="116" t="s">
        <v>1904</v>
      </c>
      <c r="BH65" s="116" t="s">
        <v>1904</v>
      </c>
      <c r="BI65" s="116" t="s">
        <v>1958</v>
      </c>
      <c r="BJ65" s="116" t="s">
        <v>1958</v>
      </c>
      <c r="BK65" s="116">
        <v>2</v>
      </c>
      <c r="BL65" s="120">
        <v>4.651162790697675</v>
      </c>
      <c r="BM65" s="116">
        <v>1</v>
      </c>
      <c r="BN65" s="120">
        <v>2.3255813953488373</v>
      </c>
      <c r="BO65" s="116">
        <v>0</v>
      </c>
      <c r="BP65" s="120">
        <v>0</v>
      </c>
      <c r="BQ65" s="116">
        <v>40</v>
      </c>
      <c r="BR65" s="120">
        <v>93.02325581395348</v>
      </c>
      <c r="BS65" s="116">
        <v>43</v>
      </c>
      <c r="BT65" s="2"/>
      <c r="BU65" s="3"/>
      <c r="BV65" s="3"/>
      <c r="BW65" s="3"/>
      <c r="BX65" s="3"/>
    </row>
    <row r="66" spans="1:76" ht="15">
      <c r="A66" s="64" t="s">
        <v>256</v>
      </c>
      <c r="B66" s="65"/>
      <c r="C66" s="65" t="s">
        <v>64</v>
      </c>
      <c r="D66" s="66">
        <v>163.05977596559026</v>
      </c>
      <c r="E66" s="68"/>
      <c r="F66" s="100" t="s">
        <v>480</v>
      </c>
      <c r="G66" s="65"/>
      <c r="H66" s="69" t="s">
        <v>256</v>
      </c>
      <c r="I66" s="70"/>
      <c r="J66" s="70"/>
      <c r="K66" s="69" t="s">
        <v>1399</v>
      </c>
      <c r="L66" s="73">
        <v>1</v>
      </c>
      <c r="M66" s="74">
        <v>6938.876953125</v>
      </c>
      <c r="N66" s="74">
        <v>2540.92236328125</v>
      </c>
      <c r="O66" s="75"/>
      <c r="P66" s="76"/>
      <c r="Q66" s="76"/>
      <c r="R66" s="86"/>
      <c r="S66" s="48">
        <v>0</v>
      </c>
      <c r="T66" s="48">
        <v>1</v>
      </c>
      <c r="U66" s="49">
        <v>0</v>
      </c>
      <c r="V66" s="49">
        <v>0.007246</v>
      </c>
      <c r="W66" s="49">
        <v>0.000271</v>
      </c>
      <c r="X66" s="49">
        <v>0.483221</v>
      </c>
      <c r="Y66" s="49">
        <v>0</v>
      </c>
      <c r="Z66" s="49">
        <v>0</v>
      </c>
      <c r="AA66" s="71">
        <v>66</v>
      </c>
      <c r="AB66" s="71"/>
      <c r="AC66" s="72"/>
      <c r="AD66" s="78" t="s">
        <v>846</v>
      </c>
      <c r="AE66" s="78">
        <v>5001</v>
      </c>
      <c r="AF66" s="78">
        <v>2331</v>
      </c>
      <c r="AG66" s="78">
        <v>157212</v>
      </c>
      <c r="AH66" s="78">
        <v>182927</v>
      </c>
      <c r="AI66" s="78"/>
      <c r="AJ66" s="78" t="s">
        <v>943</v>
      </c>
      <c r="AK66" s="78" t="s">
        <v>1019</v>
      </c>
      <c r="AL66" s="83" t="s">
        <v>1097</v>
      </c>
      <c r="AM66" s="78"/>
      <c r="AN66" s="80">
        <v>39664.21790509259</v>
      </c>
      <c r="AO66" s="83" t="s">
        <v>1163</v>
      </c>
      <c r="AP66" s="78" t="b">
        <v>0</v>
      </c>
      <c r="AQ66" s="78" t="b">
        <v>0</v>
      </c>
      <c r="AR66" s="78" t="b">
        <v>1</v>
      </c>
      <c r="AS66" s="78"/>
      <c r="AT66" s="78">
        <v>834</v>
      </c>
      <c r="AU66" s="83" t="s">
        <v>1201</v>
      </c>
      <c r="AV66" s="78" t="b">
        <v>0</v>
      </c>
      <c r="AW66" s="78" t="s">
        <v>1231</v>
      </c>
      <c r="AX66" s="83" t="s">
        <v>1295</v>
      </c>
      <c r="AY66" s="78" t="s">
        <v>66</v>
      </c>
      <c r="AZ66" s="78" t="str">
        <f>REPLACE(INDEX(GroupVertices[Group],MATCH(Vertices[[#This Row],[Vertex]],GroupVertices[Vertex],0)),1,1,"")</f>
        <v>5</v>
      </c>
      <c r="BA66" s="48"/>
      <c r="BB66" s="48"/>
      <c r="BC66" s="48"/>
      <c r="BD66" s="48"/>
      <c r="BE66" s="48"/>
      <c r="BF66" s="48"/>
      <c r="BG66" s="116" t="s">
        <v>1905</v>
      </c>
      <c r="BH66" s="116" t="s">
        <v>1905</v>
      </c>
      <c r="BI66" s="116" t="s">
        <v>1959</v>
      </c>
      <c r="BJ66" s="116" t="s">
        <v>1959</v>
      </c>
      <c r="BK66" s="116">
        <v>1</v>
      </c>
      <c r="BL66" s="120">
        <v>4.545454545454546</v>
      </c>
      <c r="BM66" s="116">
        <v>0</v>
      </c>
      <c r="BN66" s="120">
        <v>0</v>
      </c>
      <c r="BO66" s="116">
        <v>0</v>
      </c>
      <c r="BP66" s="120">
        <v>0</v>
      </c>
      <c r="BQ66" s="116">
        <v>21</v>
      </c>
      <c r="BR66" s="120">
        <v>95.45454545454545</v>
      </c>
      <c r="BS66" s="116">
        <v>22</v>
      </c>
      <c r="BT66" s="2"/>
      <c r="BU66" s="3"/>
      <c r="BV66" s="3"/>
      <c r="BW66" s="3"/>
      <c r="BX66" s="3"/>
    </row>
    <row r="67" spans="1:76" ht="15">
      <c r="A67" s="64" t="s">
        <v>257</v>
      </c>
      <c r="B67" s="65"/>
      <c r="C67" s="65" t="s">
        <v>64</v>
      </c>
      <c r="D67" s="66">
        <v>162.05819447601698</v>
      </c>
      <c r="E67" s="68"/>
      <c r="F67" s="100" t="s">
        <v>481</v>
      </c>
      <c r="G67" s="65"/>
      <c r="H67" s="69" t="s">
        <v>257</v>
      </c>
      <c r="I67" s="70"/>
      <c r="J67" s="70"/>
      <c r="K67" s="69" t="s">
        <v>1400</v>
      </c>
      <c r="L67" s="73">
        <v>1</v>
      </c>
      <c r="M67" s="74">
        <v>2343.76708984375</v>
      </c>
      <c r="N67" s="74">
        <v>4274.796875</v>
      </c>
      <c r="O67" s="75"/>
      <c r="P67" s="76"/>
      <c r="Q67" s="76"/>
      <c r="R67" s="86"/>
      <c r="S67" s="48">
        <v>0</v>
      </c>
      <c r="T67" s="48">
        <v>1</v>
      </c>
      <c r="U67" s="49">
        <v>0</v>
      </c>
      <c r="V67" s="49">
        <v>0.018519</v>
      </c>
      <c r="W67" s="49">
        <v>1E-05</v>
      </c>
      <c r="X67" s="49">
        <v>0.542714</v>
      </c>
      <c r="Y67" s="49">
        <v>0</v>
      </c>
      <c r="Z67" s="49">
        <v>0</v>
      </c>
      <c r="AA67" s="71">
        <v>67</v>
      </c>
      <c r="AB67" s="71"/>
      <c r="AC67" s="72"/>
      <c r="AD67" s="78" t="s">
        <v>847</v>
      </c>
      <c r="AE67" s="78">
        <v>489</v>
      </c>
      <c r="AF67" s="78">
        <v>128</v>
      </c>
      <c r="AG67" s="78">
        <v>27381</v>
      </c>
      <c r="AH67" s="78">
        <v>133359</v>
      </c>
      <c r="AI67" s="78"/>
      <c r="AJ67" s="78" t="s">
        <v>944</v>
      </c>
      <c r="AK67" s="78" t="s">
        <v>1020</v>
      </c>
      <c r="AL67" s="83" t="s">
        <v>1098</v>
      </c>
      <c r="AM67" s="78"/>
      <c r="AN67" s="80">
        <v>40418.9290625</v>
      </c>
      <c r="AO67" s="83" t="s">
        <v>1164</v>
      </c>
      <c r="AP67" s="78" t="b">
        <v>0</v>
      </c>
      <c r="AQ67" s="78" t="b">
        <v>0</v>
      </c>
      <c r="AR67" s="78" t="b">
        <v>0</v>
      </c>
      <c r="AS67" s="78"/>
      <c r="AT67" s="78">
        <v>4</v>
      </c>
      <c r="AU67" s="83" t="s">
        <v>1192</v>
      </c>
      <c r="AV67" s="78" t="b">
        <v>0</v>
      </c>
      <c r="AW67" s="78" t="s">
        <v>1231</v>
      </c>
      <c r="AX67" s="83" t="s">
        <v>1296</v>
      </c>
      <c r="AY67" s="78" t="s">
        <v>66</v>
      </c>
      <c r="AZ67" s="78" t="str">
        <f>REPLACE(INDEX(GroupVertices[Group],MATCH(Vertices[[#This Row],[Vertex]],GroupVertices[Vertex],0)),1,1,"")</f>
        <v>1</v>
      </c>
      <c r="BA67" s="48"/>
      <c r="BB67" s="48"/>
      <c r="BC67" s="48"/>
      <c r="BD67" s="48"/>
      <c r="BE67" s="48"/>
      <c r="BF67" s="48"/>
      <c r="BG67" s="116" t="s">
        <v>1906</v>
      </c>
      <c r="BH67" s="116" t="s">
        <v>1906</v>
      </c>
      <c r="BI67" s="116" t="s">
        <v>1960</v>
      </c>
      <c r="BJ67" s="116" t="s">
        <v>1960</v>
      </c>
      <c r="BK67" s="116">
        <v>0</v>
      </c>
      <c r="BL67" s="120">
        <v>0</v>
      </c>
      <c r="BM67" s="116">
        <v>1</v>
      </c>
      <c r="BN67" s="120">
        <v>4.545454545454546</v>
      </c>
      <c r="BO67" s="116">
        <v>0</v>
      </c>
      <c r="BP67" s="120">
        <v>0</v>
      </c>
      <c r="BQ67" s="116">
        <v>21</v>
      </c>
      <c r="BR67" s="120">
        <v>95.45454545454545</v>
      </c>
      <c r="BS67" s="116">
        <v>22</v>
      </c>
      <c r="BT67" s="2"/>
      <c r="BU67" s="3"/>
      <c r="BV67" s="3"/>
      <c r="BW67" s="3"/>
      <c r="BX67" s="3"/>
    </row>
    <row r="68" spans="1:76" ht="15">
      <c r="A68" s="64" t="s">
        <v>296</v>
      </c>
      <c r="B68" s="65"/>
      <c r="C68" s="65" t="s">
        <v>64</v>
      </c>
      <c r="D68" s="66">
        <v>173.68890608122075</v>
      </c>
      <c r="E68" s="68"/>
      <c r="F68" s="100" t="s">
        <v>1229</v>
      </c>
      <c r="G68" s="65"/>
      <c r="H68" s="69" t="s">
        <v>296</v>
      </c>
      <c r="I68" s="70"/>
      <c r="J68" s="70"/>
      <c r="K68" s="69" t="s">
        <v>1401</v>
      </c>
      <c r="L68" s="73">
        <v>9914.031161473087</v>
      </c>
      <c r="M68" s="74">
        <v>1416.6761474609375</v>
      </c>
      <c r="N68" s="74">
        <v>6213.32763671875</v>
      </c>
      <c r="O68" s="75"/>
      <c r="P68" s="76"/>
      <c r="Q68" s="76"/>
      <c r="R68" s="86"/>
      <c r="S68" s="48">
        <v>27</v>
      </c>
      <c r="T68" s="48">
        <v>1</v>
      </c>
      <c r="U68" s="49">
        <v>700</v>
      </c>
      <c r="V68" s="49">
        <v>0.035714</v>
      </c>
      <c r="W68" s="49">
        <v>5.5E-05</v>
      </c>
      <c r="X68" s="49">
        <v>12.474442</v>
      </c>
      <c r="Y68" s="49">
        <v>0</v>
      </c>
      <c r="Z68" s="49">
        <v>0</v>
      </c>
      <c r="AA68" s="71">
        <v>68</v>
      </c>
      <c r="AB68" s="71"/>
      <c r="AC68" s="72"/>
      <c r="AD68" s="78" t="s">
        <v>848</v>
      </c>
      <c r="AE68" s="78">
        <v>659</v>
      </c>
      <c r="AF68" s="78">
        <v>25710</v>
      </c>
      <c r="AG68" s="78">
        <v>10514</v>
      </c>
      <c r="AH68" s="78">
        <v>8387</v>
      </c>
      <c r="AI68" s="78"/>
      <c r="AJ68" s="78" t="s">
        <v>945</v>
      </c>
      <c r="AK68" s="78" t="s">
        <v>1021</v>
      </c>
      <c r="AL68" s="83" t="s">
        <v>1099</v>
      </c>
      <c r="AM68" s="78"/>
      <c r="AN68" s="80">
        <v>41752.745462962965</v>
      </c>
      <c r="AO68" s="83" t="s">
        <v>1165</v>
      </c>
      <c r="AP68" s="78" t="b">
        <v>1</v>
      </c>
      <c r="AQ68" s="78" t="b">
        <v>0</v>
      </c>
      <c r="AR68" s="78" t="b">
        <v>0</v>
      </c>
      <c r="AS68" s="78"/>
      <c r="AT68" s="78">
        <v>506</v>
      </c>
      <c r="AU68" s="83" t="s">
        <v>1192</v>
      </c>
      <c r="AV68" s="78" t="b">
        <v>0</v>
      </c>
      <c r="AW68" s="78" t="s">
        <v>1231</v>
      </c>
      <c r="AX68" s="83" t="s">
        <v>1297</v>
      </c>
      <c r="AY68" s="78" t="s">
        <v>66</v>
      </c>
      <c r="AZ68" s="78" t="str">
        <f>REPLACE(INDEX(GroupVertices[Group],MATCH(Vertices[[#This Row],[Vertex]],GroupVertices[Vertex],0)),1,1,"")</f>
        <v>1</v>
      </c>
      <c r="BA68" s="48" t="s">
        <v>392</v>
      </c>
      <c r="BB68" s="48" t="s">
        <v>392</v>
      </c>
      <c r="BC68" s="48" t="s">
        <v>403</v>
      </c>
      <c r="BD68" s="48" t="s">
        <v>403</v>
      </c>
      <c r="BE68" s="48"/>
      <c r="BF68" s="48"/>
      <c r="BG68" s="116" t="s">
        <v>1907</v>
      </c>
      <c r="BH68" s="116" t="s">
        <v>1907</v>
      </c>
      <c r="BI68" s="116" t="s">
        <v>1961</v>
      </c>
      <c r="BJ68" s="116" t="s">
        <v>1961</v>
      </c>
      <c r="BK68" s="116">
        <v>0</v>
      </c>
      <c r="BL68" s="120">
        <v>0</v>
      </c>
      <c r="BM68" s="116">
        <v>1</v>
      </c>
      <c r="BN68" s="120">
        <v>5</v>
      </c>
      <c r="BO68" s="116">
        <v>0</v>
      </c>
      <c r="BP68" s="120">
        <v>0</v>
      </c>
      <c r="BQ68" s="116">
        <v>19</v>
      </c>
      <c r="BR68" s="120">
        <v>95</v>
      </c>
      <c r="BS68" s="116">
        <v>20</v>
      </c>
      <c r="BT68" s="2"/>
      <c r="BU68" s="3"/>
      <c r="BV68" s="3"/>
      <c r="BW68" s="3"/>
      <c r="BX68" s="3"/>
    </row>
    <row r="69" spans="1:76" ht="15">
      <c r="A69" s="64" t="s">
        <v>258</v>
      </c>
      <c r="B69" s="65"/>
      <c r="C69" s="65" t="s">
        <v>64</v>
      </c>
      <c r="D69" s="66">
        <v>162.0368261918545</v>
      </c>
      <c r="E69" s="68"/>
      <c r="F69" s="100" t="s">
        <v>482</v>
      </c>
      <c r="G69" s="65"/>
      <c r="H69" s="69" t="s">
        <v>258</v>
      </c>
      <c r="I69" s="70"/>
      <c r="J69" s="70"/>
      <c r="K69" s="69" t="s">
        <v>1402</v>
      </c>
      <c r="L69" s="73">
        <v>1</v>
      </c>
      <c r="M69" s="74">
        <v>801.7106323242188</v>
      </c>
      <c r="N69" s="74">
        <v>9200.0400390625</v>
      </c>
      <c r="O69" s="75"/>
      <c r="P69" s="76"/>
      <c r="Q69" s="76"/>
      <c r="R69" s="86"/>
      <c r="S69" s="48">
        <v>0</v>
      </c>
      <c r="T69" s="48">
        <v>1</v>
      </c>
      <c r="U69" s="49">
        <v>0</v>
      </c>
      <c r="V69" s="49">
        <v>0.018519</v>
      </c>
      <c r="W69" s="49">
        <v>1E-05</v>
      </c>
      <c r="X69" s="49">
        <v>0.542714</v>
      </c>
      <c r="Y69" s="49">
        <v>0</v>
      </c>
      <c r="Z69" s="49">
        <v>0</v>
      </c>
      <c r="AA69" s="71">
        <v>69</v>
      </c>
      <c r="AB69" s="71"/>
      <c r="AC69" s="72"/>
      <c r="AD69" s="78" t="s">
        <v>849</v>
      </c>
      <c r="AE69" s="78">
        <v>332</v>
      </c>
      <c r="AF69" s="78">
        <v>81</v>
      </c>
      <c r="AG69" s="78">
        <v>14736</v>
      </c>
      <c r="AH69" s="78">
        <v>33744</v>
      </c>
      <c r="AI69" s="78"/>
      <c r="AJ69" s="78" t="s">
        <v>946</v>
      </c>
      <c r="AK69" s="78" t="s">
        <v>1022</v>
      </c>
      <c r="AL69" s="83" t="s">
        <v>1100</v>
      </c>
      <c r="AM69" s="78"/>
      <c r="AN69" s="80">
        <v>40119.115578703706</v>
      </c>
      <c r="AO69" s="83" t="s">
        <v>1166</v>
      </c>
      <c r="AP69" s="78" t="b">
        <v>0</v>
      </c>
      <c r="AQ69" s="78" t="b">
        <v>0</v>
      </c>
      <c r="AR69" s="78" t="b">
        <v>1</v>
      </c>
      <c r="AS69" s="78"/>
      <c r="AT69" s="78">
        <v>4</v>
      </c>
      <c r="AU69" s="83" t="s">
        <v>1192</v>
      </c>
      <c r="AV69" s="78" t="b">
        <v>0</v>
      </c>
      <c r="AW69" s="78" t="s">
        <v>1231</v>
      </c>
      <c r="AX69" s="83" t="s">
        <v>1298</v>
      </c>
      <c r="AY69" s="78" t="s">
        <v>66</v>
      </c>
      <c r="AZ69" s="78" t="str">
        <f>REPLACE(INDEX(GroupVertices[Group],MATCH(Vertices[[#This Row],[Vertex]],GroupVertices[Vertex],0)),1,1,"")</f>
        <v>1</v>
      </c>
      <c r="BA69" s="48"/>
      <c r="BB69" s="48"/>
      <c r="BC69" s="48"/>
      <c r="BD69" s="48"/>
      <c r="BE69" s="48"/>
      <c r="BF69" s="48"/>
      <c r="BG69" s="116" t="s">
        <v>1906</v>
      </c>
      <c r="BH69" s="116" t="s">
        <v>1906</v>
      </c>
      <c r="BI69" s="116" t="s">
        <v>1960</v>
      </c>
      <c r="BJ69" s="116" t="s">
        <v>1960</v>
      </c>
      <c r="BK69" s="116">
        <v>0</v>
      </c>
      <c r="BL69" s="120">
        <v>0</v>
      </c>
      <c r="BM69" s="116">
        <v>1</v>
      </c>
      <c r="BN69" s="120">
        <v>4.545454545454546</v>
      </c>
      <c r="BO69" s="116">
        <v>0</v>
      </c>
      <c r="BP69" s="120">
        <v>0</v>
      </c>
      <c r="BQ69" s="116">
        <v>21</v>
      </c>
      <c r="BR69" s="120">
        <v>95.45454545454545</v>
      </c>
      <c r="BS69" s="116">
        <v>22</v>
      </c>
      <c r="BT69" s="2"/>
      <c r="BU69" s="3"/>
      <c r="BV69" s="3"/>
      <c r="BW69" s="3"/>
      <c r="BX69" s="3"/>
    </row>
    <row r="70" spans="1:76" ht="15">
      <c r="A70" s="64" t="s">
        <v>259</v>
      </c>
      <c r="B70" s="65"/>
      <c r="C70" s="65" t="s">
        <v>64</v>
      </c>
      <c r="D70" s="66">
        <v>162.5792168941064</v>
      </c>
      <c r="E70" s="68"/>
      <c r="F70" s="100" t="s">
        <v>483</v>
      </c>
      <c r="G70" s="65"/>
      <c r="H70" s="69" t="s">
        <v>259</v>
      </c>
      <c r="I70" s="70"/>
      <c r="J70" s="70"/>
      <c r="K70" s="69" t="s">
        <v>1403</v>
      </c>
      <c r="L70" s="73">
        <v>1</v>
      </c>
      <c r="M70" s="74">
        <v>1861.9486083984375</v>
      </c>
      <c r="N70" s="74">
        <v>4446.43505859375</v>
      </c>
      <c r="O70" s="75"/>
      <c r="P70" s="76"/>
      <c r="Q70" s="76"/>
      <c r="R70" s="86"/>
      <c r="S70" s="48">
        <v>0</v>
      </c>
      <c r="T70" s="48">
        <v>1</v>
      </c>
      <c r="U70" s="49">
        <v>0</v>
      </c>
      <c r="V70" s="49">
        <v>0.018519</v>
      </c>
      <c r="W70" s="49">
        <v>1E-05</v>
      </c>
      <c r="X70" s="49">
        <v>0.542714</v>
      </c>
      <c r="Y70" s="49">
        <v>0</v>
      </c>
      <c r="Z70" s="49">
        <v>0</v>
      </c>
      <c r="AA70" s="71">
        <v>70</v>
      </c>
      <c r="AB70" s="71"/>
      <c r="AC70" s="72"/>
      <c r="AD70" s="78" t="s">
        <v>850</v>
      </c>
      <c r="AE70" s="78">
        <v>393</v>
      </c>
      <c r="AF70" s="78">
        <v>1274</v>
      </c>
      <c r="AG70" s="78">
        <v>102772</v>
      </c>
      <c r="AH70" s="78">
        <v>2505</v>
      </c>
      <c r="AI70" s="78"/>
      <c r="AJ70" s="78" t="s">
        <v>947</v>
      </c>
      <c r="AK70" s="78" t="s">
        <v>1023</v>
      </c>
      <c r="AL70" s="78"/>
      <c r="AM70" s="78"/>
      <c r="AN70" s="80">
        <v>39891.27033564815</v>
      </c>
      <c r="AO70" s="78"/>
      <c r="AP70" s="78" t="b">
        <v>0</v>
      </c>
      <c r="AQ70" s="78" t="b">
        <v>0</v>
      </c>
      <c r="AR70" s="78" t="b">
        <v>0</v>
      </c>
      <c r="AS70" s="78"/>
      <c r="AT70" s="78">
        <v>88</v>
      </c>
      <c r="AU70" s="83" t="s">
        <v>1202</v>
      </c>
      <c r="AV70" s="78" t="b">
        <v>0</v>
      </c>
      <c r="AW70" s="78" t="s">
        <v>1231</v>
      </c>
      <c r="AX70" s="83" t="s">
        <v>1299</v>
      </c>
      <c r="AY70" s="78" t="s">
        <v>66</v>
      </c>
      <c r="AZ70" s="78" t="str">
        <f>REPLACE(INDEX(GroupVertices[Group],MATCH(Vertices[[#This Row],[Vertex]],GroupVertices[Vertex],0)),1,1,"")</f>
        <v>1</v>
      </c>
      <c r="BA70" s="48"/>
      <c r="BB70" s="48"/>
      <c r="BC70" s="48"/>
      <c r="BD70" s="48"/>
      <c r="BE70" s="48"/>
      <c r="BF70" s="48"/>
      <c r="BG70" s="116" t="s">
        <v>1906</v>
      </c>
      <c r="BH70" s="116" t="s">
        <v>1906</v>
      </c>
      <c r="BI70" s="116" t="s">
        <v>1960</v>
      </c>
      <c r="BJ70" s="116" t="s">
        <v>1960</v>
      </c>
      <c r="BK70" s="116">
        <v>0</v>
      </c>
      <c r="BL70" s="120">
        <v>0</v>
      </c>
      <c r="BM70" s="116">
        <v>1</v>
      </c>
      <c r="BN70" s="120">
        <v>4.545454545454546</v>
      </c>
      <c r="BO70" s="116">
        <v>0</v>
      </c>
      <c r="BP70" s="120">
        <v>0</v>
      </c>
      <c r="BQ70" s="116">
        <v>21</v>
      </c>
      <c r="BR70" s="120">
        <v>95.45454545454545</v>
      </c>
      <c r="BS70" s="116">
        <v>22</v>
      </c>
      <c r="BT70" s="2"/>
      <c r="BU70" s="3"/>
      <c r="BV70" s="3"/>
      <c r="BW70" s="3"/>
      <c r="BX70" s="3"/>
    </row>
    <row r="71" spans="1:76" ht="15">
      <c r="A71" s="64" t="s">
        <v>260</v>
      </c>
      <c r="B71" s="65"/>
      <c r="C71" s="65" t="s">
        <v>64</v>
      </c>
      <c r="D71" s="66">
        <v>162.10638677646853</v>
      </c>
      <c r="E71" s="68"/>
      <c r="F71" s="100" t="s">
        <v>484</v>
      </c>
      <c r="G71" s="65"/>
      <c r="H71" s="69" t="s">
        <v>260</v>
      </c>
      <c r="I71" s="70"/>
      <c r="J71" s="70"/>
      <c r="K71" s="69" t="s">
        <v>1404</v>
      </c>
      <c r="L71" s="73">
        <v>1</v>
      </c>
      <c r="M71" s="74">
        <v>2372.989501953125</v>
      </c>
      <c r="N71" s="74">
        <v>8356.8447265625</v>
      </c>
      <c r="O71" s="75"/>
      <c r="P71" s="76"/>
      <c r="Q71" s="76"/>
      <c r="R71" s="86"/>
      <c r="S71" s="48">
        <v>0</v>
      </c>
      <c r="T71" s="48">
        <v>1</v>
      </c>
      <c r="U71" s="49">
        <v>0</v>
      </c>
      <c r="V71" s="49">
        <v>0.018519</v>
      </c>
      <c r="W71" s="49">
        <v>1E-05</v>
      </c>
      <c r="X71" s="49">
        <v>0.542714</v>
      </c>
      <c r="Y71" s="49">
        <v>0</v>
      </c>
      <c r="Z71" s="49">
        <v>0</v>
      </c>
      <c r="AA71" s="71">
        <v>71</v>
      </c>
      <c r="AB71" s="71"/>
      <c r="AC71" s="72"/>
      <c r="AD71" s="78" t="s">
        <v>851</v>
      </c>
      <c r="AE71" s="78">
        <v>662</v>
      </c>
      <c r="AF71" s="78">
        <v>234</v>
      </c>
      <c r="AG71" s="78">
        <v>57960</v>
      </c>
      <c r="AH71" s="78">
        <v>17075</v>
      </c>
      <c r="AI71" s="78"/>
      <c r="AJ71" s="78" t="s">
        <v>948</v>
      </c>
      <c r="AK71" s="78" t="s">
        <v>1024</v>
      </c>
      <c r="AL71" s="78"/>
      <c r="AM71" s="78"/>
      <c r="AN71" s="80">
        <v>39618.11928240741</v>
      </c>
      <c r="AO71" s="78"/>
      <c r="AP71" s="78" t="b">
        <v>1</v>
      </c>
      <c r="AQ71" s="78" t="b">
        <v>0</v>
      </c>
      <c r="AR71" s="78" t="b">
        <v>1</v>
      </c>
      <c r="AS71" s="78"/>
      <c r="AT71" s="78">
        <v>19</v>
      </c>
      <c r="AU71" s="83" t="s">
        <v>1192</v>
      </c>
      <c r="AV71" s="78" t="b">
        <v>0</v>
      </c>
      <c r="AW71" s="78" t="s">
        <v>1231</v>
      </c>
      <c r="AX71" s="83" t="s">
        <v>1300</v>
      </c>
      <c r="AY71" s="78" t="s">
        <v>66</v>
      </c>
      <c r="AZ71" s="78" t="str">
        <f>REPLACE(INDEX(GroupVertices[Group],MATCH(Vertices[[#This Row],[Vertex]],GroupVertices[Vertex],0)),1,1,"")</f>
        <v>1</v>
      </c>
      <c r="BA71" s="48"/>
      <c r="BB71" s="48"/>
      <c r="BC71" s="48"/>
      <c r="BD71" s="48"/>
      <c r="BE71" s="48"/>
      <c r="BF71" s="48"/>
      <c r="BG71" s="116" t="s">
        <v>1906</v>
      </c>
      <c r="BH71" s="116" t="s">
        <v>1906</v>
      </c>
      <c r="BI71" s="116" t="s">
        <v>1960</v>
      </c>
      <c r="BJ71" s="116" t="s">
        <v>1960</v>
      </c>
      <c r="BK71" s="116">
        <v>0</v>
      </c>
      <c r="BL71" s="120">
        <v>0</v>
      </c>
      <c r="BM71" s="116">
        <v>1</v>
      </c>
      <c r="BN71" s="120">
        <v>4.545454545454546</v>
      </c>
      <c r="BO71" s="116">
        <v>0</v>
      </c>
      <c r="BP71" s="120">
        <v>0</v>
      </c>
      <c r="BQ71" s="116">
        <v>21</v>
      </c>
      <c r="BR71" s="120">
        <v>95.45454545454545</v>
      </c>
      <c r="BS71" s="116">
        <v>22</v>
      </c>
      <c r="BT71" s="2"/>
      <c r="BU71" s="3"/>
      <c r="BV71" s="3"/>
      <c r="BW71" s="3"/>
      <c r="BX71" s="3"/>
    </row>
    <row r="72" spans="1:76" ht="15">
      <c r="A72" s="64" t="s">
        <v>261</v>
      </c>
      <c r="B72" s="65"/>
      <c r="C72" s="65" t="s">
        <v>64</v>
      </c>
      <c r="D72" s="66">
        <v>162.12139003981665</v>
      </c>
      <c r="E72" s="68"/>
      <c r="F72" s="100" t="s">
        <v>485</v>
      </c>
      <c r="G72" s="65"/>
      <c r="H72" s="69" t="s">
        <v>261</v>
      </c>
      <c r="I72" s="70"/>
      <c r="J72" s="70"/>
      <c r="K72" s="69" t="s">
        <v>1405</v>
      </c>
      <c r="L72" s="73">
        <v>1</v>
      </c>
      <c r="M72" s="74">
        <v>268.69036865234375</v>
      </c>
      <c r="N72" s="74">
        <v>5148.90869140625</v>
      </c>
      <c r="O72" s="75"/>
      <c r="P72" s="76"/>
      <c r="Q72" s="76"/>
      <c r="R72" s="86"/>
      <c r="S72" s="48">
        <v>0</v>
      </c>
      <c r="T72" s="48">
        <v>1</v>
      </c>
      <c r="U72" s="49">
        <v>0</v>
      </c>
      <c r="V72" s="49">
        <v>0.018519</v>
      </c>
      <c r="W72" s="49">
        <v>1E-05</v>
      </c>
      <c r="X72" s="49">
        <v>0.542714</v>
      </c>
      <c r="Y72" s="49">
        <v>0</v>
      </c>
      <c r="Z72" s="49">
        <v>0</v>
      </c>
      <c r="AA72" s="71">
        <v>72</v>
      </c>
      <c r="AB72" s="71"/>
      <c r="AC72" s="72"/>
      <c r="AD72" s="78" t="s">
        <v>852</v>
      </c>
      <c r="AE72" s="78">
        <v>364</v>
      </c>
      <c r="AF72" s="78">
        <v>267</v>
      </c>
      <c r="AG72" s="78">
        <v>59172</v>
      </c>
      <c r="AH72" s="78">
        <v>203270</v>
      </c>
      <c r="AI72" s="78"/>
      <c r="AJ72" s="78" t="s">
        <v>949</v>
      </c>
      <c r="AK72" s="78"/>
      <c r="AL72" s="83" t="s">
        <v>1101</v>
      </c>
      <c r="AM72" s="78"/>
      <c r="AN72" s="80">
        <v>42397.95670138889</v>
      </c>
      <c r="AO72" s="83" t="s">
        <v>1167</v>
      </c>
      <c r="AP72" s="78" t="b">
        <v>0</v>
      </c>
      <c r="AQ72" s="78" t="b">
        <v>0</v>
      </c>
      <c r="AR72" s="78" t="b">
        <v>0</v>
      </c>
      <c r="AS72" s="78"/>
      <c r="AT72" s="78">
        <v>10</v>
      </c>
      <c r="AU72" s="83" t="s">
        <v>1192</v>
      </c>
      <c r="AV72" s="78" t="b">
        <v>0</v>
      </c>
      <c r="AW72" s="78" t="s">
        <v>1231</v>
      </c>
      <c r="AX72" s="83" t="s">
        <v>1301</v>
      </c>
      <c r="AY72" s="78" t="s">
        <v>66</v>
      </c>
      <c r="AZ72" s="78" t="str">
        <f>REPLACE(INDEX(GroupVertices[Group],MATCH(Vertices[[#This Row],[Vertex]],GroupVertices[Vertex],0)),1,1,"")</f>
        <v>1</v>
      </c>
      <c r="BA72" s="48"/>
      <c r="BB72" s="48"/>
      <c r="BC72" s="48"/>
      <c r="BD72" s="48"/>
      <c r="BE72" s="48"/>
      <c r="BF72" s="48"/>
      <c r="BG72" s="116" t="s">
        <v>1906</v>
      </c>
      <c r="BH72" s="116" t="s">
        <v>1906</v>
      </c>
      <c r="BI72" s="116" t="s">
        <v>1960</v>
      </c>
      <c r="BJ72" s="116" t="s">
        <v>1960</v>
      </c>
      <c r="BK72" s="116">
        <v>0</v>
      </c>
      <c r="BL72" s="120">
        <v>0</v>
      </c>
      <c r="BM72" s="116">
        <v>1</v>
      </c>
      <c r="BN72" s="120">
        <v>4.545454545454546</v>
      </c>
      <c r="BO72" s="116">
        <v>0</v>
      </c>
      <c r="BP72" s="120">
        <v>0</v>
      </c>
      <c r="BQ72" s="116">
        <v>21</v>
      </c>
      <c r="BR72" s="120">
        <v>95.45454545454545</v>
      </c>
      <c r="BS72" s="116">
        <v>22</v>
      </c>
      <c r="BT72" s="2"/>
      <c r="BU72" s="3"/>
      <c r="BV72" s="3"/>
      <c r="BW72" s="3"/>
      <c r="BX72" s="3"/>
    </row>
    <row r="73" spans="1:76" ht="15">
      <c r="A73" s="64" t="s">
        <v>262</v>
      </c>
      <c r="B73" s="65"/>
      <c r="C73" s="65" t="s">
        <v>64</v>
      </c>
      <c r="D73" s="66">
        <v>162.1641266081416</v>
      </c>
      <c r="E73" s="68"/>
      <c r="F73" s="100" t="s">
        <v>486</v>
      </c>
      <c r="G73" s="65"/>
      <c r="H73" s="69" t="s">
        <v>262</v>
      </c>
      <c r="I73" s="70"/>
      <c r="J73" s="70"/>
      <c r="K73" s="69" t="s">
        <v>1406</v>
      </c>
      <c r="L73" s="73">
        <v>1</v>
      </c>
      <c r="M73" s="74">
        <v>841.7803955078125</v>
      </c>
      <c r="N73" s="74">
        <v>5184.82373046875</v>
      </c>
      <c r="O73" s="75"/>
      <c r="P73" s="76"/>
      <c r="Q73" s="76"/>
      <c r="R73" s="86"/>
      <c r="S73" s="48">
        <v>0</v>
      </c>
      <c r="T73" s="48">
        <v>1</v>
      </c>
      <c r="U73" s="49">
        <v>0</v>
      </c>
      <c r="V73" s="49">
        <v>0.018519</v>
      </c>
      <c r="W73" s="49">
        <v>1E-05</v>
      </c>
      <c r="X73" s="49">
        <v>0.542714</v>
      </c>
      <c r="Y73" s="49">
        <v>0</v>
      </c>
      <c r="Z73" s="49">
        <v>0</v>
      </c>
      <c r="AA73" s="71">
        <v>73</v>
      </c>
      <c r="AB73" s="71"/>
      <c r="AC73" s="72"/>
      <c r="AD73" s="78" t="s">
        <v>853</v>
      </c>
      <c r="AE73" s="78">
        <v>331</v>
      </c>
      <c r="AF73" s="78">
        <v>361</v>
      </c>
      <c r="AG73" s="78">
        <v>39097</v>
      </c>
      <c r="AH73" s="78">
        <v>3031</v>
      </c>
      <c r="AI73" s="78"/>
      <c r="AJ73" s="78" t="s">
        <v>950</v>
      </c>
      <c r="AK73" s="78" t="s">
        <v>1025</v>
      </c>
      <c r="AL73" s="78"/>
      <c r="AM73" s="78"/>
      <c r="AN73" s="80">
        <v>39163.72074074074</v>
      </c>
      <c r="AO73" s="83" t="s">
        <v>1168</v>
      </c>
      <c r="AP73" s="78" t="b">
        <v>0</v>
      </c>
      <c r="AQ73" s="78" t="b">
        <v>0</v>
      </c>
      <c r="AR73" s="78" t="b">
        <v>0</v>
      </c>
      <c r="AS73" s="78"/>
      <c r="AT73" s="78">
        <v>8</v>
      </c>
      <c r="AU73" s="83" t="s">
        <v>1201</v>
      </c>
      <c r="AV73" s="78" t="b">
        <v>0</v>
      </c>
      <c r="AW73" s="78" t="s">
        <v>1231</v>
      </c>
      <c r="AX73" s="83" t="s">
        <v>1302</v>
      </c>
      <c r="AY73" s="78" t="s">
        <v>66</v>
      </c>
      <c r="AZ73" s="78" t="str">
        <f>REPLACE(INDEX(GroupVertices[Group],MATCH(Vertices[[#This Row],[Vertex]],GroupVertices[Vertex],0)),1,1,"")</f>
        <v>1</v>
      </c>
      <c r="BA73" s="48"/>
      <c r="BB73" s="48"/>
      <c r="BC73" s="48"/>
      <c r="BD73" s="48"/>
      <c r="BE73" s="48"/>
      <c r="BF73" s="48"/>
      <c r="BG73" s="116" t="s">
        <v>1906</v>
      </c>
      <c r="BH73" s="116" t="s">
        <v>1906</v>
      </c>
      <c r="BI73" s="116" t="s">
        <v>1960</v>
      </c>
      <c r="BJ73" s="116" t="s">
        <v>1960</v>
      </c>
      <c r="BK73" s="116">
        <v>0</v>
      </c>
      <c r="BL73" s="120">
        <v>0</v>
      </c>
      <c r="BM73" s="116">
        <v>1</v>
      </c>
      <c r="BN73" s="120">
        <v>4.545454545454546</v>
      </c>
      <c r="BO73" s="116">
        <v>0</v>
      </c>
      <c r="BP73" s="120">
        <v>0</v>
      </c>
      <c r="BQ73" s="116">
        <v>21</v>
      </c>
      <c r="BR73" s="120">
        <v>95.45454545454545</v>
      </c>
      <c r="BS73" s="116">
        <v>22</v>
      </c>
      <c r="BT73" s="2"/>
      <c r="BU73" s="3"/>
      <c r="BV73" s="3"/>
      <c r="BW73" s="3"/>
      <c r="BX73" s="3"/>
    </row>
    <row r="74" spans="1:76" ht="15">
      <c r="A74" s="64" t="s">
        <v>263</v>
      </c>
      <c r="B74" s="65"/>
      <c r="C74" s="65" t="s">
        <v>64</v>
      </c>
      <c r="D74" s="66">
        <v>162.07638024977228</v>
      </c>
      <c r="E74" s="68"/>
      <c r="F74" s="100" t="s">
        <v>487</v>
      </c>
      <c r="G74" s="65"/>
      <c r="H74" s="69" t="s">
        <v>263</v>
      </c>
      <c r="I74" s="70"/>
      <c r="J74" s="70"/>
      <c r="K74" s="69" t="s">
        <v>1407</v>
      </c>
      <c r="L74" s="73">
        <v>1</v>
      </c>
      <c r="M74" s="74">
        <v>1917.39599609375</v>
      </c>
      <c r="N74" s="74">
        <v>7402.93505859375</v>
      </c>
      <c r="O74" s="75"/>
      <c r="P74" s="76"/>
      <c r="Q74" s="76"/>
      <c r="R74" s="86"/>
      <c r="S74" s="48">
        <v>0</v>
      </c>
      <c r="T74" s="48">
        <v>1</v>
      </c>
      <c r="U74" s="49">
        <v>0</v>
      </c>
      <c r="V74" s="49">
        <v>0.018519</v>
      </c>
      <c r="W74" s="49">
        <v>1E-05</v>
      </c>
      <c r="X74" s="49">
        <v>0.542714</v>
      </c>
      <c r="Y74" s="49">
        <v>0</v>
      </c>
      <c r="Z74" s="49">
        <v>0</v>
      </c>
      <c r="AA74" s="71">
        <v>74</v>
      </c>
      <c r="AB74" s="71"/>
      <c r="AC74" s="72"/>
      <c r="AD74" s="78" t="s">
        <v>854</v>
      </c>
      <c r="AE74" s="78">
        <v>391</v>
      </c>
      <c r="AF74" s="78">
        <v>168</v>
      </c>
      <c r="AG74" s="78">
        <v>21234</v>
      </c>
      <c r="AH74" s="78">
        <v>24158</v>
      </c>
      <c r="AI74" s="78"/>
      <c r="AJ74" s="78" t="s">
        <v>951</v>
      </c>
      <c r="AK74" s="78" t="s">
        <v>1026</v>
      </c>
      <c r="AL74" s="83" t="s">
        <v>1102</v>
      </c>
      <c r="AM74" s="78"/>
      <c r="AN74" s="80">
        <v>39556.25759259259</v>
      </c>
      <c r="AO74" s="83" t="s">
        <v>1169</v>
      </c>
      <c r="AP74" s="78" t="b">
        <v>0</v>
      </c>
      <c r="AQ74" s="78" t="b">
        <v>0</v>
      </c>
      <c r="AR74" s="78" t="b">
        <v>0</v>
      </c>
      <c r="AS74" s="78"/>
      <c r="AT74" s="78">
        <v>8</v>
      </c>
      <c r="AU74" s="83" t="s">
        <v>1203</v>
      </c>
      <c r="AV74" s="78" t="b">
        <v>0</v>
      </c>
      <c r="AW74" s="78" t="s">
        <v>1231</v>
      </c>
      <c r="AX74" s="83" t="s">
        <v>1303</v>
      </c>
      <c r="AY74" s="78" t="s">
        <v>66</v>
      </c>
      <c r="AZ74" s="78" t="str">
        <f>REPLACE(INDEX(GroupVertices[Group],MATCH(Vertices[[#This Row],[Vertex]],GroupVertices[Vertex],0)),1,1,"")</f>
        <v>1</v>
      </c>
      <c r="BA74" s="48"/>
      <c r="BB74" s="48"/>
      <c r="BC74" s="48"/>
      <c r="BD74" s="48"/>
      <c r="BE74" s="48"/>
      <c r="BF74" s="48"/>
      <c r="BG74" s="116" t="s">
        <v>1906</v>
      </c>
      <c r="BH74" s="116" t="s">
        <v>1906</v>
      </c>
      <c r="BI74" s="116" t="s">
        <v>1960</v>
      </c>
      <c r="BJ74" s="116" t="s">
        <v>1960</v>
      </c>
      <c r="BK74" s="116">
        <v>0</v>
      </c>
      <c r="BL74" s="120">
        <v>0</v>
      </c>
      <c r="BM74" s="116">
        <v>1</v>
      </c>
      <c r="BN74" s="120">
        <v>4.545454545454546</v>
      </c>
      <c r="BO74" s="116">
        <v>0</v>
      </c>
      <c r="BP74" s="120">
        <v>0</v>
      </c>
      <c r="BQ74" s="116">
        <v>21</v>
      </c>
      <c r="BR74" s="120">
        <v>95.45454545454545</v>
      </c>
      <c r="BS74" s="116">
        <v>22</v>
      </c>
      <c r="BT74" s="2"/>
      <c r="BU74" s="3"/>
      <c r="BV74" s="3"/>
      <c r="BW74" s="3"/>
      <c r="BX74" s="3"/>
    </row>
    <row r="75" spans="1:76" ht="15">
      <c r="A75" s="64" t="s">
        <v>264</v>
      </c>
      <c r="B75" s="65"/>
      <c r="C75" s="65" t="s">
        <v>64</v>
      </c>
      <c r="D75" s="66">
        <v>162.14503154569854</v>
      </c>
      <c r="E75" s="68"/>
      <c r="F75" s="100" t="s">
        <v>488</v>
      </c>
      <c r="G75" s="65"/>
      <c r="H75" s="69" t="s">
        <v>264</v>
      </c>
      <c r="I75" s="70"/>
      <c r="J75" s="70"/>
      <c r="K75" s="69" t="s">
        <v>1408</v>
      </c>
      <c r="L75" s="73">
        <v>1</v>
      </c>
      <c r="M75" s="74">
        <v>1039.58251953125</v>
      </c>
      <c r="N75" s="74">
        <v>7917.939453125</v>
      </c>
      <c r="O75" s="75"/>
      <c r="P75" s="76"/>
      <c r="Q75" s="76"/>
      <c r="R75" s="86"/>
      <c r="S75" s="48">
        <v>0</v>
      </c>
      <c r="T75" s="48">
        <v>1</v>
      </c>
      <c r="U75" s="49">
        <v>0</v>
      </c>
      <c r="V75" s="49">
        <v>0.018519</v>
      </c>
      <c r="W75" s="49">
        <v>1E-05</v>
      </c>
      <c r="X75" s="49">
        <v>0.542714</v>
      </c>
      <c r="Y75" s="49">
        <v>0</v>
      </c>
      <c r="Z75" s="49">
        <v>0</v>
      </c>
      <c r="AA75" s="71">
        <v>75</v>
      </c>
      <c r="AB75" s="71"/>
      <c r="AC75" s="72"/>
      <c r="AD75" s="78" t="s">
        <v>855</v>
      </c>
      <c r="AE75" s="78">
        <v>370</v>
      </c>
      <c r="AF75" s="78">
        <v>319</v>
      </c>
      <c r="AG75" s="78">
        <v>8878</v>
      </c>
      <c r="AH75" s="78">
        <v>57073</v>
      </c>
      <c r="AI75" s="78"/>
      <c r="AJ75" s="78" t="s">
        <v>952</v>
      </c>
      <c r="AK75" s="78"/>
      <c r="AL75" s="83" t="s">
        <v>1103</v>
      </c>
      <c r="AM75" s="78"/>
      <c r="AN75" s="80">
        <v>39984.038819444446</v>
      </c>
      <c r="AO75" s="83" t="s">
        <v>1170</v>
      </c>
      <c r="AP75" s="78" t="b">
        <v>0</v>
      </c>
      <c r="AQ75" s="78" t="b">
        <v>0</v>
      </c>
      <c r="AR75" s="78" t="b">
        <v>0</v>
      </c>
      <c r="AS75" s="78"/>
      <c r="AT75" s="78">
        <v>32</v>
      </c>
      <c r="AU75" s="83" t="s">
        <v>1201</v>
      </c>
      <c r="AV75" s="78" t="b">
        <v>0</v>
      </c>
      <c r="AW75" s="78" t="s">
        <v>1231</v>
      </c>
      <c r="AX75" s="83" t="s">
        <v>1304</v>
      </c>
      <c r="AY75" s="78" t="s">
        <v>66</v>
      </c>
      <c r="AZ75" s="78" t="str">
        <f>REPLACE(INDEX(GroupVertices[Group],MATCH(Vertices[[#This Row],[Vertex]],GroupVertices[Vertex],0)),1,1,"")</f>
        <v>1</v>
      </c>
      <c r="BA75" s="48"/>
      <c r="BB75" s="48"/>
      <c r="BC75" s="48"/>
      <c r="BD75" s="48"/>
      <c r="BE75" s="48"/>
      <c r="BF75" s="48"/>
      <c r="BG75" s="116" t="s">
        <v>1906</v>
      </c>
      <c r="BH75" s="116" t="s">
        <v>1906</v>
      </c>
      <c r="BI75" s="116" t="s">
        <v>1960</v>
      </c>
      <c r="BJ75" s="116" t="s">
        <v>1960</v>
      </c>
      <c r="BK75" s="116">
        <v>0</v>
      </c>
      <c r="BL75" s="120">
        <v>0</v>
      </c>
      <c r="BM75" s="116">
        <v>1</v>
      </c>
      <c r="BN75" s="120">
        <v>4.545454545454546</v>
      </c>
      <c r="BO75" s="116">
        <v>0</v>
      </c>
      <c r="BP75" s="120">
        <v>0</v>
      </c>
      <c r="BQ75" s="116">
        <v>21</v>
      </c>
      <c r="BR75" s="120">
        <v>95.45454545454545</v>
      </c>
      <c r="BS75" s="116">
        <v>22</v>
      </c>
      <c r="BT75" s="2"/>
      <c r="BU75" s="3"/>
      <c r="BV75" s="3"/>
      <c r="BW75" s="3"/>
      <c r="BX75" s="3"/>
    </row>
    <row r="76" spans="1:76" ht="15">
      <c r="A76" s="64" t="s">
        <v>265</v>
      </c>
      <c r="B76" s="65"/>
      <c r="C76" s="65" t="s">
        <v>64</v>
      </c>
      <c r="D76" s="66">
        <v>162.00727430950212</v>
      </c>
      <c r="E76" s="68"/>
      <c r="F76" s="100" t="s">
        <v>489</v>
      </c>
      <c r="G76" s="65"/>
      <c r="H76" s="69" t="s">
        <v>265</v>
      </c>
      <c r="I76" s="70"/>
      <c r="J76" s="70"/>
      <c r="K76" s="69" t="s">
        <v>1409</v>
      </c>
      <c r="L76" s="73">
        <v>1</v>
      </c>
      <c r="M76" s="74">
        <v>1067.856201171875</v>
      </c>
      <c r="N76" s="74">
        <v>2932.7900390625</v>
      </c>
      <c r="O76" s="75"/>
      <c r="P76" s="76"/>
      <c r="Q76" s="76"/>
      <c r="R76" s="86"/>
      <c r="S76" s="48">
        <v>0</v>
      </c>
      <c r="T76" s="48">
        <v>1</v>
      </c>
      <c r="U76" s="49">
        <v>0</v>
      </c>
      <c r="V76" s="49">
        <v>0.018519</v>
      </c>
      <c r="W76" s="49">
        <v>1E-05</v>
      </c>
      <c r="X76" s="49">
        <v>0.542714</v>
      </c>
      <c r="Y76" s="49">
        <v>0</v>
      </c>
      <c r="Z76" s="49">
        <v>0</v>
      </c>
      <c r="AA76" s="71">
        <v>76</v>
      </c>
      <c r="AB76" s="71"/>
      <c r="AC76" s="72"/>
      <c r="AD76" s="78" t="s">
        <v>856</v>
      </c>
      <c r="AE76" s="78">
        <v>26</v>
      </c>
      <c r="AF76" s="78">
        <v>16</v>
      </c>
      <c r="AG76" s="78">
        <v>114</v>
      </c>
      <c r="AH76" s="78">
        <v>288</v>
      </c>
      <c r="AI76" s="78"/>
      <c r="AJ76" s="78" t="s">
        <v>953</v>
      </c>
      <c r="AK76" s="78"/>
      <c r="AL76" s="78"/>
      <c r="AM76" s="78"/>
      <c r="AN76" s="80">
        <v>43637.92616898148</v>
      </c>
      <c r="AO76" s="78"/>
      <c r="AP76" s="78" t="b">
        <v>1</v>
      </c>
      <c r="AQ76" s="78" t="b">
        <v>0</v>
      </c>
      <c r="AR76" s="78" t="b">
        <v>0</v>
      </c>
      <c r="AS76" s="78"/>
      <c r="AT76" s="78">
        <v>0</v>
      </c>
      <c r="AU76" s="78"/>
      <c r="AV76" s="78" t="b">
        <v>0</v>
      </c>
      <c r="AW76" s="78" t="s">
        <v>1231</v>
      </c>
      <c r="AX76" s="83" t="s">
        <v>1305</v>
      </c>
      <c r="AY76" s="78" t="s">
        <v>66</v>
      </c>
      <c r="AZ76" s="78" t="str">
        <f>REPLACE(INDEX(GroupVertices[Group],MATCH(Vertices[[#This Row],[Vertex]],GroupVertices[Vertex],0)),1,1,"")</f>
        <v>1</v>
      </c>
      <c r="BA76" s="48"/>
      <c r="BB76" s="48"/>
      <c r="BC76" s="48"/>
      <c r="BD76" s="48"/>
      <c r="BE76" s="48"/>
      <c r="BF76" s="48"/>
      <c r="BG76" s="116" t="s">
        <v>1906</v>
      </c>
      <c r="BH76" s="116" t="s">
        <v>1906</v>
      </c>
      <c r="BI76" s="116" t="s">
        <v>1960</v>
      </c>
      <c r="BJ76" s="116" t="s">
        <v>1960</v>
      </c>
      <c r="BK76" s="116">
        <v>0</v>
      </c>
      <c r="BL76" s="120">
        <v>0</v>
      </c>
      <c r="BM76" s="116">
        <v>1</v>
      </c>
      <c r="BN76" s="120">
        <v>4.545454545454546</v>
      </c>
      <c r="BO76" s="116">
        <v>0</v>
      </c>
      <c r="BP76" s="120">
        <v>0</v>
      </c>
      <c r="BQ76" s="116">
        <v>21</v>
      </c>
      <c r="BR76" s="120">
        <v>95.45454545454545</v>
      </c>
      <c r="BS76" s="116">
        <v>22</v>
      </c>
      <c r="BT76" s="2"/>
      <c r="BU76" s="3"/>
      <c r="BV76" s="3"/>
      <c r="BW76" s="3"/>
      <c r="BX76" s="3"/>
    </row>
    <row r="77" spans="1:76" ht="15">
      <c r="A77" s="64" t="s">
        <v>266</v>
      </c>
      <c r="B77" s="65"/>
      <c r="C77" s="65" t="s">
        <v>64</v>
      </c>
      <c r="D77" s="66">
        <v>162.01409397466037</v>
      </c>
      <c r="E77" s="68"/>
      <c r="F77" s="100" t="s">
        <v>490</v>
      </c>
      <c r="G77" s="65"/>
      <c r="H77" s="69" t="s">
        <v>266</v>
      </c>
      <c r="I77" s="70"/>
      <c r="J77" s="70"/>
      <c r="K77" s="69" t="s">
        <v>1410</v>
      </c>
      <c r="L77" s="73">
        <v>1</v>
      </c>
      <c r="M77" s="74">
        <v>194.9122772216797</v>
      </c>
      <c r="N77" s="74">
        <v>6229.4248046875</v>
      </c>
      <c r="O77" s="75"/>
      <c r="P77" s="76"/>
      <c r="Q77" s="76"/>
      <c r="R77" s="86"/>
      <c r="S77" s="48">
        <v>0</v>
      </c>
      <c r="T77" s="48">
        <v>1</v>
      </c>
      <c r="U77" s="49">
        <v>0</v>
      </c>
      <c r="V77" s="49">
        <v>0.018519</v>
      </c>
      <c r="W77" s="49">
        <v>1E-05</v>
      </c>
      <c r="X77" s="49">
        <v>0.542714</v>
      </c>
      <c r="Y77" s="49">
        <v>0</v>
      </c>
      <c r="Z77" s="49">
        <v>0</v>
      </c>
      <c r="AA77" s="71">
        <v>77</v>
      </c>
      <c r="AB77" s="71"/>
      <c r="AC77" s="72"/>
      <c r="AD77" s="78" t="s">
        <v>857</v>
      </c>
      <c r="AE77" s="78">
        <v>479</v>
      </c>
      <c r="AF77" s="78">
        <v>31</v>
      </c>
      <c r="AG77" s="78">
        <v>6760</v>
      </c>
      <c r="AH77" s="78">
        <v>41983</v>
      </c>
      <c r="AI77" s="78"/>
      <c r="AJ77" s="78" t="s">
        <v>954</v>
      </c>
      <c r="AK77" s="78" t="s">
        <v>1027</v>
      </c>
      <c r="AL77" s="78"/>
      <c r="AM77" s="78"/>
      <c r="AN77" s="80">
        <v>43438.921689814815</v>
      </c>
      <c r="AO77" s="78"/>
      <c r="AP77" s="78" t="b">
        <v>1</v>
      </c>
      <c r="AQ77" s="78" t="b">
        <v>0</v>
      </c>
      <c r="AR77" s="78" t="b">
        <v>0</v>
      </c>
      <c r="AS77" s="78"/>
      <c r="AT77" s="78">
        <v>1</v>
      </c>
      <c r="AU77" s="78"/>
      <c r="AV77" s="78" t="b">
        <v>0</v>
      </c>
      <c r="AW77" s="78" t="s">
        <v>1231</v>
      </c>
      <c r="AX77" s="83" t="s">
        <v>1306</v>
      </c>
      <c r="AY77" s="78" t="s">
        <v>66</v>
      </c>
      <c r="AZ77" s="78" t="str">
        <f>REPLACE(INDEX(GroupVertices[Group],MATCH(Vertices[[#This Row],[Vertex]],GroupVertices[Vertex],0)),1,1,"")</f>
        <v>1</v>
      </c>
      <c r="BA77" s="48"/>
      <c r="BB77" s="48"/>
      <c r="BC77" s="48"/>
      <c r="BD77" s="48"/>
      <c r="BE77" s="48"/>
      <c r="BF77" s="48"/>
      <c r="BG77" s="116" t="s">
        <v>1906</v>
      </c>
      <c r="BH77" s="116" t="s">
        <v>1906</v>
      </c>
      <c r="BI77" s="116" t="s">
        <v>1960</v>
      </c>
      <c r="BJ77" s="116" t="s">
        <v>1960</v>
      </c>
      <c r="BK77" s="116">
        <v>0</v>
      </c>
      <c r="BL77" s="120">
        <v>0</v>
      </c>
      <c r="BM77" s="116">
        <v>1</v>
      </c>
      <c r="BN77" s="120">
        <v>4.545454545454546</v>
      </c>
      <c r="BO77" s="116">
        <v>0</v>
      </c>
      <c r="BP77" s="120">
        <v>0</v>
      </c>
      <c r="BQ77" s="116">
        <v>21</v>
      </c>
      <c r="BR77" s="120">
        <v>95.45454545454545</v>
      </c>
      <c r="BS77" s="116">
        <v>22</v>
      </c>
      <c r="BT77" s="2"/>
      <c r="BU77" s="3"/>
      <c r="BV77" s="3"/>
      <c r="BW77" s="3"/>
      <c r="BX77" s="3"/>
    </row>
    <row r="78" spans="1:76" ht="15">
      <c r="A78" s="64" t="s">
        <v>267</v>
      </c>
      <c r="B78" s="65"/>
      <c r="C78" s="65" t="s">
        <v>64</v>
      </c>
      <c r="D78" s="66">
        <v>164.42643686330126</v>
      </c>
      <c r="E78" s="68"/>
      <c r="F78" s="100" t="s">
        <v>1230</v>
      </c>
      <c r="G78" s="65"/>
      <c r="H78" s="69" t="s">
        <v>267</v>
      </c>
      <c r="I78" s="70"/>
      <c r="J78" s="70"/>
      <c r="K78" s="69" t="s">
        <v>1411</v>
      </c>
      <c r="L78" s="73">
        <v>1</v>
      </c>
      <c r="M78" s="74">
        <v>6573.41650390625</v>
      </c>
      <c r="N78" s="74">
        <v>1729.23876953125</v>
      </c>
      <c r="O78" s="75"/>
      <c r="P78" s="76"/>
      <c r="Q78" s="76"/>
      <c r="R78" s="86"/>
      <c r="S78" s="48">
        <v>1</v>
      </c>
      <c r="T78" s="48">
        <v>1</v>
      </c>
      <c r="U78" s="49">
        <v>0</v>
      </c>
      <c r="V78" s="49">
        <v>0</v>
      </c>
      <c r="W78" s="49">
        <v>0</v>
      </c>
      <c r="X78" s="49">
        <v>0.999995</v>
      </c>
      <c r="Y78" s="49">
        <v>0</v>
      </c>
      <c r="Z78" s="49" t="s">
        <v>1508</v>
      </c>
      <c r="AA78" s="71">
        <v>78</v>
      </c>
      <c r="AB78" s="71"/>
      <c r="AC78" s="72"/>
      <c r="AD78" s="78" t="s">
        <v>858</v>
      </c>
      <c r="AE78" s="78">
        <v>1223</v>
      </c>
      <c r="AF78" s="78">
        <v>5337</v>
      </c>
      <c r="AG78" s="78">
        <v>19108</v>
      </c>
      <c r="AH78" s="78">
        <v>35021</v>
      </c>
      <c r="AI78" s="78"/>
      <c r="AJ78" s="78" t="s">
        <v>955</v>
      </c>
      <c r="AK78" s="78" t="s">
        <v>1028</v>
      </c>
      <c r="AL78" s="83" t="s">
        <v>1104</v>
      </c>
      <c r="AM78" s="78"/>
      <c r="AN78" s="80">
        <v>40192.78142361111</v>
      </c>
      <c r="AO78" s="83" t="s">
        <v>1171</v>
      </c>
      <c r="AP78" s="78" t="b">
        <v>0</v>
      </c>
      <c r="AQ78" s="78" t="b">
        <v>0</v>
      </c>
      <c r="AR78" s="78" t="b">
        <v>0</v>
      </c>
      <c r="AS78" s="78"/>
      <c r="AT78" s="78">
        <v>455</v>
      </c>
      <c r="AU78" s="83" t="s">
        <v>1193</v>
      </c>
      <c r="AV78" s="78" t="b">
        <v>0</v>
      </c>
      <c r="AW78" s="78" t="s">
        <v>1231</v>
      </c>
      <c r="AX78" s="83" t="s">
        <v>1307</v>
      </c>
      <c r="AY78" s="78" t="s">
        <v>66</v>
      </c>
      <c r="AZ78" s="78" t="str">
        <f>REPLACE(INDEX(GroupVertices[Group],MATCH(Vertices[[#This Row],[Vertex]],GroupVertices[Vertex],0)),1,1,"")</f>
        <v>9</v>
      </c>
      <c r="BA78" s="48" t="s">
        <v>392</v>
      </c>
      <c r="BB78" s="48" t="s">
        <v>392</v>
      </c>
      <c r="BC78" s="48" t="s">
        <v>403</v>
      </c>
      <c r="BD78" s="48" t="s">
        <v>403</v>
      </c>
      <c r="BE78" s="48"/>
      <c r="BF78" s="48"/>
      <c r="BG78" s="116" t="s">
        <v>1908</v>
      </c>
      <c r="BH78" s="116" t="s">
        <v>1908</v>
      </c>
      <c r="BI78" s="116" t="s">
        <v>1962</v>
      </c>
      <c r="BJ78" s="116" t="s">
        <v>1962</v>
      </c>
      <c r="BK78" s="116">
        <v>0</v>
      </c>
      <c r="BL78" s="120">
        <v>0</v>
      </c>
      <c r="BM78" s="116">
        <v>0</v>
      </c>
      <c r="BN78" s="120">
        <v>0</v>
      </c>
      <c r="BO78" s="116">
        <v>0</v>
      </c>
      <c r="BP78" s="120">
        <v>0</v>
      </c>
      <c r="BQ78" s="116">
        <v>16</v>
      </c>
      <c r="BR78" s="120">
        <v>100</v>
      </c>
      <c r="BS78" s="116">
        <v>16</v>
      </c>
      <c r="BT78" s="2"/>
      <c r="BU78" s="3"/>
      <c r="BV78" s="3"/>
      <c r="BW78" s="3"/>
      <c r="BX78" s="3"/>
    </row>
    <row r="79" spans="1:76" ht="15">
      <c r="A79" s="64" t="s">
        <v>268</v>
      </c>
      <c r="B79" s="65"/>
      <c r="C79" s="65" t="s">
        <v>64</v>
      </c>
      <c r="D79" s="66">
        <v>162.11184250859512</v>
      </c>
      <c r="E79" s="68"/>
      <c r="F79" s="100" t="s">
        <v>491</v>
      </c>
      <c r="G79" s="65"/>
      <c r="H79" s="69" t="s">
        <v>268</v>
      </c>
      <c r="I79" s="70"/>
      <c r="J79" s="70"/>
      <c r="K79" s="69" t="s">
        <v>1412</v>
      </c>
      <c r="L79" s="73">
        <v>1</v>
      </c>
      <c r="M79" s="74">
        <v>1208.716552734375</v>
      </c>
      <c r="N79" s="74">
        <v>9624.20703125</v>
      </c>
      <c r="O79" s="75"/>
      <c r="P79" s="76"/>
      <c r="Q79" s="76"/>
      <c r="R79" s="86"/>
      <c r="S79" s="48">
        <v>0</v>
      </c>
      <c r="T79" s="48">
        <v>1</v>
      </c>
      <c r="U79" s="49">
        <v>0</v>
      </c>
      <c r="V79" s="49">
        <v>0.018519</v>
      </c>
      <c r="W79" s="49">
        <v>1E-05</v>
      </c>
      <c r="X79" s="49">
        <v>0.542714</v>
      </c>
      <c r="Y79" s="49">
        <v>0</v>
      </c>
      <c r="Z79" s="49">
        <v>0</v>
      </c>
      <c r="AA79" s="71">
        <v>79</v>
      </c>
      <c r="AB79" s="71"/>
      <c r="AC79" s="72"/>
      <c r="AD79" s="78" t="s">
        <v>859</v>
      </c>
      <c r="AE79" s="78">
        <v>782</v>
      </c>
      <c r="AF79" s="78">
        <v>246</v>
      </c>
      <c r="AG79" s="78">
        <v>4161</v>
      </c>
      <c r="AH79" s="78">
        <v>185</v>
      </c>
      <c r="AI79" s="78"/>
      <c r="AJ79" s="78" t="s">
        <v>956</v>
      </c>
      <c r="AK79" s="78"/>
      <c r="AL79" s="83" t="s">
        <v>1105</v>
      </c>
      <c r="AM79" s="78"/>
      <c r="AN79" s="80">
        <v>39916.83394675926</v>
      </c>
      <c r="AO79" s="83" t="s">
        <v>1172</v>
      </c>
      <c r="AP79" s="78" t="b">
        <v>0</v>
      </c>
      <c r="AQ79" s="78" t="b">
        <v>0</v>
      </c>
      <c r="AR79" s="78" t="b">
        <v>1</v>
      </c>
      <c r="AS79" s="78"/>
      <c r="AT79" s="78">
        <v>11</v>
      </c>
      <c r="AU79" s="83" t="s">
        <v>1192</v>
      </c>
      <c r="AV79" s="78" t="b">
        <v>0</v>
      </c>
      <c r="AW79" s="78" t="s">
        <v>1231</v>
      </c>
      <c r="AX79" s="83" t="s">
        <v>1308</v>
      </c>
      <c r="AY79" s="78" t="s">
        <v>66</v>
      </c>
      <c r="AZ79" s="78" t="str">
        <f>REPLACE(INDEX(GroupVertices[Group],MATCH(Vertices[[#This Row],[Vertex]],GroupVertices[Vertex],0)),1,1,"")</f>
        <v>1</v>
      </c>
      <c r="BA79" s="48"/>
      <c r="BB79" s="48"/>
      <c r="BC79" s="48"/>
      <c r="BD79" s="48"/>
      <c r="BE79" s="48"/>
      <c r="BF79" s="48"/>
      <c r="BG79" s="116" t="s">
        <v>1906</v>
      </c>
      <c r="BH79" s="116" t="s">
        <v>1906</v>
      </c>
      <c r="BI79" s="116" t="s">
        <v>1960</v>
      </c>
      <c r="BJ79" s="116" t="s">
        <v>1960</v>
      </c>
      <c r="BK79" s="116">
        <v>0</v>
      </c>
      <c r="BL79" s="120">
        <v>0</v>
      </c>
      <c r="BM79" s="116">
        <v>1</v>
      </c>
      <c r="BN79" s="120">
        <v>4.545454545454546</v>
      </c>
      <c r="BO79" s="116">
        <v>0</v>
      </c>
      <c r="BP79" s="120">
        <v>0</v>
      </c>
      <c r="BQ79" s="116">
        <v>21</v>
      </c>
      <c r="BR79" s="120">
        <v>95.45454545454545</v>
      </c>
      <c r="BS79" s="116">
        <v>22</v>
      </c>
      <c r="BT79" s="2"/>
      <c r="BU79" s="3"/>
      <c r="BV79" s="3"/>
      <c r="BW79" s="3"/>
      <c r="BX79" s="3"/>
    </row>
    <row r="80" spans="1:76" ht="15">
      <c r="A80" s="64" t="s">
        <v>269</v>
      </c>
      <c r="B80" s="65"/>
      <c r="C80" s="65" t="s">
        <v>64</v>
      </c>
      <c r="D80" s="66">
        <v>162.00681966515825</v>
      </c>
      <c r="E80" s="68"/>
      <c r="F80" s="100" t="s">
        <v>492</v>
      </c>
      <c r="G80" s="65"/>
      <c r="H80" s="69" t="s">
        <v>269</v>
      </c>
      <c r="I80" s="70"/>
      <c r="J80" s="70"/>
      <c r="K80" s="69" t="s">
        <v>1413</v>
      </c>
      <c r="L80" s="73">
        <v>1</v>
      </c>
      <c r="M80" s="74">
        <v>2637.812744140625</v>
      </c>
      <c r="N80" s="74">
        <v>6367.6396484375</v>
      </c>
      <c r="O80" s="75"/>
      <c r="P80" s="76"/>
      <c r="Q80" s="76"/>
      <c r="R80" s="86"/>
      <c r="S80" s="48">
        <v>0</v>
      </c>
      <c r="T80" s="48">
        <v>1</v>
      </c>
      <c r="U80" s="49">
        <v>0</v>
      </c>
      <c r="V80" s="49">
        <v>0.018519</v>
      </c>
      <c r="W80" s="49">
        <v>1E-05</v>
      </c>
      <c r="X80" s="49">
        <v>0.542714</v>
      </c>
      <c r="Y80" s="49">
        <v>0</v>
      </c>
      <c r="Z80" s="49">
        <v>0</v>
      </c>
      <c r="AA80" s="71">
        <v>80</v>
      </c>
      <c r="AB80" s="71"/>
      <c r="AC80" s="72"/>
      <c r="AD80" s="78" t="s">
        <v>860</v>
      </c>
      <c r="AE80" s="78">
        <v>174</v>
      </c>
      <c r="AF80" s="78">
        <v>15</v>
      </c>
      <c r="AG80" s="78">
        <v>1261</v>
      </c>
      <c r="AH80" s="78">
        <v>5420</v>
      </c>
      <c r="AI80" s="78"/>
      <c r="AJ80" s="78" t="s">
        <v>957</v>
      </c>
      <c r="AK80" s="78" t="s">
        <v>1029</v>
      </c>
      <c r="AL80" s="78"/>
      <c r="AM80" s="78"/>
      <c r="AN80" s="80">
        <v>42781.65988425926</v>
      </c>
      <c r="AO80" s="83" t="s">
        <v>1173</v>
      </c>
      <c r="AP80" s="78" t="b">
        <v>0</v>
      </c>
      <c r="AQ80" s="78" t="b">
        <v>0</v>
      </c>
      <c r="AR80" s="78" t="b">
        <v>0</v>
      </c>
      <c r="AS80" s="78"/>
      <c r="AT80" s="78">
        <v>0</v>
      </c>
      <c r="AU80" s="83" t="s">
        <v>1192</v>
      </c>
      <c r="AV80" s="78" t="b">
        <v>0</v>
      </c>
      <c r="AW80" s="78" t="s">
        <v>1231</v>
      </c>
      <c r="AX80" s="83" t="s">
        <v>1309</v>
      </c>
      <c r="AY80" s="78" t="s">
        <v>66</v>
      </c>
      <c r="AZ80" s="78" t="str">
        <f>REPLACE(INDEX(GroupVertices[Group],MATCH(Vertices[[#This Row],[Vertex]],GroupVertices[Vertex],0)),1,1,"")</f>
        <v>1</v>
      </c>
      <c r="BA80" s="48"/>
      <c r="BB80" s="48"/>
      <c r="BC80" s="48"/>
      <c r="BD80" s="48"/>
      <c r="BE80" s="48"/>
      <c r="BF80" s="48"/>
      <c r="BG80" s="116" t="s">
        <v>1906</v>
      </c>
      <c r="BH80" s="116" t="s">
        <v>1906</v>
      </c>
      <c r="BI80" s="116" t="s">
        <v>1960</v>
      </c>
      <c r="BJ80" s="116" t="s">
        <v>1960</v>
      </c>
      <c r="BK80" s="116">
        <v>0</v>
      </c>
      <c r="BL80" s="120">
        <v>0</v>
      </c>
      <c r="BM80" s="116">
        <v>1</v>
      </c>
      <c r="BN80" s="120">
        <v>4.545454545454546</v>
      </c>
      <c r="BO80" s="116">
        <v>0</v>
      </c>
      <c r="BP80" s="120">
        <v>0</v>
      </c>
      <c r="BQ80" s="116">
        <v>21</v>
      </c>
      <c r="BR80" s="120">
        <v>95.45454545454545</v>
      </c>
      <c r="BS80" s="116">
        <v>22</v>
      </c>
      <c r="BT80" s="2"/>
      <c r="BU80" s="3"/>
      <c r="BV80" s="3"/>
      <c r="BW80" s="3"/>
      <c r="BX80" s="3"/>
    </row>
    <row r="81" spans="1:76" ht="15">
      <c r="A81" s="64" t="s">
        <v>270</v>
      </c>
      <c r="B81" s="65"/>
      <c r="C81" s="65" t="s">
        <v>64</v>
      </c>
      <c r="D81" s="66">
        <v>162.13230150406983</v>
      </c>
      <c r="E81" s="68"/>
      <c r="F81" s="100" t="s">
        <v>493</v>
      </c>
      <c r="G81" s="65"/>
      <c r="H81" s="69" t="s">
        <v>270</v>
      </c>
      <c r="I81" s="70"/>
      <c r="J81" s="70"/>
      <c r="K81" s="69" t="s">
        <v>1414</v>
      </c>
      <c r="L81" s="73">
        <v>1</v>
      </c>
      <c r="M81" s="74">
        <v>2069.04931640625</v>
      </c>
      <c r="N81" s="74">
        <v>9099.970703125</v>
      </c>
      <c r="O81" s="75"/>
      <c r="P81" s="76"/>
      <c r="Q81" s="76"/>
      <c r="R81" s="86"/>
      <c r="S81" s="48">
        <v>0</v>
      </c>
      <c r="T81" s="48">
        <v>1</v>
      </c>
      <c r="U81" s="49">
        <v>0</v>
      </c>
      <c r="V81" s="49">
        <v>0.018519</v>
      </c>
      <c r="W81" s="49">
        <v>1E-05</v>
      </c>
      <c r="X81" s="49">
        <v>0.542714</v>
      </c>
      <c r="Y81" s="49">
        <v>0</v>
      </c>
      <c r="Z81" s="49">
        <v>0</v>
      </c>
      <c r="AA81" s="71">
        <v>81</v>
      </c>
      <c r="AB81" s="71"/>
      <c r="AC81" s="72"/>
      <c r="AD81" s="78" t="s">
        <v>861</v>
      </c>
      <c r="AE81" s="78">
        <v>3888</v>
      </c>
      <c r="AF81" s="78">
        <v>291</v>
      </c>
      <c r="AG81" s="78">
        <v>5162</v>
      </c>
      <c r="AH81" s="78">
        <v>3230</v>
      </c>
      <c r="AI81" s="78"/>
      <c r="AJ81" s="78" t="s">
        <v>958</v>
      </c>
      <c r="AK81" s="78" t="s">
        <v>1030</v>
      </c>
      <c r="AL81" s="78"/>
      <c r="AM81" s="78"/>
      <c r="AN81" s="80">
        <v>41730.930763888886</v>
      </c>
      <c r="AO81" s="83" t="s">
        <v>1174</v>
      </c>
      <c r="AP81" s="78" t="b">
        <v>0</v>
      </c>
      <c r="AQ81" s="78" t="b">
        <v>0</v>
      </c>
      <c r="AR81" s="78" t="b">
        <v>0</v>
      </c>
      <c r="AS81" s="78"/>
      <c r="AT81" s="78">
        <v>2</v>
      </c>
      <c r="AU81" s="83" t="s">
        <v>1192</v>
      </c>
      <c r="AV81" s="78" t="b">
        <v>0</v>
      </c>
      <c r="AW81" s="78" t="s">
        <v>1231</v>
      </c>
      <c r="AX81" s="83" t="s">
        <v>1310</v>
      </c>
      <c r="AY81" s="78" t="s">
        <v>66</v>
      </c>
      <c r="AZ81" s="78" t="str">
        <f>REPLACE(INDEX(GroupVertices[Group],MATCH(Vertices[[#This Row],[Vertex]],GroupVertices[Vertex],0)),1,1,"")</f>
        <v>1</v>
      </c>
      <c r="BA81" s="48"/>
      <c r="BB81" s="48"/>
      <c r="BC81" s="48"/>
      <c r="BD81" s="48"/>
      <c r="BE81" s="48"/>
      <c r="BF81" s="48"/>
      <c r="BG81" s="116" t="s">
        <v>1906</v>
      </c>
      <c r="BH81" s="116" t="s">
        <v>1906</v>
      </c>
      <c r="BI81" s="116" t="s">
        <v>1960</v>
      </c>
      <c r="BJ81" s="116" t="s">
        <v>1960</v>
      </c>
      <c r="BK81" s="116">
        <v>0</v>
      </c>
      <c r="BL81" s="120">
        <v>0</v>
      </c>
      <c r="BM81" s="116">
        <v>1</v>
      </c>
      <c r="BN81" s="120">
        <v>4.545454545454546</v>
      </c>
      <c r="BO81" s="116">
        <v>0</v>
      </c>
      <c r="BP81" s="120">
        <v>0</v>
      </c>
      <c r="BQ81" s="116">
        <v>21</v>
      </c>
      <c r="BR81" s="120">
        <v>95.45454545454545</v>
      </c>
      <c r="BS81" s="116">
        <v>22</v>
      </c>
      <c r="BT81" s="2"/>
      <c r="BU81" s="3"/>
      <c r="BV81" s="3"/>
      <c r="BW81" s="3"/>
      <c r="BX81" s="3"/>
    </row>
    <row r="82" spans="1:76" ht="15">
      <c r="A82" s="64" t="s">
        <v>271</v>
      </c>
      <c r="B82" s="65"/>
      <c r="C82" s="65" t="s">
        <v>64</v>
      </c>
      <c r="D82" s="66">
        <v>164.6623972777763</v>
      </c>
      <c r="E82" s="68"/>
      <c r="F82" s="100" t="s">
        <v>494</v>
      </c>
      <c r="G82" s="65"/>
      <c r="H82" s="69" t="s">
        <v>271</v>
      </c>
      <c r="I82" s="70"/>
      <c r="J82" s="70"/>
      <c r="K82" s="69" t="s">
        <v>1415</v>
      </c>
      <c r="L82" s="73">
        <v>1</v>
      </c>
      <c r="M82" s="74">
        <v>6804.46044921875</v>
      </c>
      <c r="N82" s="74">
        <v>5653.38427734375</v>
      </c>
      <c r="O82" s="75"/>
      <c r="P82" s="76"/>
      <c r="Q82" s="76"/>
      <c r="R82" s="86"/>
      <c r="S82" s="48">
        <v>0</v>
      </c>
      <c r="T82" s="48">
        <v>2</v>
      </c>
      <c r="U82" s="49">
        <v>0</v>
      </c>
      <c r="V82" s="49">
        <v>0.009259</v>
      </c>
      <c r="W82" s="49">
        <v>0.001659</v>
      </c>
      <c r="X82" s="49">
        <v>0.730471</v>
      </c>
      <c r="Y82" s="49">
        <v>0.5</v>
      </c>
      <c r="Z82" s="49">
        <v>0</v>
      </c>
      <c r="AA82" s="71">
        <v>82</v>
      </c>
      <c r="AB82" s="71"/>
      <c r="AC82" s="72"/>
      <c r="AD82" s="78" t="s">
        <v>862</v>
      </c>
      <c r="AE82" s="78">
        <v>4944</v>
      </c>
      <c r="AF82" s="78">
        <v>5856</v>
      </c>
      <c r="AG82" s="78">
        <v>7546</v>
      </c>
      <c r="AH82" s="78">
        <v>19058</v>
      </c>
      <c r="AI82" s="78"/>
      <c r="AJ82" s="78" t="s">
        <v>959</v>
      </c>
      <c r="AK82" s="78" t="s">
        <v>1031</v>
      </c>
      <c r="AL82" s="83" t="s">
        <v>1106</v>
      </c>
      <c r="AM82" s="78"/>
      <c r="AN82" s="80">
        <v>42570.8437037037</v>
      </c>
      <c r="AO82" s="83" t="s">
        <v>1175</v>
      </c>
      <c r="AP82" s="78" t="b">
        <v>0</v>
      </c>
      <c r="AQ82" s="78" t="b">
        <v>0</v>
      </c>
      <c r="AR82" s="78" t="b">
        <v>0</v>
      </c>
      <c r="AS82" s="78"/>
      <c r="AT82" s="78">
        <v>222</v>
      </c>
      <c r="AU82" s="83" t="s">
        <v>1192</v>
      </c>
      <c r="AV82" s="78" t="b">
        <v>0</v>
      </c>
      <c r="AW82" s="78" t="s">
        <v>1231</v>
      </c>
      <c r="AX82" s="83" t="s">
        <v>1311</v>
      </c>
      <c r="AY82" s="78" t="s">
        <v>66</v>
      </c>
      <c r="AZ82" s="78" t="str">
        <f>REPLACE(INDEX(GroupVertices[Group],MATCH(Vertices[[#This Row],[Vertex]],GroupVertices[Vertex],0)),1,1,"")</f>
        <v>5</v>
      </c>
      <c r="BA82" s="48"/>
      <c r="BB82" s="48"/>
      <c r="BC82" s="48"/>
      <c r="BD82" s="48"/>
      <c r="BE82" s="48"/>
      <c r="BF82" s="48"/>
      <c r="BG82" s="116" t="s">
        <v>1902</v>
      </c>
      <c r="BH82" s="116" t="s">
        <v>1902</v>
      </c>
      <c r="BI82" s="116" t="s">
        <v>1956</v>
      </c>
      <c r="BJ82" s="116" t="s">
        <v>1956</v>
      </c>
      <c r="BK82" s="116">
        <v>1</v>
      </c>
      <c r="BL82" s="120">
        <v>5</v>
      </c>
      <c r="BM82" s="116">
        <v>0</v>
      </c>
      <c r="BN82" s="120">
        <v>0</v>
      </c>
      <c r="BO82" s="116">
        <v>0</v>
      </c>
      <c r="BP82" s="120">
        <v>0</v>
      </c>
      <c r="BQ82" s="116">
        <v>19</v>
      </c>
      <c r="BR82" s="120">
        <v>95</v>
      </c>
      <c r="BS82" s="116">
        <v>20</v>
      </c>
      <c r="BT82" s="2"/>
      <c r="BU82" s="3"/>
      <c r="BV82" s="3"/>
      <c r="BW82" s="3"/>
      <c r="BX82" s="3"/>
    </row>
    <row r="83" spans="1:76" ht="15">
      <c r="A83" s="64" t="s">
        <v>272</v>
      </c>
      <c r="B83" s="65"/>
      <c r="C83" s="65" t="s">
        <v>64</v>
      </c>
      <c r="D83" s="66">
        <v>162.11093321990734</v>
      </c>
      <c r="E83" s="68"/>
      <c r="F83" s="100" t="s">
        <v>495</v>
      </c>
      <c r="G83" s="65"/>
      <c r="H83" s="69" t="s">
        <v>272</v>
      </c>
      <c r="I83" s="70"/>
      <c r="J83" s="70"/>
      <c r="K83" s="69" t="s">
        <v>1416</v>
      </c>
      <c r="L83" s="73">
        <v>1</v>
      </c>
      <c r="M83" s="74">
        <v>2573.003662109375</v>
      </c>
      <c r="N83" s="74">
        <v>5234.35009765625</v>
      </c>
      <c r="O83" s="75"/>
      <c r="P83" s="76"/>
      <c r="Q83" s="76"/>
      <c r="R83" s="86"/>
      <c r="S83" s="48">
        <v>0</v>
      </c>
      <c r="T83" s="48">
        <v>1</v>
      </c>
      <c r="U83" s="49">
        <v>0</v>
      </c>
      <c r="V83" s="49">
        <v>0.018519</v>
      </c>
      <c r="W83" s="49">
        <v>1E-05</v>
      </c>
      <c r="X83" s="49">
        <v>0.542714</v>
      </c>
      <c r="Y83" s="49">
        <v>0</v>
      </c>
      <c r="Z83" s="49">
        <v>0</v>
      </c>
      <c r="AA83" s="71">
        <v>83</v>
      </c>
      <c r="AB83" s="71"/>
      <c r="AC83" s="72"/>
      <c r="AD83" s="78" t="s">
        <v>863</v>
      </c>
      <c r="AE83" s="78">
        <v>239</v>
      </c>
      <c r="AF83" s="78">
        <v>244</v>
      </c>
      <c r="AG83" s="78">
        <v>26479</v>
      </c>
      <c r="AH83" s="78">
        <v>28250</v>
      </c>
      <c r="AI83" s="78"/>
      <c r="AJ83" s="78" t="s">
        <v>960</v>
      </c>
      <c r="AK83" s="78" t="s">
        <v>1032</v>
      </c>
      <c r="AL83" s="78"/>
      <c r="AM83" s="78"/>
      <c r="AN83" s="80">
        <v>41376.83320601852</v>
      </c>
      <c r="AO83" s="78"/>
      <c r="AP83" s="78" t="b">
        <v>0</v>
      </c>
      <c r="AQ83" s="78" t="b">
        <v>0</v>
      </c>
      <c r="AR83" s="78" t="b">
        <v>0</v>
      </c>
      <c r="AS83" s="78"/>
      <c r="AT83" s="78">
        <v>10</v>
      </c>
      <c r="AU83" s="83" t="s">
        <v>1194</v>
      </c>
      <c r="AV83" s="78" t="b">
        <v>0</v>
      </c>
      <c r="AW83" s="78" t="s">
        <v>1231</v>
      </c>
      <c r="AX83" s="83" t="s">
        <v>1312</v>
      </c>
      <c r="AY83" s="78" t="s">
        <v>66</v>
      </c>
      <c r="AZ83" s="78" t="str">
        <f>REPLACE(INDEX(GroupVertices[Group],MATCH(Vertices[[#This Row],[Vertex]],GroupVertices[Vertex],0)),1,1,"")</f>
        <v>1</v>
      </c>
      <c r="BA83" s="48"/>
      <c r="BB83" s="48"/>
      <c r="BC83" s="48"/>
      <c r="BD83" s="48"/>
      <c r="BE83" s="48"/>
      <c r="BF83" s="48"/>
      <c r="BG83" s="116" t="s">
        <v>1906</v>
      </c>
      <c r="BH83" s="116" t="s">
        <v>1906</v>
      </c>
      <c r="BI83" s="116" t="s">
        <v>1960</v>
      </c>
      <c r="BJ83" s="116" t="s">
        <v>1960</v>
      </c>
      <c r="BK83" s="116">
        <v>0</v>
      </c>
      <c r="BL83" s="120">
        <v>0</v>
      </c>
      <c r="BM83" s="116">
        <v>1</v>
      </c>
      <c r="BN83" s="120">
        <v>4.545454545454546</v>
      </c>
      <c r="BO83" s="116">
        <v>0</v>
      </c>
      <c r="BP83" s="120">
        <v>0</v>
      </c>
      <c r="BQ83" s="116">
        <v>21</v>
      </c>
      <c r="BR83" s="120">
        <v>95.45454545454545</v>
      </c>
      <c r="BS83" s="116">
        <v>22</v>
      </c>
      <c r="BT83" s="2"/>
      <c r="BU83" s="3"/>
      <c r="BV83" s="3"/>
      <c r="BW83" s="3"/>
      <c r="BX83" s="3"/>
    </row>
    <row r="84" spans="1:76" ht="15">
      <c r="A84" s="64" t="s">
        <v>273</v>
      </c>
      <c r="B84" s="65"/>
      <c r="C84" s="65" t="s">
        <v>64</v>
      </c>
      <c r="D84" s="66">
        <v>162.05864912036085</v>
      </c>
      <c r="E84" s="68"/>
      <c r="F84" s="100" t="s">
        <v>496</v>
      </c>
      <c r="G84" s="65"/>
      <c r="H84" s="69" t="s">
        <v>273</v>
      </c>
      <c r="I84" s="70"/>
      <c r="J84" s="70"/>
      <c r="K84" s="69" t="s">
        <v>1417</v>
      </c>
      <c r="L84" s="73">
        <v>1</v>
      </c>
      <c r="M84" s="74">
        <v>2092.317626953125</v>
      </c>
      <c r="N84" s="74">
        <v>5903.52490234375</v>
      </c>
      <c r="O84" s="75"/>
      <c r="P84" s="76"/>
      <c r="Q84" s="76"/>
      <c r="R84" s="86"/>
      <c r="S84" s="48">
        <v>0</v>
      </c>
      <c r="T84" s="48">
        <v>1</v>
      </c>
      <c r="U84" s="49">
        <v>0</v>
      </c>
      <c r="V84" s="49">
        <v>0.018519</v>
      </c>
      <c r="W84" s="49">
        <v>1E-05</v>
      </c>
      <c r="X84" s="49">
        <v>0.542714</v>
      </c>
      <c r="Y84" s="49">
        <v>0</v>
      </c>
      <c r="Z84" s="49">
        <v>0</v>
      </c>
      <c r="AA84" s="71">
        <v>84</v>
      </c>
      <c r="AB84" s="71"/>
      <c r="AC84" s="72"/>
      <c r="AD84" s="78" t="s">
        <v>864</v>
      </c>
      <c r="AE84" s="78">
        <v>818</v>
      </c>
      <c r="AF84" s="78">
        <v>129</v>
      </c>
      <c r="AG84" s="78">
        <v>7693</v>
      </c>
      <c r="AH84" s="78">
        <v>32078</v>
      </c>
      <c r="AI84" s="78"/>
      <c r="AJ84" s="78" t="s">
        <v>961</v>
      </c>
      <c r="AK84" s="78" t="s">
        <v>1033</v>
      </c>
      <c r="AL84" s="83" t="s">
        <v>1107</v>
      </c>
      <c r="AM84" s="78"/>
      <c r="AN84" s="80">
        <v>42112.26375</v>
      </c>
      <c r="AO84" s="78"/>
      <c r="AP84" s="78" t="b">
        <v>1</v>
      </c>
      <c r="AQ84" s="78" t="b">
        <v>0</v>
      </c>
      <c r="AR84" s="78" t="b">
        <v>0</v>
      </c>
      <c r="AS84" s="78"/>
      <c r="AT84" s="78">
        <v>8</v>
      </c>
      <c r="AU84" s="83" t="s">
        <v>1192</v>
      </c>
      <c r="AV84" s="78" t="b">
        <v>0</v>
      </c>
      <c r="AW84" s="78" t="s">
        <v>1231</v>
      </c>
      <c r="AX84" s="83" t="s">
        <v>1313</v>
      </c>
      <c r="AY84" s="78" t="s">
        <v>66</v>
      </c>
      <c r="AZ84" s="78" t="str">
        <f>REPLACE(INDEX(GroupVertices[Group],MATCH(Vertices[[#This Row],[Vertex]],GroupVertices[Vertex],0)),1,1,"")</f>
        <v>1</v>
      </c>
      <c r="BA84" s="48"/>
      <c r="BB84" s="48"/>
      <c r="BC84" s="48"/>
      <c r="BD84" s="48"/>
      <c r="BE84" s="48"/>
      <c r="BF84" s="48"/>
      <c r="BG84" s="116" t="s">
        <v>1906</v>
      </c>
      <c r="BH84" s="116" t="s">
        <v>1906</v>
      </c>
      <c r="BI84" s="116" t="s">
        <v>1960</v>
      </c>
      <c r="BJ84" s="116" t="s">
        <v>1960</v>
      </c>
      <c r="BK84" s="116">
        <v>0</v>
      </c>
      <c r="BL84" s="120">
        <v>0</v>
      </c>
      <c r="BM84" s="116">
        <v>1</v>
      </c>
      <c r="BN84" s="120">
        <v>4.545454545454546</v>
      </c>
      <c r="BO84" s="116">
        <v>0</v>
      </c>
      <c r="BP84" s="120">
        <v>0</v>
      </c>
      <c r="BQ84" s="116">
        <v>21</v>
      </c>
      <c r="BR84" s="120">
        <v>95.45454545454545</v>
      </c>
      <c r="BS84" s="116">
        <v>22</v>
      </c>
      <c r="BT84" s="2"/>
      <c r="BU84" s="3"/>
      <c r="BV84" s="3"/>
      <c r="BW84" s="3"/>
      <c r="BX84" s="3"/>
    </row>
    <row r="85" spans="1:76" ht="15">
      <c r="A85" s="64" t="s">
        <v>274</v>
      </c>
      <c r="B85" s="65"/>
      <c r="C85" s="65" t="s">
        <v>64</v>
      </c>
      <c r="D85" s="66">
        <v>162.68423973754327</v>
      </c>
      <c r="E85" s="68"/>
      <c r="F85" s="100" t="s">
        <v>497</v>
      </c>
      <c r="G85" s="65"/>
      <c r="H85" s="69" t="s">
        <v>274</v>
      </c>
      <c r="I85" s="70"/>
      <c r="J85" s="70"/>
      <c r="K85" s="69" t="s">
        <v>1418</v>
      </c>
      <c r="L85" s="73">
        <v>1</v>
      </c>
      <c r="M85" s="74">
        <v>4561.7646484375</v>
      </c>
      <c r="N85" s="74">
        <v>705.4598999023438</v>
      </c>
      <c r="O85" s="75"/>
      <c r="P85" s="76"/>
      <c r="Q85" s="76"/>
      <c r="R85" s="86"/>
      <c r="S85" s="48">
        <v>0</v>
      </c>
      <c r="T85" s="48">
        <v>1</v>
      </c>
      <c r="U85" s="49">
        <v>0</v>
      </c>
      <c r="V85" s="49">
        <v>0.033333</v>
      </c>
      <c r="W85" s="49">
        <v>0</v>
      </c>
      <c r="X85" s="49">
        <v>0.523112</v>
      </c>
      <c r="Y85" s="49">
        <v>0</v>
      </c>
      <c r="Z85" s="49">
        <v>0</v>
      </c>
      <c r="AA85" s="71">
        <v>85</v>
      </c>
      <c r="AB85" s="71"/>
      <c r="AC85" s="72"/>
      <c r="AD85" s="78" t="s">
        <v>274</v>
      </c>
      <c r="AE85" s="78">
        <v>1741</v>
      </c>
      <c r="AF85" s="78">
        <v>1505</v>
      </c>
      <c r="AG85" s="78">
        <v>161008</v>
      </c>
      <c r="AH85" s="78">
        <v>130366</v>
      </c>
      <c r="AI85" s="78"/>
      <c r="AJ85" s="78" t="s">
        <v>962</v>
      </c>
      <c r="AK85" s="78" t="s">
        <v>1034</v>
      </c>
      <c r="AL85" s="83" t="s">
        <v>1108</v>
      </c>
      <c r="AM85" s="78"/>
      <c r="AN85" s="80">
        <v>39225.34738425926</v>
      </c>
      <c r="AO85" s="78"/>
      <c r="AP85" s="78" t="b">
        <v>0</v>
      </c>
      <c r="AQ85" s="78" t="b">
        <v>0</v>
      </c>
      <c r="AR85" s="78" t="b">
        <v>1</v>
      </c>
      <c r="AS85" s="78"/>
      <c r="AT85" s="78">
        <v>158</v>
      </c>
      <c r="AU85" s="83" t="s">
        <v>1204</v>
      </c>
      <c r="AV85" s="78" t="b">
        <v>0</v>
      </c>
      <c r="AW85" s="78" t="s">
        <v>1231</v>
      </c>
      <c r="AX85" s="83" t="s">
        <v>1314</v>
      </c>
      <c r="AY85" s="78" t="s">
        <v>66</v>
      </c>
      <c r="AZ85" s="78" t="str">
        <f>REPLACE(INDEX(GroupVertices[Group],MATCH(Vertices[[#This Row],[Vertex]],GroupVertices[Vertex],0)),1,1,"")</f>
        <v>3</v>
      </c>
      <c r="BA85" s="48"/>
      <c r="BB85" s="48"/>
      <c r="BC85" s="48"/>
      <c r="BD85" s="48"/>
      <c r="BE85" s="48"/>
      <c r="BF85" s="48"/>
      <c r="BG85" s="116" t="s">
        <v>1909</v>
      </c>
      <c r="BH85" s="116" t="s">
        <v>1909</v>
      </c>
      <c r="BI85" s="116" t="s">
        <v>1963</v>
      </c>
      <c r="BJ85" s="116" t="s">
        <v>1963</v>
      </c>
      <c r="BK85" s="116">
        <v>1</v>
      </c>
      <c r="BL85" s="120">
        <v>7.6923076923076925</v>
      </c>
      <c r="BM85" s="116">
        <v>0</v>
      </c>
      <c r="BN85" s="120">
        <v>0</v>
      </c>
      <c r="BO85" s="116">
        <v>0</v>
      </c>
      <c r="BP85" s="120">
        <v>0</v>
      </c>
      <c r="BQ85" s="116">
        <v>12</v>
      </c>
      <c r="BR85" s="120">
        <v>92.3076923076923</v>
      </c>
      <c r="BS85" s="116">
        <v>13</v>
      </c>
      <c r="BT85" s="2"/>
      <c r="BU85" s="3"/>
      <c r="BV85" s="3"/>
      <c r="BW85" s="3"/>
      <c r="BX85" s="3"/>
    </row>
    <row r="86" spans="1:76" ht="15">
      <c r="A86" s="64" t="s">
        <v>283</v>
      </c>
      <c r="B86" s="65"/>
      <c r="C86" s="65" t="s">
        <v>64</v>
      </c>
      <c r="D86" s="66">
        <v>163.23299546060952</v>
      </c>
      <c r="E86" s="68"/>
      <c r="F86" s="100" t="s">
        <v>505</v>
      </c>
      <c r="G86" s="65"/>
      <c r="H86" s="69" t="s">
        <v>283</v>
      </c>
      <c r="I86" s="70"/>
      <c r="J86" s="70"/>
      <c r="K86" s="69" t="s">
        <v>1419</v>
      </c>
      <c r="L86" s="73">
        <v>1360.5014164305949</v>
      </c>
      <c r="M86" s="74">
        <v>4276.8837890625</v>
      </c>
      <c r="N86" s="74">
        <v>1979.2347412109375</v>
      </c>
      <c r="O86" s="75"/>
      <c r="P86" s="76"/>
      <c r="Q86" s="76"/>
      <c r="R86" s="86"/>
      <c r="S86" s="48">
        <v>4</v>
      </c>
      <c r="T86" s="48">
        <v>3</v>
      </c>
      <c r="U86" s="49">
        <v>96</v>
      </c>
      <c r="V86" s="49">
        <v>0.052632</v>
      </c>
      <c r="W86" s="49">
        <v>0</v>
      </c>
      <c r="X86" s="49">
        <v>2.633737</v>
      </c>
      <c r="Y86" s="49">
        <v>0</v>
      </c>
      <c r="Z86" s="49">
        <v>0</v>
      </c>
      <c r="AA86" s="71">
        <v>86</v>
      </c>
      <c r="AB86" s="71"/>
      <c r="AC86" s="72"/>
      <c r="AD86" s="78" t="s">
        <v>865</v>
      </c>
      <c r="AE86" s="78">
        <v>192</v>
      </c>
      <c r="AF86" s="78">
        <v>2712</v>
      </c>
      <c r="AG86" s="78">
        <v>34347</v>
      </c>
      <c r="AH86" s="78">
        <v>3038</v>
      </c>
      <c r="AI86" s="78"/>
      <c r="AJ86" s="78" t="s">
        <v>963</v>
      </c>
      <c r="AK86" s="78"/>
      <c r="AL86" s="78"/>
      <c r="AM86" s="78"/>
      <c r="AN86" s="80">
        <v>41664.29384259259</v>
      </c>
      <c r="AO86" s="78"/>
      <c r="AP86" s="78" t="b">
        <v>1</v>
      </c>
      <c r="AQ86" s="78" t="b">
        <v>0</v>
      </c>
      <c r="AR86" s="78" t="b">
        <v>0</v>
      </c>
      <c r="AS86" s="78"/>
      <c r="AT86" s="78">
        <v>118</v>
      </c>
      <c r="AU86" s="83" t="s">
        <v>1192</v>
      </c>
      <c r="AV86" s="78" t="b">
        <v>0</v>
      </c>
      <c r="AW86" s="78" t="s">
        <v>1231</v>
      </c>
      <c r="AX86" s="83" t="s">
        <v>1315</v>
      </c>
      <c r="AY86" s="78" t="s">
        <v>66</v>
      </c>
      <c r="AZ86" s="78" t="str">
        <f>REPLACE(INDEX(GroupVertices[Group],MATCH(Vertices[[#This Row],[Vertex]],GroupVertices[Vertex],0)),1,1,"")</f>
        <v>3</v>
      </c>
      <c r="BA86" s="48" t="s">
        <v>1862</v>
      </c>
      <c r="BB86" s="48" t="s">
        <v>1862</v>
      </c>
      <c r="BC86" s="48" t="s">
        <v>1866</v>
      </c>
      <c r="BD86" s="48" t="s">
        <v>1866</v>
      </c>
      <c r="BE86" s="48" t="s">
        <v>425</v>
      </c>
      <c r="BF86" s="48" t="s">
        <v>425</v>
      </c>
      <c r="BG86" s="116" t="s">
        <v>1910</v>
      </c>
      <c r="BH86" s="116" t="s">
        <v>1924</v>
      </c>
      <c r="BI86" s="116" t="s">
        <v>1964</v>
      </c>
      <c r="BJ86" s="116" t="s">
        <v>1964</v>
      </c>
      <c r="BK86" s="116">
        <v>1</v>
      </c>
      <c r="BL86" s="120">
        <v>2.7777777777777777</v>
      </c>
      <c r="BM86" s="116">
        <v>0</v>
      </c>
      <c r="BN86" s="120">
        <v>0</v>
      </c>
      <c r="BO86" s="116">
        <v>0</v>
      </c>
      <c r="BP86" s="120">
        <v>0</v>
      </c>
      <c r="BQ86" s="116">
        <v>35</v>
      </c>
      <c r="BR86" s="120">
        <v>97.22222222222223</v>
      </c>
      <c r="BS86" s="116">
        <v>36</v>
      </c>
      <c r="BT86" s="2"/>
      <c r="BU86" s="3"/>
      <c r="BV86" s="3"/>
      <c r="BW86" s="3"/>
      <c r="BX86" s="3"/>
    </row>
    <row r="87" spans="1:76" ht="15">
      <c r="A87" s="64" t="s">
        <v>275</v>
      </c>
      <c r="B87" s="65"/>
      <c r="C87" s="65" t="s">
        <v>64</v>
      </c>
      <c r="D87" s="66">
        <v>163.3298347058565</v>
      </c>
      <c r="E87" s="68"/>
      <c r="F87" s="100" t="s">
        <v>498</v>
      </c>
      <c r="G87" s="65"/>
      <c r="H87" s="69" t="s">
        <v>275</v>
      </c>
      <c r="I87" s="70"/>
      <c r="J87" s="70"/>
      <c r="K87" s="69" t="s">
        <v>1420</v>
      </c>
      <c r="L87" s="73">
        <v>1</v>
      </c>
      <c r="M87" s="74">
        <v>1311.635009765625</v>
      </c>
      <c r="N87" s="74">
        <v>4366.3056640625</v>
      </c>
      <c r="O87" s="75"/>
      <c r="P87" s="76"/>
      <c r="Q87" s="76"/>
      <c r="R87" s="86"/>
      <c r="S87" s="48">
        <v>0</v>
      </c>
      <c r="T87" s="48">
        <v>1</v>
      </c>
      <c r="U87" s="49">
        <v>0</v>
      </c>
      <c r="V87" s="49">
        <v>0.018519</v>
      </c>
      <c r="W87" s="49">
        <v>1E-05</v>
      </c>
      <c r="X87" s="49">
        <v>0.542714</v>
      </c>
      <c r="Y87" s="49">
        <v>0</v>
      </c>
      <c r="Z87" s="49">
        <v>0</v>
      </c>
      <c r="AA87" s="71">
        <v>87</v>
      </c>
      <c r="AB87" s="71"/>
      <c r="AC87" s="72"/>
      <c r="AD87" s="78" t="s">
        <v>866</v>
      </c>
      <c r="AE87" s="78">
        <v>4348</v>
      </c>
      <c r="AF87" s="78">
        <v>2925</v>
      </c>
      <c r="AG87" s="78">
        <v>123653</v>
      </c>
      <c r="AH87" s="78">
        <v>84320</v>
      </c>
      <c r="AI87" s="78"/>
      <c r="AJ87" s="78" t="s">
        <v>964</v>
      </c>
      <c r="AK87" s="78" t="s">
        <v>1035</v>
      </c>
      <c r="AL87" s="78"/>
      <c r="AM87" s="78"/>
      <c r="AN87" s="80">
        <v>39430.71885416667</v>
      </c>
      <c r="AO87" s="83" t="s">
        <v>1176</v>
      </c>
      <c r="AP87" s="78" t="b">
        <v>0</v>
      </c>
      <c r="AQ87" s="78" t="b">
        <v>0</v>
      </c>
      <c r="AR87" s="78" t="b">
        <v>0</v>
      </c>
      <c r="AS87" s="78"/>
      <c r="AT87" s="78">
        <v>180</v>
      </c>
      <c r="AU87" s="83" t="s">
        <v>1192</v>
      </c>
      <c r="AV87" s="78" t="b">
        <v>0</v>
      </c>
      <c r="AW87" s="78" t="s">
        <v>1231</v>
      </c>
      <c r="AX87" s="83" t="s">
        <v>1316</v>
      </c>
      <c r="AY87" s="78" t="s">
        <v>66</v>
      </c>
      <c r="AZ87" s="78" t="str">
        <f>REPLACE(INDEX(GroupVertices[Group],MATCH(Vertices[[#This Row],[Vertex]],GroupVertices[Vertex],0)),1,1,"")</f>
        <v>1</v>
      </c>
      <c r="BA87" s="48"/>
      <c r="BB87" s="48"/>
      <c r="BC87" s="48"/>
      <c r="BD87" s="48"/>
      <c r="BE87" s="48"/>
      <c r="BF87" s="48"/>
      <c r="BG87" s="116" t="s">
        <v>1906</v>
      </c>
      <c r="BH87" s="116" t="s">
        <v>1906</v>
      </c>
      <c r="BI87" s="116" t="s">
        <v>1960</v>
      </c>
      <c r="BJ87" s="116" t="s">
        <v>1960</v>
      </c>
      <c r="BK87" s="116">
        <v>0</v>
      </c>
      <c r="BL87" s="120">
        <v>0</v>
      </c>
      <c r="BM87" s="116">
        <v>1</v>
      </c>
      <c r="BN87" s="120">
        <v>4.545454545454546</v>
      </c>
      <c r="BO87" s="116">
        <v>0</v>
      </c>
      <c r="BP87" s="120">
        <v>0</v>
      </c>
      <c r="BQ87" s="116">
        <v>21</v>
      </c>
      <c r="BR87" s="120">
        <v>95.45454545454545</v>
      </c>
      <c r="BS87" s="116">
        <v>22</v>
      </c>
      <c r="BT87" s="2"/>
      <c r="BU87" s="3"/>
      <c r="BV87" s="3"/>
      <c r="BW87" s="3"/>
      <c r="BX87" s="3"/>
    </row>
    <row r="88" spans="1:76" ht="15">
      <c r="A88" s="64" t="s">
        <v>276</v>
      </c>
      <c r="B88" s="65"/>
      <c r="C88" s="65" t="s">
        <v>64</v>
      </c>
      <c r="D88" s="66">
        <v>162.04819230045155</v>
      </c>
      <c r="E88" s="68"/>
      <c r="F88" s="100" t="s">
        <v>499</v>
      </c>
      <c r="G88" s="65"/>
      <c r="H88" s="69" t="s">
        <v>276</v>
      </c>
      <c r="I88" s="70"/>
      <c r="J88" s="70"/>
      <c r="K88" s="69" t="s">
        <v>1421</v>
      </c>
      <c r="L88" s="73">
        <v>1</v>
      </c>
      <c r="M88" s="74">
        <v>1524.404052734375</v>
      </c>
      <c r="N88" s="74">
        <v>8483.375</v>
      </c>
      <c r="O88" s="75"/>
      <c r="P88" s="76"/>
      <c r="Q88" s="76"/>
      <c r="R88" s="86"/>
      <c r="S88" s="48">
        <v>0</v>
      </c>
      <c r="T88" s="48">
        <v>1</v>
      </c>
      <c r="U88" s="49">
        <v>0</v>
      </c>
      <c r="V88" s="49">
        <v>0.018519</v>
      </c>
      <c r="W88" s="49">
        <v>1E-05</v>
      </c>
      <c r="X88" s="49">
        <v>0.542714</v>
      </c>
      <c r="Y88" s="49">
        <v>0</v>
      </c>
      <c r="Z88" s="49">
        <v>0</v>
      </c>
      <c r="AA88" s="71">
        <v>88</v>
      </c>
      <c r="AB88" s="71"/>
      <c r="AC88" s="72"/>
      <c r="AD88" s="78" t="s">
        <v>867</v>
      </c>
      <c r="AE88" s="78">
        <v>159</v>
      </c>
      <c r="AF88" s="78">
        <v>106</v>
      </c>
      <c r="AG88" s="78">
        <v>1229</v>
      </c>
      <c r="AH88" s="78">
        <v>68863</v>
      </c>
      <c r="AI88" s="78"/>
      <c r="AJ88" s="78" t="s">
        <v>965</v>
      </c>
      <c r="AK88" s="78"/>
      <c r="AL88" s="78"/>
      <c r="AM88" s="78"/>
      <c r="AN88" s="80">
        <v>42026.725636574076</v>
      </c>
      <c r="AO88" s="83" t="s">
        <v>1177</v>
      </c>
      <c r="AP88" s="78" t="b">
        <v>1</v>
      </c>
      <c r="AQ88" s="78" t="b">
        <v>0</v>
      </c>
      <c r="AR88" s="78" t="b">
        <v>0</v>
      </c>
      <c r="AS88" s="78"/>
      <c r="AT88" s="78">
        <v>0</v>
      </c>
      <c r="AU88" s="83" t="s">
        <v>1192</v>
      </c>
      <c r="AV88" s="78" t="b">
        <v>0</v>
      </c>
      <c r="AW88" s="78" t="s">
        <v>1231</v>
      </c>
      <c r="AX88" s="83" t="s">
        <v>1317</v>
      </c>
      <c r="AY88" s="78" t="s">
        <v>66</v>
      </c>
      <c r="AZ88" s="78" t="str">
        <f>REPLACE(INDEX(GroupVertices[Group],MATCH(Vertices[[#This Row],[Vertex]],GroupVertices[Vertex],0)),1,1,"")</f>
        <v>1</v>
      </c>
      <c r="BA88" s="48"/>
      <c r="BB88" s="48"/>
      <c r="BC88" s="48"/>
      <c r="BD88" s="48"/>
      <c r="BE88" s="48"/>
      <c r="BF88" s="48"/>
      <c r="BG88" s="116" t="s">
        <v>1906</v>
      </c>
      <c r="BH88" s="116" t="s">
        <v>1906</v>
      </c>
      <c r="BI88" s="116" t="s">
        <v>1960</v>
      </c>
      <c r="BJ88" s="116" t="s">
        <v>1960</v>
      </c>
      <c r="BK88" s="116">
        <v>0</v>
      </c>
      <c r="BL88" s="120">
        <v>0</v>
      </c>
      <c r="BM88" s="116">
        <v>1</v>
      </c>
      <c r="BN88" s="120">
        <v>4.545454545454546</v>
      </c>
      <c r="BO88" s="116">
        <v>0</v>
      </c>
      <c r="BP88" s="120">
        <v>0</v>
      </c>
      <c r="BQ88" s="116">
        <v>21</v>
      </c>
      <c r="BR88" s="120">
        <v>95.45454545454545</v>
      </c>
      <c r="BS88" s="116">
        <v>22</v>
      </c>
      <c r="BT88" s="2"/>
      <c r="BU88" s="3"/>
      <c r="BV88" s="3"/>
      <c r="BW88" s="3"/>
      <c r="BX88" s="3"/>
    </row>
    <row r="89" spans="1:76" ht="15">
      <c r="A89" s="64" t="s">
        <v>277</v>
      </c>
      <c r="B89" s="65"/>
      <c r="C89" s="65" t="s">
        <v>64</v>
      </c>
      <c r="D89" s="66">
        <v>162.15685229863948</v>
      </c>
      <c r="E89" s="68"/>
      <c r="F89" s="100" t="s">
        <v>500</v>
      </c>
      <c r="G89" s="65"/>
      <c r="H89" s="69" t="s">
        <v>277</v>
      </c>
      <c r="I89" s="70"/>
      <c r="J89" s="70"/>
      <c r="K89" s="69" t="s">
        <v>1422</v>
      </c>
      <c r="L89" s="73">
        <v>1</v>
      </c>
      <c r="M89" s="74">
        <v>2850.79150390625</v>
      </c>
      <c r="N89" s="74">
        <v>2334.26953125</v>
      </c>
      <c r="O89" s="75"/>
      <c r="P89" s="76"/>
      <c r="Q89" s="76"/>
      <c r="R89" s="86"/>
      <c r="S89" s="48">
        <v>0</v>
      </c>
      <c r="T89" s="48">
        <v>1</v>
      </c>
      <c r="U89" s="49">
        <v>0</v>
      </c>
      <c r="V89" s="49">
        <v>0.032258</v>
      </c>
      <c r="W89" s="49">
        <v>0</v>
      </c>
      <c r="X89" s="49">
        <v>0.538775</v>
      </c>
      <c r="Y89" s="49">
        <v>0</v>
      </c>
      <c r="Z89" s="49">
        <v>0</v>
      </c>
      <c r="AA89" s="71">
        <v>89</v>
      </c>
      <c r="AB89" s="71"/>
      <c r="AC89" s="72"/>
      <c r="AD89" s="78" t="s">
        <v>868</v>
      </c>
      <c r="AE89" s="78">
        <v>457</v>
      </c>
      <c r="AF89" s="78">
        <v>345</v>
      </c>
      <c r="AG89" s="78">
        <v>6718</v>
      </c>
      <c r="AH89" s="78">
        <v>4270</v>
      </c>
      <c r="AI89" s="78"/>
      <c r="AJ89" s="78" t="s">
        <v>966</v>
      </c>
      <c r="AK89" s="78" t="s">
        <v>1036</v>
      </c>
      <c r="AL89" s="83" t="s">
        <v>1109</v>
      </c>
      <c r="AM89" s="78"/>
      <c r="AN89" s="80">
        <v>40823.507789351854</v>
      </c>
      <c r="AO89" s="83" t="s">
        <v>1178</v>
      </c>
      <c r="AP89" s="78" t="b">
        <v>0</v>
      </c>
      <c r="AQ89" s="78" t="b">
        <v>0</v>
      </c>
      <c r="AR89" s="78" t="b">
        <v>0</v>
      </c>
      <c r="AS89" s="78"/>
      <c r="AT89" s="78">
        <v>2</v>
      </c>
      <c r="AU89" s="83" t="s">
        <v>1192</v>
      </c>
      <c r="AV89" s="78" t="b">
        <v>0</v>
      </c>
      <c r="AW89" s="78" t="s">
        <v>1231</v>
      </c>
      <c r="AX89" s="83" t="s">
        <v>1318</v>
      </c>
      <c r="AY89" s="78" t="s">
        <v>66</v>
      </c>
      <c r="AZ89" s="78" t="str">
        <f>REPLACE(INDEX(GroupVertices[Group],MATCH(Vertices[[#This Row],[Vertex]],GroupVertices[Vertex],0)),1,1,"")</f>
        <v>3</v>
      </c>
      <c r="BA89" s="48" t="s">
        <v>399</v>
      </c>
      <c r="BB89" s="48" t="s">
        <v>399</v>
      </c>
      <c r="BC89" s="48" t="s">
        <v>404</v>
      </c>
      <c r="BD89" s="48" t="s">
        <v>404</v>
      </c>
      <c r="BE89" s="48" t="s">
        <v>425</v>
      </c>
      <c r="BF89" s="48" t="s">
        <v>425</v>
      </c>
      <c r="BG89" s="116" t="s">
        <v>1911</v>
      </c>
      <c r="BH89" s="116" t="s">
        <v>1911</v>
      </c>
      <c r="BI89" s="116" t="s">
        <v>1965</v>
      </c>
      <c r="BJ89" s="116" t="s">
        <v>1965</v>
      </c>
      <c r="BK89" s="116">
        <v>0</v>
      </c>
      <c r="BL89" s="120">
        <v>0</v>
      </c>
      <c r="BM89" s="116">
        <v>0</v>
      </c>
      <c r="BN89" s="120">
        <v>0</v>
      </c>
      <c r="BO89" s="116">
        <v>0</v>
      </c>
      <c r="BP89" s="120">
        <v>0</v>
      </c>
      <c r="BQ89" s="116">
        <v>10</v>
      </c>
      <c r="BR89" s="120">
        <v>100</v>
      </c>
      <c r="BS89" s="116">
        <v>10</v>
      </c>
      <c r="BT89" s="2"/>
      <c r="BU89" s="3"/>
      <c r="BV89" s="3"/>
      <c r="BW89" s="3"/>
      <c r="BX89" s="3"/>
    </row>
    <row r="90" spans="1:76" ht="15">
      <c r="A90" s="64" t="s">
        <v>287</v>
      </c>
      <c r="B90" s="65"/>
      <c r="C90" s="65" t="s">
        <v>64</v>
      </c>
      <c r="D90" s="66">
        <v>163.54215361444966</v>
      </c>
      <c r="E90" s="68"/>
      <c r="F90" s="100" t="s">
        <v>509</v>
      </c>
      <c r="G90" s="65"/>
      <c r="H90" s="69" t="s">
        <v>287</v>
      </c>
      <c r="I90" s="70"/>
      <c r="J90" s="70"/>
      <c r="K90" s="69" t="s">
        <v>1423</v>
      </c>
      <c r="L90" s="73">
        <v>1275.5325779036827</v>
      </c>
      <c r="M90" s="74">
        <v>3532.23779296875</v>
      </c>
      <c r="N90" s="74">
        <v>1731.1573486328125</v>
      </c>
      <c r="O90" s="75"/>
      <c r="P90" s="76"/>
      <c r="Q90" s="76"/>
      <c r="R90" s="86"/>
      <c r="S90" s="48">
        <v>7</v>
      </c>
      <c r="T90" s="48">
        <v>1</v>
      </c>
      <c r="U90" s="49">
        <v>90</v>
      </c>
      <c r="V90" s="49">
        <v>0.05</v>
      </c>
      <c r="W90" s="49">
        <v>0</v>
      </c>
      <c r="X90" s="49">
        <v>3.201679</v>
      </c>
      <c r="Y90" s="49">
        <v>0</v>
      </c>
      <c r="Z90" s="49">
        <v>0</v>
      </c>
      <c r="AA90" s="71">
        <v>90</v>
      </c>
      <c r="AB90" s="71"/>
      <c r="AC90" s="72"/>
      <c r="AD90" s="78" t="s">
        <v>869</v>
      </c>
      <c r="AE90" s="78">
        <v>45</v>
      </c>
      <c r="AF90" s="78">
        <v>3392</v>
      </c>
      <c r="AG90" s="78">
        <v>8603</v>
      </c>
      <c r="AH90" s="78">
        <v>142</v>
      </c>
      <c r="AI90" s="78"/>
      <c r="AJ90" s="78" t="s">
        <v>967</v>
      </c>
      <c r="AK90" s="78" t="s">
        <v>1037</v>
      </c>
      <c r="AL90" s="83" t="s">
        <v>1110</v>
      </c>
      <c r="AM90" s="78"/>
      <c r="AN90" s="80">
        <v>42139.424375</v>
      </c>
      <c r="AO90" s="83" t="s">
        <v>1179</v>
      </c>
      <c r="AP90" s="78" t="b">
        <v>1</v>
      </c>
      <c r="AQ90" s="78" t="b">
        <v>0</v>
      </c>
      <c r="AR90" s="78" t="b">
        <v>0</v>
      </c>
      <c r="AS90" s="78"/>
      <c r="AT90" s="78">
        <v>114</v>
      </c>
      <c r="AU90" s="83" t="s">
        <v>1192</v>
      </c>
      <c r="AV90" s="78" t="b">
        <v>0</v>
      </c>
      <c r="AW90" s="78" t="s">
        <v>1231</v>
      </c>
      <c r="AX90" s="83" t="s">
        <v>1319</v>
      </c>
      <c r="AY90" s="78" t="s">
        <v>66</v>
      </c>
      <c r="AZ90" s="78" t="str">
        <f>REPLACE(INDEX(GroupVertices[Group],MATCH(Vertices[[#This Row],[Vertex]],GroupVertices[Vertex],0)),1,1,"")</f>
        <v>3</v>
      </c>
      <c r="BA90" s="48" t="s">
        <v>1863</v>
      </c>
      <c r="BB90" s="48" t="s">
        <v>1863</v>
      </c>
      <c r="BC90" s="48" t="s">
        <v>1867</v>
      </c>
      <c r="BD90" s="48" t="s">
        <v>1867</v>
      </c>
      <c r="BE90" s="48" t="s">
        <v>425</v>
      </c>
      <c r="BF90" s="48" t="s">
        <v>425</v>
      </c>
      <c r="BG90" s="116" t="s">
        <v>1912</v>
      </c>
      <c r="BH90" s="116" t="s">
        <v>1925</v>
      </c>
      <c r="BI90" s="116" t="s">
        <v>1966</v>
      </c>
      <c r="BJ90" s="116" t="s">
        <v>1966</v>
      </c>
      <c r="BK90" s="116">
        <v>0</v>
      </c>
      <c r="BL90" s="120">
        <v>0</v>
      </c>
      <c r="BM90" s="116">
        <v>0</v>
      </c>
      <c r="BN90" s="120">
        <v>0</v>
      </c>
      <c r="BO90" s="116">
        <v>0</v>
      </c>
      <c r="BP90" s="120">
        <v>0</v>
      </c>
      <c r="BQ90" s="116">
        <v>12</v>
      </c>
      <c r="BR90" s="120">
        <v>100</v>
      </c>
      <c r="BS90" s="116">
        <v>12</v>
      </c>
      <c r="BT90" s="2"/>
      <c r="BU90" s="3"/>
      <c r="BV90" s="3"/>
      <c r="BW90" s="3"/>
      <c r="BX90" s="3"/>
    </row>
    <row r="91" spans="1:76" ht="15">
      <c r="A91" s="64" t="s">
        <v>278</v>
      </c>
      <c r="B91" s="65"/>
      <c r="C91" s="65" t="s">
        <v>64</v>
      </c>
      <c r="D91" s="66">
        <v>162.01500326334812</v>
      </c>
      <c r="E91" s="68"/>
      <c r="F91" s="100" t="s">
        <v>501</v>
      </c>
      <c r="G91" s="65"/>
      <c r="H91" s="69" t="s">
        <v>278</v>
      </c>
      <c r="I91" s="70"/>
      <c r="J91" s="70"/>
      <c r="K91" s="69" t="s">
        <v>1424</v>
      </c>
      <c r="L91" s="73">
        <v>1</v>
      </c>
      <c r="M91" s="74">
        <v>1680.2540283203125</v>
      </c>
      <c r="N91" s="74">
        <v>9646.09375</v>
      </c>
      <c r="O91" s="75"/>
      <c r="P91" s="76"/>
      <c r="Q91" s="76"/>
      <c r="R91" s="86"/>
      <c r="S91" s="48">
        <v>0</v>
      </c>
      <c r="T91" s="48">
        <v>1</v>
      </c>
      <c r="U91" s="49">
        <v>0</v>
      </c>
      <c r="V91" s="49">
        <v>0.018519</v>
      </c>
      <c r="W91" s="49">
        <v>1E-05</v>
      </c>
      <c r="X91" s="49">
        <v>0.542714</v>
      </c>
      <c r="Y91" s="49">
        <v>0</v>
      </c>
      <c r="Z91" s="49">
        <v>0</v>
      </c>
      <c r="AA91" s="71">
        <v>91</v>
      </c>
      <c r="AB91" s="71"/>
      <c r="AC91" s="72"/>
      <c r="AD91" s="78" t="s">
        <v>870</v>
      </c>
      <c r="AE91" s="78">
        <v>221</v>
      </c>
      <c r="AF91" s="78">
        <v>33</v>
      </c>
      <c r="AG91" s="78">
        <v>4229</v>
      </c>
      <c r="AH91" s="78">
        <v>1509</v>
      </c>
      <c r="AI91" s="78"/>
      <c r="AJ91" s="78"/>
      <c r="AK91" s="78" t="s">
        <v>1038</v>
      </c>
      <c r="AL91" s="78"/>
      <c r="AM91" s="78"/>
      <c r="AN91" s="80">
        <v>40855.15167824074</v>
      </c>
      <c r="AO91" s="78"/>
      <c r="AP91" s="78" t="b">
        <v>0</v>
      </c>
      <c r="AQ91" s="78" t="b">
        <v>0</v>
      </c>
      <c r="AR91" s="78" t="b">
        <v>0</v>
      </c>
      <c r="AS91" s="78"/>
      <c r="AT91" s="78">
        <v>15</v>
      </c>
      <c r="AU91" s="83" t="s">
        <v>1193</v>
      </c>
      <c r="AV91" s="78" t="b">
        <v>0</v>
      </c>
      <c r="AW91" s="78" t="s">
        <v>1231</v>
      </c>
      <c r="AX91" s="83" t="s">
        <v>1320</v>
      </c>
      <c r="AY91" s="78" t="s">
        <v>66</v>
      </c>
      <c r="AZ91" s="78" t="str">
        <f>REPLACE(INDEX(GroupVertices[Group],MATCH(Vertices[[#This Row],[Vertex]],GroupVertices[Vertex],0)),1,1,"")</f>
        <v>1</v>
      </c>
      <c r="BA91" s="48"/>
      <c r="BB91" s="48"/>
      <c r="BC91" s="48"/>
      <c r="BD91" s="48"/>
      <c r="BE91" s="48"/>
      <c r="BF91" s="48"/>
      <c r="BG91" s="116" t="s">
        <v>1906</v>
      </c>
      <c r="BH91" s="116" t="s">
        <v>1906</v>
      </c>
      <c r="BI91" s="116" t="s">
        <v>1960</v>
      </c>
      <c r="BJ91" s="116" t="s">
        <v>1960</v>
      </c>
      <c r="BK91" s="116">
        <v>0</v>
      </c>
      <c r="BL91" s="120">
        <v>0</v>
      </c>
      <c r="BM91" s="116">
        <v>1</v>
      </c>
      <c r="BN91" s="120">
        <v>4.545454545454546</v>
      </c>
      <c r="BO91" s="116">
        <v>0</v>
      </c>
      <c r="BP91" s="120">
        <v>0</v>
      </c>
      <c r="BQ91" s="116">
        <v>21</v>
      </c>
      <c r="BR91" s="120">
        <v>95.45454545454545</v>
      </c>
      <c r="BS91" s="116">
        <v>22</v>
      </c>
      <c r="BT91" s="2"/>
      <c r="BU91" s="3"/>
      <c r="BV91" s="3"/>
      <c r="BW91" s="3"/>
      <c r="BX91" s="3"/>
    </row>
    <row r="92" spans="1:76" ht="15">
      <c r="A92" s="64" t="s">
        <v>279</v>
      </c>
      <c r="B92" s="65"/>
      <c r="C92" s="65" t="s">
        <v>64</v>
      </c>
      <c r="D92" s="66">
        <v>162.36917120723265</v>
      </c>
      <c r="E92" s="68"/>
      <c r="F92" s="100" t="s">
        <v>502</v>
      </c>
      <c r="G92" s="65"/>
      <c r="H92" s="69" t="s">
        <v>279</v>
      </c>
      <c r="I92" s="70"/>
      <c r="J92" s="70"/>
      <c r="K92" s="69" t="s">
        <v>1425</v>
      </c>
      <c r="L92" s="73">
        <v>1</v>
      </c>
      <c r="M92" s="74">
        <v>3180.5439453125</v>
      </c>
      <c r="N92" s="74">
        <v>2899.73291015625</v>
      </c>
      <c r="O92" s="75"/>
      <c r="P92" s="76"/>
      <c r="Q92" s="76"/>
      <c r="R92" s="86"/>
      <c r="S92" s="48">
        <v>0</v>
      </c>
      <c r="T92" s="48">
        <v>1</v>
      </c>
      <c r="U92" s="49">
        <v>0</v>
      </c>
      <c r="V92" s="49">
        <v>0.032258</v>
      </c>
      <c r="W92" s="49">
        <v>0</v>
      </c>
      <c r="X92" s="49">
        <v>0.538775</v>
      </c>
      <c r="Y92" s="49">
        <v>0</v>
      </c>
      <c r="Z92" s="49">
        <v>0</v>
      </c>
      <c r="AA92" s="71">
        <v>92</v>
      </c>
      <c r="AB92" s="71"/>
      <c r="AC92" s="72"/>
      <c r="AD92" s="78" t="s">
        <v>871</v>
      </c>
      <c r="AE92" s="78">
        <v>5</v>
      </c>
      <c r="AF92" s="78">
        <v>812</v>
      </c>
      <c r="AG92" s="78">
        <v>215</v>
      </c>
      <c r="AH92" s="78">
        <v>214</v>
      </c>
      <c r="AI92" s="78"/>
      <c r="AJ92" s="78" t="s">
        <v>968</v>
      </c>
      <c r="AK92" s="78"/>
      <c r="AL92" s="78"/>
      <c r="AM92" s="78"/>
      <c r="AN92" s="80">
        <v>43449.26804398148</v>
      </c>
      <c r="AO92" s="78"/>
      <c r="AP92" s="78" t="b">
        <v>1</v>
      </c>
      <c r="AQ92" s="78" t="b">
        <v>0</v>
      </c>
      <c r="AR92" s="78" t="b">
        <v>0</v>
      </c>
      <c r="AS92" s="78"/>
      <c r="AT92" s="78">
        <v>15</v>
      </c>
      <c r="AU92" s="78"/>
      <c r="AV92" s="78" t="b">
        <v>0</v>
      </c>
      <c r="AW92" s="78" t="s">
        <v>1231</v>
      </c>
      <c r="AX92" s="83" t="s">
        <v>1321</v>
      </c>
      <c r="AY92" s="78" t="s">
        <v>66</v>
      </c>
      <c r="AZ92" s="78" t="str">
        <f>REPLACE(INDEX(GroupVertices[Group],MATCH(Vertices[[#This Row],[Vertex]],GroupVertices[Vertex],0)),1,1,"")</f>
        <v>3</v>
      </c>
      <c r="BA92" s="48" t="s">
        <v>1863</v>
      </c>
      <c r="BB92" s="48" t="s">
        <v>1863</v>
      </c>
      <c r="BC92" s="48" t="s">
        <v>1867</v>
      </c>
      <c r="BD92" s="48" t="s">
        <v>1867</v>
      </c>
      <c r="BE92" s="48" t="s">
        <v>425</v>
      </c>
      <c r="BF92" s="48" t="s">
        <v>425</v>
      </c>
      <c r="BG92" s="116" t="s">
        <v>1913</v>
      </c>
      <c r="BH92" s="116" t="s">
        <v>1926</v>
      </c>
      <c r="BI92" s="116" t="s">
        <v>1967</v>
      </c>
      <c r="BJ92" s="116" t="s">
        <v>1967</v>
      </c>
      <c r="BK92" s="116">
        <v>0</v>
      </c>
      <c r="BL92" s="120">
        <v>0</v>
      </c>
      <c r="BM92" s="116">
        <v>0</v>
      </c>
      <c r="BN92" s="120">
        <v>0</v>
      </c>
      <c r="BO92" s="116">
        <v>0</v>
      </c>
      <c r="BP92" s="120">
        <v>0</v>
      </c>
      <c r="BQ92" s="116">
        <v>16</v>
      </c>
      <c r="BR92" s="120">
        <v>100</v>
      </c>
      <c r="BS92" s="116">
        <v>16</v>
      </c>
      <c r="BT92" s="2"/>
      <c r="BU92" s="3"/>
      <c r="BV92" s="3"/>
      <c r="BW92" s="3"/>
      <c r="BX92" s="3"/>
    </row>
    <row r="93" spans="1:76" ht="15">
      <c r="A93" s="64" t="s">
        <v>280</v>
      </c>
      <c r="B93" s="65"/>
      <c r="C93" s="65" t="s">
        <v>64</v>
      </c>
      <c r="D93" s="66">
        <v>162.15594300995173</v>
      </c>
      <c r="E93" s="68"/>
      <c r="F93" s="100" t="s">
        <v>503</v>
      </c>
      <c r="G93" s="65"/>
      <c r="H93" s="69" t="s">
        <v>280</v>
      </c>
      <c r="I93" s="70"/>
      <c r="J93" s="70"/>
      <c r="K93" s="69" t="s">
        <v>1426</v>
      </c>
      <c r="L93" s="73">
        <v>1</v>
      </c>
      <c r="M93" s="74">
        <v>266.3860778808594</v>
      </c>
      <c r="N93" s="74">
        <v>7406.1591796875</v>
      </c>
      <c r="O93" s="75"/>
      <c r="P93" s="76"/>
      <c r="Q93" s="76"/>
      <c r="R93" s="86"/>
      <c r="S93" s="48">
        <v>0</v>
      </c>
      <c r="T93" s="48">
        <v>1</v>
      </c>
      <c r="U93" s="49">
        <v>0</v>
      </c>
      <c r="V93" s="49">
        <v>0.018519</v>
      </c>
      <c r="W93" s="49">
        <v>1E-05</v>
      </c>
      <c r="X93" s="49">
        <v>0.542714</v>
      </c>
      <c r="Y93" s="49">
        <v>0</v>
      </c>
      <c r="Z93" s="49">
        <v>0</v>
      </c>
      <c r="AA93" s="71">
        <v>93</v>
      </c>
      <c r="AB93" s="71"/>
      <c r="AC93" s="72"/>
      <c r="AD93" s="78" t="s">
        <v>872</v>
      </c>
      <c r="AE93" s="78">
        <v>1828</v>
      </c>
      <c r="AF93" s="78">
        <v>343</v>
      </c>
      <c r="AG93" s="78">
        <v>5877</v>
      </c>
      <c r="AH93" s="78">
        <v>1466</v>
      </c>
      <c r="AI93" s="78"/>
      <c r="AJ93" s="78" t="s">
        <v>969</v>
      </c>
      <c r="AK93" s="78" t="s">
        <v>986</v>
      </c>
      <c r="AL93" s="78"/>
      <c r="AM93" s="78"/>
      <c r="AN93" s="80">
        <v>41215.40739583333</v>
      </c>
      <c r="AO93" s="83" t="s">
        <v>1180</v>
      </c>
      <c r="AP93" s="78" t="b">
        <v>1</v>
      </c>
      <c r="AQ93" s="78" t="b">
        <v>0</v>
      </c>
      <c r="AR93" s="78" t="b">
        <v>0</v>
      </c>
      <c r="AS93" s="78"/>
      <c r="AT93" s="78">
        <v>47</v>
      </c>
      <c r="AU93" s="83" t="s">
        <v>1192</v>
      </c>
      <c r="AV93" s="78" t="b">
        <v>0</v>
      </c>
      <c r="AW93" s="78" t="s">
        <v>1231</v>
      </c>
      <c r="AX93" s="83" t="s">
        <v>1322</v>
      </c>
      <c r="AY93" s="78" t="s">
        <v>66</v>
      </c>
      <c r="AZ93" s="78" t="str">
        <f>REPLACE(INDEX(GroupVertices[Group],MATCH(Vertices[[#This Row],[Vertex]],GroupVertices[Vertex],0)),1,1,"")</f>
        <v>1</v>
      </c>
      <c r="BA93" s="48"/>
      <c r="BB93" s="48"/>
      <c r="BC93" s="48"/>
      <c r="BD93" s="48"/>
      <c r="BE93" s="48"/>
      <c r="BF93" s="48"/>
      <c r="BG93" s="116" t="s">
        <v>1906</v>
      </c>
      <c r="BH93" s="116" t="s">
        <v>1906</v>
      </c>
      <c r="BI93" s="116" t="s">
        <v>1960</v>
      </c>
      <c r="BJ93" s="116" t="s">
        <v>1960</v>
      </c>
      <c r="BK93" s="116">
        <v>0</v>
      </c>
      <c r="BL93" s="120">
        <v>0</v>
      </c>
      <c r="BM93" s="116">
        <v>1</v>
      </c>
      <c r="BN93" s="120">
        <v>4.545454545454546</v>
      </c>
      <c r="BO93" s="116">
        <v>0</v>
      </c>
      <c r="BP93" s="120">
        <v>0</v>
      </c>
      <c r="BQ93" s="116">
        <v>21</v>
      </c>
      <c r="BR93" s="120">
        <v>95.45454545454545</v>
      </c>
      <c r="BS93" s="116">
        <v>22</v>
      </c>
      <c r="BT93" s="2"/>
      <c r="BU93" s="3"/>
      <c r="BV93" s="3"/>
      <c r="BW93" s="3"/>
      <c r="BX93" s="3"/>
    </row>
    <row r="94" spans="1:76" ht="15">
      <c r="A94" s="64" t="s">
        <v>281</v>
      </c>
      <c r="B94" s="65"/>
      <c r="C94" s="65" t="s">
        <v>64</v>
      </c>
      <c r="D94" s="66">
        <v>162.1541244325762</v>
      </c>
      <c r="E94" s="68"/>
      <c r="F94" s="100" t="s">
        <v>504</v>
      </c>
      <c r="G94" s="65"/>
      <c r="H94" s="69" t="s">
        <v>281</v>
      </c>
      <c r="I94" s="70"/>
      <c r="J94" s="70"/>
      <c r="K94" s="69" t="s">
        <v>1427</v>
      </c>
      <c r="L94" s="73">
        <v>1</v>
      </c>
      <c r="M94" s="74">
        <v>3087.392578125</v>
      </c>
      <c r="N94" s="74">
        <v>697.8219604492188</v>
      </c>
      <c r="O94" s="75"/>
      <c r="P94" s="76"/>
      <c r="Q94" s="76"/>
      <c r="R94" s="86"/>
      <c r="S94" s="48">
        <v>0</v>
      </c>
      <c r="T94" s="48">
        <v>1</v>
      </c>
      <c r="U94" s="49">
        <v>0</v>
      </c>
      <c r="V94" s="49">
        <v>0.032258</v>
      </c>
      <c r="W94" s="49">
        <v>0</v>
      </c>
      <c r="X94" s="49">
        <v>0.538775</v>
      </c>
      <c r="Y94" s="49">
        <v>0</v>
      </c>
      <c r="Z94" s="49">
        <v>0</v>
      </c>
      <c r="AA94" s="71">
        <v>94</v>
      </c>
      <c r="AB94" s="71"/>
      <c r="AC94" s="72"/>
      <c r="AD94" s="78" t="s">
        <v>873</v>
      </c>
      <c r="AE94" s="78">
        <v>374</v>
      </c>
      <c r="AF94" s="78">
        <v>339</v>
      </c>
      <c r="AG94" s="78">
        <v>2468</v>
      </c>
      <c r="AH94" s="78">
        <v>3194</v>
      </c>
      <c r="AI94" s="78"/>
      <c r="AJ94" s="78" t="s">
        <v>970</v>
      </c>
      <c r="AK94" s="78" t="s">
        <v>1039</v>
      </c>
      <c r="AL94" s="78"/>
      <c r="AM94" s="78"/>
      <c r="AN94" s="80">
        <v>40229.33356481481</v>
      </c>
      <c r="AO94" s="83" t="s">
        <v>1181</v>
      </c>
      <c r="AP94" s="78" t="b">
        <v>1</v>
      </c>
      <c r="AQ94" s="78" t="b">
        <v>0</v>
      </c>
      <c r="AR94" s="78" t="b">
        <v>0</v>
      </c>
      <c r="AS94" s="78"/>
      <c r="AT94" s="78">
        <v>35</v>
      </c>
      <c r="AU94" s="83" t="s">
        <v>1192</v>
      </c>
      <c r="AV94" s="78" t="b">
        <v>0</v>
      </c>
      <c r="AW94" s="78" t="s">
        <v>1231</v>
      </c>
      <c r="AX94" s="83" t="s">
        <v>1323</v>
      </c>
      <c r="AY94" s="78" t="s">
        <v>66</v>
      </c>
      <c r="AZ94" s="78" t="str">
        <f>REPLACE(INDEX(GroupVertices[Group],MATCH(Vertices[[#This Row],[Vertex]],GroupVertices[Vertex],0)),1,1,"")</f>
        <v>3</v>
      </c>
      <c r="BA94" s="48" t="s">
        <v>399</v>
      </c>
      <c r="BB94" s="48" t="s">
        <v>399</v>
      </c>
      <c r="BC94" s="48" t="s">
        <v>404</v>
      </c>
      <c r="BD94" s="48" t="s">
        <v>404</v>
      </c>
      <c r="BE94" s="48" t="s">
        <v>425</v>
      </c>
      <c r="BF94" s="48" t="s">
        <v>425</v>
      </c>
      <c r="BG94" s="116" t="s">
        <v>1911</v>
      </c>
      <c r="BH94" s="116" t="s">
        <v>1911</v>
      </c>
      <c r="BI94" s="116" t="s">
        <v>1965</v>
      </c>
      <c r="BJ94" s="116" t="s">
        <v>1965</v>
      </c>
      <c r="BK94" s="116">
        <v>0</v>
      </c>
      <c r="BL94" s="120">
        <v>0</v>
      </c>
      <c r="BM94" s="116">
        <v>0</v>
      </c>
      <c r="BN94" s="120">
        <v>0</v>
      </c>
      <c r="BO94" s="116">
        <v>0</v>
      </c>
      <c r="BP94" s="120">
        <v>0</v>
      </c>
      <c r="BQ94" s="116">
        <v>10</v>
      </c>
      <c r="BR94" s="120">
        <v>100</v>
      </c>
      <c r="BS94" s="116">
        <v>10</v>
      </c>
      <c r="BT94" s="2"/>
      <c r="BU94" s="3"/>
      <c r="BV94" s="3"/>
      <c r="BW94" s="3"/>
      <c r="BX94" s="3"/>
    </row>
    <row r="95" spans="1:76" ht="15">
      <c r="A95" s="64" t="s">
        <v>284</v>
      </c>
      <c r="B95" s="65"/>
      <c r="C95" s="65" t="s">
        <v>64</v>
      </c>
      <c r="D95" s="66">
        <v>163.36211445427216</v>
      </c>
      <c r="E95" s="68"/>
      <c r="F95" s="100" t="s">
        <v>506</v>
      </c>
      <c r="G95" s="65"/>
      <c r="H95" s="69" t="s">
        <v>284</v>
      </c>
      <c r="I95" s="70"/>
      <c r="J95" s="70"/>
      <c r="K95" s="69" t="s">
        <v>1428</v>
      </c>
      <c r="L95" s="73">
        <v>1</v>
      </c>
      <c r="M95" s="74">
        <v>426.4715270996094</v>
      </c>
      <c r="N95" s="74">
        <v>4132.265625</v>
      </c>
      <c r="O95" s="75"/>
      <c r="P95" s="76"/>
      <c r="Q95" s="76"/>
      <c r="R95" s="86"/>
      <c r="S95" s="48">
        <v>0</v>
      </c>
      <c r="T95" s="48">
        <v>1</v>
      </c>
      <c r="U95" s="49">
        <v>0</v>
      </c>
      <c r="V95" s="49">
        <v>0.018519</v>
      </c>
      <c r="W95" s="49">
        <v>1E-05</v>
      </c>
      <c r="X95" s="49">
        <v>0.542714</v>
      </c>
      <c r="Y95" s="49">
        <v>0</v>
      </c>
      <c r="Z95" s="49">
        <v>0</v>
      </c>
      <c r="AA95" s="71">
        <v>95</v>
      </c>
      <c r="AB95" s="71"/>
      <c r="AC95" s="72"/>
      <c r="AD95" s="78" t="s">
        <v>874</v>
      </c>
      <c r="AE95" s="78">
        <v>5</v>
      </c>
      <c r="AF95" s="78">
        <v>2996</v>
      </c>
      <c r="AG95" s="78">
        <v>17155</v>
      </c>
      <c r="AH95" s="78">
        <v>20228</v>
      </c>
      <c r="AI95" s="78"/>
      <c r="AJ95" s="78" t="s">
        <v>971</v>
      </c>
      <c r="AK95" s="78" t="s">
        <v>1040</v>
      </c>
      <c r="AL95" s="83" t="s">
        <v>1111</v>
      </c>
      <c r="AM95" s="78"/>
      <c r="AN95" s="80">
        <v>42197.72185185185</v>
      </c>
      <c r="AO95" s="83" t="s">
        <v>1182</v>
      </c>
      <c r="AP95" s="78" t="b">
        <v>0</v>
      </c>
      <c r="AQ95" s="78" t="b">
        <v>0</v>
      </c>
      <c r="AR95" s="78" t="b">
        <v>0</v>
      </c>
      <c r="AS95" s="78"/>
      <c r="AT95" s="78">
        <v>313</v>
      </c>
      <c r="AU95" s="83" t="s">
        <v>1192</v>
      </c>
      <c r="AV95" s="78" t="b">
        <v>0</v>
      </c>
      <c r="AW95" s="78" t="s">
        <v>1231</v>
      </c>
      <c r="AX95" s="83" t="s">
        <v>1324</v>
      </c>
      <c r="AY95" s="78" t="s">
        <v>66</v>
      </c>
      <c r="AZ95" s="78" t="str">
        <f>REPLACE(INDEX(GroupVertices[Group],MATCH(Vertices[[#This Row],[Vertex]],GroupVertices[Vertex],0)),1,1,"")</f>
        <v>1</v>
      </c>
      <c r="BA95" s="48"/>
      <c r="BB95" s="48"/>
      <c r="BC95" s="48"/>
      <c r="BD95" s="48"/>
      <c r="BE95" s="48"/>
      <c r="BF95" s="48"/>
      <c r="BG95" s="116" t="s">
        <v>1906</v>
      </c>
      <c r="BH95" s="116" t="s">
        <v>1906</v>
      </c>
      <c r="BI95" s="116" t="s">
        <v>1960</v>
      </c>
      <c r="BJ95" s="116" t="s">
        <v>1960</v>
      </c>
      <c r="BK95" s="116">
        <v>0</v>
      </c>
      <c r="BL95" s="120">
        <v>0</v>
      </c>
      <c r="BM95" s="116">
        <v>1</v>
      </c>
      <c r="BN95" s="120">
        <v>4.545454545454546</v>
      </c>
      <c r="BO95" s="116">
        <v>0</v>
      </c>
      <c r="BP95" s="120">
        <v>0</v>
      </c>
      <c r="BQ95" s="116">
        <v>21</v>
      </c>
      <c r="BR95" s="120">
        <v>95.45454545454545</v>
      </c>
      <c r="BS95" s="116">
        <v>22</v>
      </c>
      <c r="BT95" s="2"/>
      <c r="BU95" s="3"/>
      <c r="BV95" s="3"/>
      <c r="BW95" s="3"/>
      <c r="BX95" s="3"/>
    </row>
    <row r="96" spans="1:76" ht="15">
      <c r="A96" s="64" t="s">
        <v>285</v>
      </c>
      <c r="B96" s="65"/>
      <c r="C96" s="65" t="s">
        <v>64</v>
      </c>
      <c r="D96" s="66">
        <v>162.18413095927244</v>
      </c>
      <c r="E96" s="68"/>
      <c r="F96" s="100" t="s">
        <v>507</v>
      </c>
      <c r="G96" s="65"/>
      <c r="H96" s="69" t="s">
        <v>285</v>
      </c>
      <c r="I96" s="70"/>
      <c r="J96" s="70"/>
      <c r="K96" s="69" t="s">
        <v>1429</v>
      </c>
      <c r="L96" s="73">
        <v>1</v>
      </c>
      <c r="M96" s="74">
        <v>2832.72509765625</v>
      </c>
      <c r="N96" s="74">
        <v>1459.9039306640625</v>
      </c>
      <c r="O96" s="75"/>
      <c r="P96" s="76"/>
      <c r="Q96" s="76"/>
      <c r="R96" s="86"/>
      <c r="S96" s="48">
        <v>0</v>
      </c>
      <c r="T96" s="48">
        <v>1</v>
      </c>
      <c r="U96" s="49">
        <v>0</v>
      </c>
      <c r="V96" s="49">
        <v>0.032258</v>
      </c>
      <c r="W96" s="49">
        <v>0</v>
      </c>
      <c r="X96" s="49">
        <v>0.538775</v>
      </c>
      <c r="Y96" s="49">
        <v>0</v>
      </c>
      <c r="Z96" s="49">
        <v>0</v>
      </c>
      <c r="AA96" s="71">
        <v>96</v>
      </c>
      <c r="AB96" s="71"/>
      <c r="AC96" s="72"/>
      <c r="AD96" s="78" t="s">
        <v>875</v>
      </c>
      <c r="AE96" s="78">
        <v>508</v>
      </c>
      <c r="AF96" s="78">
        <v>405</v>
      </c>
      <c r="AG96" s="78">
        <v>4237</v>
      </c>
      <c r="AH96" s="78">
        <v>4670</v>
      </c>
      <c r="AI96" s="78"/>
      <c r="AJ96" s="78" t="s">
        <v>972</v>
      </c>
      <c r="AK96" s="78" t="s">
        <v>1041</v>
      </c>
      <c r="AL96" s="78"/>
      <c r="AM96" s="78"/>
      <c r="AN96" s="80">
        <v>41548.5459375</v>
      </c>
      <c r="AO96" s="83" t="s">
        <v>1183</v>
      </c>
      <c r="AP96" s="78" t="b">
        <v>1</v>
      </c>
      <c r="AQ96" s="78" t="b">
        <v>0</v>
      </c>
      <c r="AR96" s="78" t="b">
        <v>1</v>
      </c>
      <c r="AS96" s="78"/>
      <c r="AT96" s="78">
        <v>10</v>
      </c>
      <c r="AU96" s="83" t="s">
        <v>1192</v>
      </c>
      <c r="AV96" s="78" t="b">
        <v>0</v>
      </c>
      <c r="AW96" s="78" t="s">
        <v>1231</v>
      </c>
      <c r="AX96" s="83" t="s">
        <v>1325</v>
      </c>
      <c r="AY96" s="78" t="s">
        <v>66</v>
      </c>
      <c r="AZ96" s="78" t="str">
        <f>REPLACE(INDEX(GroupVertices[Group],MATCH(Vertices[[#This Row],[Vertex]],GroupVertices[Vertex],0)),1,1,"")</f>
        <v>3</v>
      </c>
      <c r="BA96" s="48" t="s">
        <v>399</v>
      </c>
      <c r="BB96" s="48" t="s">
        <v>399</v>
      </c>
      <c r="BC96" s="48" t="s">
        <v>404</v>
      </c>
      <c r="BD96" s="48" t="s">
        <v>404</v>
      </c>
      <c r="BE96" s="48" t="s">
        <v>425</v>
      </c>
      <c r="BF96" s="48" t="s">
        <v>425</v>
      </c>
      <c r="BG96" s="116" t="s">
        <v>1911</v>
      </c>
      <c r="BH96" s="116" t="s">
        <v>1911</v>
      </c>
      <c r="BI96" s="116" t="s">
        <v>1965</v>
      </c>
      <c r="BJ96" s="116" t="s">
        <v>1965</v>
      </c>
      <c r="BK96" s="116">
        <v>0</v>
      </c>
      <c r="BL96" s="120">
        <v>0</v>
      </c>
      <c r="BM96" s="116">
        <v>0</v>
      </c>
      <c r="BN96" s="120">
        <v>0</v>
      </c>
      <c r="BO96" s="116">
        <v>0</v>
      </c>
      <c r="BP96" s="120">
        <v>0</v>
      </c>
      <c r="BQ96" s="116">
        <v>10</v>
      </c>
      <c r="BR96" s="120">
        <v>100</v>
      </c>
      <c r="BS96" s="116">
        <v>10</v>
      </c>
      <c r="BT96" s="2"/>
      <c r="BU96" s="3"/>
      <c r="BV96" s="3"/>
      <c r="BW96" s="3"/>
      <c r="BX96" s="3"/>
    </row>
    <row r="97" spans="1:76" ht="15">
      <c r="A97" s="64" t="s">
        <v>286</v>
      </c>
      <c r="B97" s="65"/>
      <c r="C97" s="65" t="s">
        <v>64</v>
      </c>
      <c r="D97" s="66">
        <v>163.77493151851755</v>
      </c>
      <c r="E97" s="68"/>
      <c r="F97" s="100" t="s">
        <v>508</v>
      </c>
      <c r="G97" s="65"/>
      <c r="H97" s="69" t="s">
        <v>286</v>
      </c>
      <c r="I97" s="70"/>
      <c r="J97" s="70"/>
      <c r="K97" s="69" t="s">
        <v>1430</v>
      </c>
      <c r="L97" s="73">
        <v>1</v>
      </c>
      <c r="M97" s="74">
        <v>713.762451171875</v>
      </c>
      <c r="N97" s="74">
        <v>6711.3564453125</v>
      </c>
      <c r="O97" s="75"/>
      <c r="P97" s="76"/>
      <c r="Q97" s="76"/>
      <c r="R97" s="86"/>
      <c r="S97" s="48">
        <v>0</v>
      </c>
      <c r="T97" s="48">
        <v>1</v>
      </c>
      <c r="U97" s="49">
        <v>0</v>
      </c>
      <c r="V97" s="49">
        <v>0.018519</v>
      </c>
      <c r="W97" s="49">
        <v>1E-05</v>
      </c>
      <c r="X97" s="49">
        <v>0.542714</v>
      </c>
      <c r="Y97" s="49">
        <v>0</v>
      </c>
      <c r="Z97" s="49">
        <v>0</v>
      </c>
      <c r="AA97" s="71">
        <v>97</v>
      </c>
      <c r="AB97" s="71"/>
      <c r="AC97" s="72"/>
      <c r="AD97" s="78" t="s">
        <v>876</v>
      </c>
      <c r="AE97" s="78">
        <v>448</v>
      </c>
      <c r="AF97" s="78">
        <v>3904</v>
      </c>
      <c r="AG97" s="78">
        <v>147353</v>
      </c>
      <c r="AH97" s="78">
        <v>43316</v>
      </c>
      <c r="AI97" s="78"/>
      <c r="AJ97" s="78" t="s">
        <v>973</v>
      </c>
      <c r="AK97" s="78" t="s">
        <v>1042</v>
      </c>
      <c r="AL97" s="78"/>
      <c r="AM97" s="78"/>
      <c r="AN97" s="80">
        <v>39506.09415509259</v>
      </c>
      <c r="AO97" s="83" t="s">
        <v>1184</v>
      </c>
      <c r="AP97" s="78" t="b">
        <v>0</v>
      </c>
      <c r="AQ97" s="78" t="b">
        <v>0</v>
      </c>
      <c r="AR97" s="78" t="b">
        <v>0</v>
      </c>
      <c r="AS97" s="78"/>
      <c r="AT97" s="78">
        <v>397</v>
      </c>
      <c r="AU97" s="83" t="s">
        <v>1192</v>
      </c>
      <c r="AV97" s="78" t="b">
        <v>0</v>
      </c>
      <c r="AW97" s="78" t="s">
        <v>1231</v>
      </c>
      <c r="AX97" s="83" t="s">
        <v>1326</v>
      </c>
      <c r="AY97" s="78" t="s">
        <v>66</v>
      </c>
      <c r="AZ97" s="78" t="str">
        <f>REPLACE(INDEX(GroupVertices[Group],MATCH(Vertices[[#This Row],[Vertex]],GroupVertices[Vertex],0)),1,1,"")</f>
        <v>1</v>
      </c>
      <c r="BA97" s="48"/>
      <c r="BB97" s="48"/>
      <c r="BC97" s="48"/>
      <c r="BD97" s="48"/>
      <c r="BE97" s="48"/>
      <c r="BF97" s="48"/>
      <c r="BG97" s="116" t="s">
        <v>1906</v>
      </c>
      <c r="BH97" s="116" t="s">
        <v>1906</v>
      </c>
      <c r="BI97" s="116" t="s">
        <v>1960</v>
      </c>
      <c r="BJ97" s="116" t="s">
        <v>1960</v>
      </c>
      <c r="BK97" s="116">
        <v>0</v>
      </c>
      <c r="BL97" s="120">
        <v>0</v>
      </c>
      <c r="BM97" s="116">
        <v>1</v>
      </c>
      <c r="BN97" s="120">
        <v>4.545454545454546</v>
      </c>
      <c r="BO97" s="116">
        <v>0</v>
      </c>
      <c r="BP97" s="120">
        <v>0</v>
      </c>
      <c r="BQ97" s="116">
        <v>21</v>
      </c>
      <c r="BR97" s="120">
        <v>95.45454545454545</v>
      </c>
      <c r="BS97" s="116">
        <v>22</v>
      </c>
      <c r="BT97" s="2"/>
      <c r="BU97" s="3"/>
      <c r="BV97" s="3"/>
      <c r="BW97" s="3"/>
      <c r="BX97" s="3"/>
    </row>
    <row r="98" spans="1:76" ht="15">
      <c r="A98" s="64" t="s">
        <v>288</v>
      </c>
      <c r="B98" s="65"/>
      <c r="C98" s="65" t="s">
        <v>64</v>
      </c>
      <c r="D98" s="66">
        <v>162.05683054298532</v>
      </c>
      <c r="E98" s="68"/>
      <c r="F98" s="100" t="s">
        <v>510</v>
      </c>
      <c r="G98" s="65"/>
      <c r="H98" s="69" t="s">
        <v>288</v>
      </c>
      <c r="I98" s="70"/>
      <c r="J98" s="70"/>
      <c r="K98" s="69" t="s">
        <v>1431</v>
      </c>
      <c r="L98" s="73">
        <v>1</v>
      </c>
      <c r="M98" s="74">
        <v>3523.268798828125</v>
      </c>
      <c r="N98" s="74">
        <v>352.9058837890625</v>
      </c>
      <c r="O98" s="75"/>
      <c r="P98" s="76"/>
      <c r="Q98" s="76"/>
      <c r="R98" s="86"/>
      <c r="S98" s="48">
        <v>0</v>
      </c>
      <c r="T98" s="48">
        <v>1</v>
      </c>
      <c r="U98" s="49">
        <v>0</v>
      </c>
      <c r="V98" s="49">
        <v>0.032258</v>
      </c>
      <c r="W98" s="49">
        <v>0</v>
      </c>
      <c r="X98" s="49">
        <v>0.538775</v>
      </c>
      <c r="Y98" s="49">
        <v>0</v>
      </c>
      <c r="Z98" s="49">
        <v>0</v>
      </c>
      <c r="AA98" s="71">
        <v>98</v>
      </c>
      <c r="AB98" s="71"/>
      <c r="AC98" s="72"/>
      <c r="AD98" s="78" t="s">
        <v>877</v>
      </c>
      <c r="AE98" s="78">
        <v>133</v>
      </c>
      <c r="AF98" s="78">
        <v>125</v>
      </c>
      <c r="AG98" s="78">
        <v>7924</v>
      </c>
      <c r="AH98" s="78">
        <v>20</v>
      </c>
      <c r="AI98" s="78"/>
      <c r="AJ98" s="78" t="s">
        <v>974</v>
      </c>
      <c r="AK98" s="78"/>
      <c r="AL98" s="83" t="s">
        <v>1112</v>
      </c>
      <c r="AM98" s="78"/>
      <c r="AN98" s="80">
        <v>41762.67082175926</v>
      </c>
      <c r="AO98" s="78"/>
      <c r="AP98" s="78" t="b">
        <v>0</v>
      </c>
      <c r="AQ98" s="78" t="b">
        <v>0</v>
      </c>
      <c r="AR98" s="78" t="b">
        <v>0</v>
      </c>
      <c r="AS98" s="78"/>
      <c r="AT98" s="78">
        <v>17</v>
      </c>
      <c r="AU98" s="83" t="s">
        <v>1192</v>
      </c>
      <c r="AV98" s="78" t="b">
        <v>0</v>
      </c>
      <c r="AW98" s="78" t="s">
        <v>1231</v>
      </c>
      <c r="AX98" s="83" t="s">
        <v>1327</v>
      </c>
      <c r="AY98" s="78" t="s">
        <v>66</v>
      </c>
      <c r="AZ98" s="78" t="str">
        <f>REPLACE(INDEX(GroupVertices[Group],MATCH(Vertices[[#This Row],[Vertex]],GroupVertices[Vertex],0)),1,1,"")</f>
        <v>3</v>
      </c>
      <c r="BA98" s="48" t="s">
        <v>399</v>
      </c>
      <c r="BB98" s="48" t="s">
        <v>399</v>
      </c>
      <c r="BC98" s="48" t="s">
        <v>404</v>
      </c>
      <c r="BD98" s="48" t="s">
        <v>404</v>
      </c>
      <c r="BE98" s="48" t="s">
        <v>425</v>
      </c>
      <c r="BF98" s="48" t="s">
        <v>425</v>
      </c>
      <c r="BG98" s="116" t="s">
        <v>1911</v>
      </c>
      <c r="BH98" s="116" t="s">
        <v>1911</v>
      </c>
      <c r="BI98" s="116" t="s">
        <v>1965</v>
      </c>
      <c r="BJ98" s="116" t="s">
        <v>1965</v>
      </c>
      <c r="BK98" s="116">
        <v>0</v>
      </c>
      <c r="BL98" s="120">
        <v>0</v>
      </c>
      <c r="BM98" s="116">
        <v>0</v>
      </c>
      <c r="BN98" s="120">
        <v>0</v>
      </c>
      <c r="BO98" s="116">
        <v>0</v>
      </c>
      <c r="BP98" s="120">
        <v>0</v>
      </c>
      <c r="BQ98" s="116">
        <v>10</v>
      </c>
      <c r="BR98" s="120">
        <v>100</v>
      </c>
      <c r="BS98" s="116">
        <v>10</v>
      </c>
      <c r="BT98" s="2"/>
      <c r="BU98" s="3"/>
      <c r="BV98" s="3"/>
      <c r="BW98" s="3"/>
      <c r="BX98" s="3"/>
    </row>
    <row r="99" spans="1:76" ht="15">
      <c r="A99" s="64" t="s">
        <v>289</v>
      </c>
      <c r="B99" s="65"/>
      <c r="C99" s="65" t="s">
        <v>64</v>
      </c>
      <c r="D99" s="66">
        <v>162.19595171221337</v>
      </c>
      <c r="E99" s="68"/>
      <c r="F99" s="100" t="s">
        <v>511</v>
      </c>
      <c r="G99" s="65"/>
      <c r="H99" s="69" t="s">
        <v>289</v>
      </c>
      <c r="I99" s="70"/>
      <c r="J99" s="70"/>
      <c r="K99" s="69" t="s">
        <v>1432</v>
      </c>
      <c r="L99" s="73">
        <v>1</v>
      </c>
      <c r="M99" s="74">
        <v>728.880859375</v>
      </c>
      <c r="N99" s="74">
        <v>3432.537353515625</v>
      </c>
      <c r="O99" s="75"/>
      <c r="P99" s="76"/>
      <c r="Q99" s="76"/>
      <c r="R99" s="86"/>
      <c r="S99" s="48">
        <v>0</v>
      </c>
      <c r="T99" s="48">
        <v>1</v>
      </c>
      <c r="U99" s="49">
        <v>0</v>
      </c>
      <c r="V99" s="49">
        <v>0.018519</v>
      </c>
      <c r="W99" s="49">
        <v>1E-05</v>
      </c>
      <c r="X99" s="49">
        <v>0.542714</v>
      </c>
      <c r="Y99" s="49">
        <v>0</v>
      </c>
      <c r="Z99" s="49">
        <v>0</v>
      </c>
      <c r="AA99" s="71">
        <v>99</v>
      </c>
      <c r="AB99" s="71"/>
      <c r="AC99" s="72"/>
      <c r="AD99" s="78" t="s">
        <v>878</v>
      </c>
      <c r="AE99" s="78">
        <v>760</v>
      </c>
      <c r="AF99" s="78">
        <v>431</v>
      </c>
      <c r="AG99" s="78">
        <v>1871</v>
      </c>
      <c r="AH99" s="78">
        <v>29820</v>
      </c>
      <c r="AI99" s="78"/>
      <c r="AJ99" s="78" t="s">
        <v>975</v>
      </c>
      <c r="AK99" s="78" t="s">
        <v>1043</v>
      </c>
      <c r="AL99" s="83" t="s">
        <v>1113</v>
      </c>
      <c r="AM99" s="78"/>
      <c r="AN99" s="80">
        <v>42137.775925925926</v>
      </c>
      <c r="AO99" s="83" t="s">
        <v>1185</v>
      </c>
      <c r="AP99" s="78" t="b">
        <v>1</v>
      </c>
      <c r="AQ99" s="78" t="b">
        <v>0</v>
      </c>
      <c r="AR99" s="78" t="b">
        <v>0</v>
      </c>
      <c r="AS99" s="78"/>
      <c r="AT99" s="78">
        <v>7</v>
      </c>
      <c r="AU99" s="83" t="s">
        <v>1192</v>
      </c>
      <c r="AV99" s="78" t="b">
        <v>0</v>
      </c>
      <c r="AW99" s="78" t="s">
        <v>1231</v>
      </c>
      <c r="AX99" s="83" t="s">
        <v>1328</v>
      </c>
      <c r="AY99" s="78" t="s">
        <v>66</v>
      </c>
      <c r="AZ99" s="78" t="str">
        <f>REPLACE(INDEX(GroupVertices[Group],MATCH(Vertices[[#This Row],[Vertex]],GroupVertices[Vertex],0)),1,1,"")</f>
        <v>1</v>
      </c>
      <c r="BA99" s="48"/>
      <c r="BB99" s="48"/>
      <c r="BC99" s="48"/>
      <c r="BD99" s="48"/>
      <c r="BE99" s="48"/>
      <c r="BF99" s="48"/>
      <c r="BG99" s="116" t="s">
        <v>1906</v>
      </c>
      <c r="BH99" s="116" t="s">
        <v>1906</v>
      </c>
      <c r="BI99" s="116" t="s">
        <v>1960</v>
      </c>
      <c r="BJ99" s="116" t="s">
        <v>1960</v>
      </c>
      <c r="BK99" s="116">
        <v>0</v>
      </c>
      <c r="BL99" s="120">
        <v>0</v>
      </c>
      <c r="BM99" s="116">
        <v>1</v>
      </c>
      <c r="BN99" s="120">
        <v>4.545454545454546</v>
      </c>
      <c r="BO99" s="116">
        <v>0</v>
      </c>
      <c r="BP99" s="120">
        <v>0</v>
      </c>
      <c r="BQ99" s="116">
        <v>21</v>
      </c>
      <c r="BR99" s="120">
        <v>95.45454545454545</v>
      </c>
      <c r="BS99" s="116">
        <v>22</v>
      </c>
      <c r="BT99" s="2"/>
      <c r="BU99" s="3"/>
      <c r="BV99" s="3"/>
      <c r="BW99" s="3"/>
      <c r="BX99" s="3"/>
    </row>
    <row r="100" spans="1:76" ht="15">
      <c r="A100" s="64" t="s">
        <v>290</v>
      </c>
      <c r="B100" s="65"/>
      <c r="C100" s="65" t="s">
        <v>64</v>
      </c>
      <c r="D100" s="66">
        <v>162.36326083076216</v>
      </c>
      <c r="E100" s="68"/>
      <c r="F100" s="100" t="s">
        <v>512</v>
      </c>
      <c r="G100" s="65"/>
      <c r="H100" s="69" t="s">
        <v>290</v>
      </c>
      <c r="I100" s="70"/>
      <c r="J100" s="70"/>
      <c r="K100" s="69" t="s">
        <v>1433</v>
      </c>
      <c r="L100" s="73">
        <v>1</v>
      </c>
      <c r="M100" s="74">
        <v>1492.5325927734375</v>
      </c>
      <c r="N100" s="74">
        <v>3042.265869140625</v>
      </c>
      <c r="O100" s="75"/>
      <c r="P100" s="76"/>
      <c r="Q100" s="76"/>
      <c r="R100" s="86"/>
      <c r="S100" s="48">
        <v>0</v>
      </c>
      <c r="T100" s="48">
        <v>1</v>
      </c>
      <c r="U100" s="49">
        <v>0</v>
      </c>
      <c r="V100" s="49">
        <v>0.018519</v>
      </c>
      <c r="W100" s="49">
        <v>1E-05</v>
      </c>
      <c r="X100" s="49">
        <v>0.542714</v>
      </c>
      <c r="Y100" s="49">
        <v>0</v>
      </c>
      <c r="Z100" s="49">
        <v>0</v>
      </c>
      <c r="AA100" s="71">
        <v>100</v>
      </c>
      <c r="AB100" s="71"/>
      <c r="AC100" s="72"/>
      <c r="AD100" s="78" t="s">
        <v>879</v>
      </c>
      <c r="AE100" s="78">
        <v>1673</v>
      </c>
      <c r="AF100" s="78">
        <v>799</v>
      </c>
      <c r="AG100" s="78">
        <v>18549</v>
      </c>
      <c r="AH100" s="78">
        <v>38808</v>
      </c>
      <c r="AI100" s="78"/>
      <c r="AJ100" s="78" t="s">
        <v>976</v>
      </c>
      <c r="AK100" s="78" t="s">
        <v>1044</v>
      </c>
      <c r="AL100" s="83" t="s">
        <v>1114</v>
      </c>
      <c r="AM100" s="78"/>
      <c r="AN100" s="80">
        <v>39699.803611111114</v>
      </c>
      <c r="AO100" s="78"/>
      <c r="AP100" s="78" t="b">
        <v>0</v>
      </c>
      <c r="AQ100" s="78" t="b">
        <v>0</v>
      </c>
      <c r="AR100" s="78" t="b">
        <v>1</v>
      </c>
      <c r="AS100" s="78"/>
      <c r="AT100" s="78">
        <v>71</v>
      </c>
      <c r="AU100" s="83" t="s">
        <v>1205</v>
      </c>
      <c r="AV100" s="78" t="b">
        <v>0</v>
      </c>
      <c r="AW100" s="78" t="s">
        <v>1231</v>
      </c>
      <c r="AX100" s="83" t="s">
        <v>1329</v>
      </c>
      <c r="AY100" s="78" t="s">
        <v>66</v>
      </c>
      <c r="AZ100" s="78" t="str">
        <f>REPLACE(INDEX(GroupVertices[Group],MATCH(Vertices[[#This Row],[Vertex]],GroupVertices[Vertex],0)),1,1,"")</f>
        <v>1</v>
      </c>
      <c r="BA100" s="48"/>
      <c r="BB100" s="48"/>
      <c r="BC100" s="48"/>
      <c r="BD100" s="48"/>
      <c r="BE100" s="48"/>
      <c r="BF100" s="48"/>
      <c r="BG100" s="116" t="s">
        <v>1906</v>
      </c>
      <c r="BH100" s="116" t="s">
        <v>1906</v>
      </c>
      <c r="BI100" s="116" t="s">
        <v>1960</v>
      </c>
      <c r="BJ100" s="116" t="s">
        <v>1960</v>
      </c>
      <c r="BK100" s="116">
        <v>0</v>
      </c>
      <c r="BL100" s="120">
        <v>0</v>
      </c>
      <c r="BM100" s="116">
        <v>1</v>
      </c>
      <c r="BN100" s="120">
        <v>4.545454545454546</v>
      </c>
      <c r="BO100" s="116">
        <v>0</v>
      </c>
      <c r="BP100" s="120">
        <v>0</v>
      </c>
      <c r="BQ100" s="116">
        <v>21</v>
      </c>
      <c r="BR100" s="120">
        <v>95.45454545454545</v>
      </c>
      <c r="BS100" s="116">
        <v>22</v>
      </c>
      <c r="BT100" s="2"/>
      <c r="BU100" s="3"/>
      <c r="BV100" s="3"/>
      <c r="BW100" s="3"/>
      <c r="BX100" s="3"/>
    </row>
    <row r="101" spans="1:76" ht="15">
      <c r="A101" s="64" t="s">
        <v>291</v>
      </c>
      <c r="B101" s="65"/>
      <c r="C101" s="65" t="s">
        <v>64</v>
      </c>
      <c r="D101" s="66">
        <v>162.19413313483784</v>
      </c>
      <c r="E101" s="68"/>
      <c r="F101" s="100" t="s">
        <v>513</v>
      </c>
      <c r="G101" s="65"/>
      <c r="H101" s="69" t="s">
        <v>291</v>
      </c>
      <c r="I101" s="70"/>
      <c r="J101" s="70"/>
      <c r="K101" s="69" t="s">
        <v>1434</v>
      </c>
      <c r="L101" s="73">
        <v>1</v>
      </c>
      <c r="M101" s="74">
        <v>2533.535888671875</v>
      </c>
      <c r="N101" s="74">
        <v>7384.5419921875</v>
      </c>
      <c r="O101" s="75"/>
      <c r="P101" s="76"/>
      <c r="Q101" s="76"/>
      <c r="R101" s="86"/>
      <c r="S101" s="48">
        <v>0</v>
      </c>
      <c r="T101" s="48">
        <v>1</v>
      </c>
      <c r="U101" s="49">
        <v>0</v>
      </c>
      <c r="V101" s="49">
        <v>0.018519</v>
      </c>
      <c r="W101" s="49">
        <v>1E-05</v>
      </c>
      <c r="X101" s="49">
        <v>0.542714</v>
      </c>
      <c r="Y101" s="49">
        <v>0</v>
      </c>
      <c r="Z101" s="49">
        <v>0</v>
      </c>
      <c r="AA101" s="71">
        <v>101</v>
      </c>
      <c r="AB101" s="71"/>
      <c r="AC101" s="72"/>
      <c r="AD101" s="78" t="s">
        <v>880</v>
      </c>
      <c r="AE101" s="78">
        <v>167</v>
      </c>
      <c r="AF101" s="78">
        <v>427</v>
      </c>
      <c r="AG101" s="78">
        <v>2147</v>
      </c>
      <c r="AH101" s="78">
        <v>3045</v>
      </c>
      <c r="AI101" s="78"/>
      <c r="AJ101" s="78" t="s">
        <v>977</v>
      </c>
      <c r="AK101" s="78" t="s">
        <v>1045</v>
      </c>
      <c r="AL101" s="78"/>
      <c r="AM101" s="78"/>
      <c r="AN101" s="80">
        <v>42810.770416666666</v>
      </c>
      <c r="AO101" s="83" t="s">
        <v>1186</v>
      </c>
      <c r="AP101" s="78" t="b">
        <v>1</v>
      </c>
      <c r="AQ101" s="78" t="b">
        <v>0</v>
      </c>
      <c r="AR101" s="78" t="b">
        <v>0</v>
      </c>
      <c r="AS101" s="78"/>
      <c r="AT101" s="78">
        <v>7</v>
      </c>
      <c r="AU101" s="78"/>
      <c r="AV101" s="78" t="b">
        <v>0</v>
      </c>
      <c r="AW101" s="78" t="s">
        <v>1231</v>
      </c>
      <c r="AX101" s="83" t="s">
        <v>1330</v>
      </c>
      <c r="AY101" s="78" t="s">
        <v>66</v>
      </c>
      <c r="AZ101" s="78" t="str">
        <f>REPLACE(INDEX(GroupVertices[Group],MATCH(Vertices[[#This Row],[Vertex]],GroupVertices[Vertex],0)),1,1,"")</f>
        <v>1</v>
      </c>
      <c r="BA101" s="48"/>
      <c r="BB101" s="48"/>
      <c r="BC101" s="48"/>
      <c r="BD101" s="48"/>
      <c r="BE101" s="48"/>
      <c r="BF101" s="48"/>
      <c r="BG101" s="116" t="s">
        <v>1906</v>
      </c>
      <c r="BH101" s="116" t="s">
        <v>1906</v>
      </c>
      <c r="BI101" s="116" t="s">
        <v>1960</v>
      </c>
      <c r="BJ101" s="116" t="s">
        <v>1960</v>
      </c>
      <c r="BK101" s="116">
        <v>0</v>
      </c>
      <c r="BL101" s="120">
        <v>0</v>
      </c>
      <c r="BM101" s="116">
        <v>1</v>
      </c>
      <c r="BN101" s="120">
        <v>4.545454545454546</v>
      </c>
      <c r="BO101" s="116">
        <v>0</v>
      </c>
      <c r="BP101" s="120">
        <v>0</v>
      </c>
      <c r="BQ101" s="116">
        <v>21</v>
      </c>
      <c r="BR101" s="120">
        <v>95.45454545454545</v>
      </c>
      <c r="BS101" s="116">
        <v>22</v>
      </c>
      <c r="BT101" s="2"/>
      <c r="BU101" s="3"/>
      <c r="BV101" s="3"/>
      <c r="BW101" s="3"/>
      <c r="BX101" s="3"/>
    </row>
    <row r="102" spans="1:76" ht="15">
      <c r="A102" s="64" t="s">
        <v>292</v>
      </c>
      <c r="B102" s="65"/>
      <c r="C102" s="65" t="s">
        <v>64</v>
      </c>
      <c r="D102" s="66">
        <v>162.04228192398108</v>
      </c>
      <c r="E102" s="68"/>
      <c r="F102" s="100" t="s">
        <v>514</v>
      </c>
      <c r="G102" s="65"/>
      <c r="H102" s="69" t="s">
        <v>292</v>
      </c>
      <c r="I102" s="70"/>
      <c r="J102" s="70"/>
      <c r="K102" s="69" t="s">
        <v>1435</v>
      </c>
      <c r="L102" s="73">
        <v>1</v>
      </c>
      <c r="M102" s="74">
        <v>4887.0302734375</v>
      </c>
      <c r="N102" s="74">
        <v>1999.140869140625</v>
      </c>
      <c r="O102" s="75"/>
      <c r="P102" s="76"/>
      <c r="Q102" s="76"/>
      <c r="R102" s="86"/>
      <c r="S102" s="48">
        <v>0</v>
      </c>
      <c r="T102" s="48">
        <v>1</v>
      </c>
      <c r="U102" s="49">
        <v>0</v>
      </c>
      <c r="V102" s="49">
        <v>0.033333</v>
      </c>
      <c r="W102" s="49">
        <v>0</v>
      </c>
      <c r="X102" s="49">
        <v>0.523112</v>
      </c>
      <c r="Y102" s="49">
        <v>0</v>
      </c>
      <c r="Z102" s="49">
        <v>0</v>
      </c>
      <c r="AA102" s="71">
        <v>102</v>
      </c>
      <c r="AB102" s="71"/>
      <c r="AC102" s="72"/>
      <c r="AD102" s="78" t="s">
        <v>881</v>
      </c>
      <c r="AE102" s="78">
        <v>125</v>
      </c>
      <c r="AF102" s="78">
        <v>93</v>
      </c>
      <c r="AG102" s="78">
        <v>33231</v>
      </c>
      <c r="AH102" s="78">
        <v>5799</v>
      </c>
      <c r="AI102" s="78"/>
      <c r="AJ102" s="78" t="s">
        <v>978</v>
      </c>
      <c r="AK102" s="78"/>
      <c r="AL102" s="78"/>
      <c r="AM102" s="78"/>
      <c r="AN102" s="80">
        <v>41796.06826388889</v>
      </c>
      <c r="AO102" s="83" t="s">
        <v>1187</v>
      </c>
      <c r="AP102" s="78" t="b">
        <v>1</v>
      </c>
      <c r="AQ102" s="78" t="b">
        <v>0</v>
      </c>
      <c r="AR102" s="78" t="b">
        <v>1</v>
      </c>
      <c r="AS102" s="78"/>
      <c r="AT102" s="78">
        <v>3</v>
      </c>
      <c r="AU102" s="83" t="s">
        <v>1192</v>
      </c>
      <c r="AV102" s="78" t="b">
        <v>0</v>
      </c>
      <c r="AW102" s="78" t="s">
        <v>1231</v>
      </c>
      <c r="AX102" s="83" t="s">
        <v>1331</v>
      </c>
      <c r="AY102" s="78" t="s">
        <v>66</v>
      </c>
      <c r="AZ102" s="78" t="str">
        <f>REPLACE(INDEX(GroupVertices[Group],MATCH(Vertices[[#This Row],[Vertex]],GroupVertices[Vertex],0)),1,1,"")</f>
        <v>3</v>
      </c>
      <c r="BA102" s="48"/>
      <c r="BB102" s="48"/>
      <c r="BC102" s="48"/>
      <c r="BD102" s="48"/>
      <c r="BE102" s="48"/>
      <c r="BF102" s="48"/>
      <c r="BG102" s="116" t="s">
        <v>1909</v>
      </c>
      <c r="BH102" s="116" t="s">
        <v>1909</v>
      </c>
      <c r="BI102" s="116" t="s">
        <v>1963</v>
      </c>
      <c r="BJ102" s="116" t="s">
        <v>1963</v>
      </c>
      <c r="BK102" s="116">
        <v>1</v>
      </c>
      <c r="BL102" s="120">
        <v>7.6923076923076925</v>
      </c>
      <c r="BM102" s="116">
        <v>0</v>
      </c>
      <c r="BN102" s="120">
        <v>0</v>
      </c>
      <c r="BO102" s="116">
        <v>0</v>
      </c>
      <c r="BP102" s="120">
        <v>0</v>
      </c>
      <c r="BQ102" s="116">
        <v>12</v>
      </c>
      <c r="BR102" s="120">
        <v>92.3076923076923</v>
      </c>
      <c r="BS102" s="116">
        <v>13</v>
      </c>
      <c r="BT102" s="2"/>
      <c r="BU102" s="3"/>
      <c r="BV102" s="3"/>
      <c r="BW102" s="3"/>
      <c r="BX102" s="3"/>
    </row>
    <row r="103" spans="1:76" ht="15">
      <c r="A103" s="64" t="s">
        <v>293</v>
      </c>
      <c r="B103" s="65"/>
      <c r="C103" s="65" t="s">
        <v>64</v>
      </c>
      <c r="D103" s="66">
        <v>162.13457472578924</v>
      </c>
      <c r="E103" s="68"/>
      <c r="F103" s="100" t="s">
        <v>515</v>
      </c>
      <c r="G103" s="65"/>
      <c r="H103" s="69" t="s">
        <v>293</v>
      </c>
      <c r="I103" s="70"/>
      <c r="J103" s="70"/>
      <c r="K103" s="69" t="s">
        <v>1436</v>
      </c>
      <c r="L103" s="73">
        <v>737.3966005665723</v>
      </c>
      <c r="M103" s="74">
        <v>2001.9920654296875</v>
      </c>
      <c r="N103" s="74">
        <v>2994.229736328125</v>
      </c>
      <c r="O103" s="75"/>
      <c r="P103" s="76"/>
      <c r="Q103" s="76"/>
      <c r="R103" s="86"/>
      <c r="S103" s="48">
        <v>2</v>
      </c>
      <c r="T103" s="48">
        <v>2</v>
      </c>
      <c r="U103" s="49">
        <v>52</v>
      </c>
      <c r="V103" s="49">
        <v>0.019231</v>
      </c>
      <c r="W103" s="49">
        <v>1.2E-05</v>
      </c>
      <c r="X103" s="49">
        <v>1.408503</v>
      </c>
      <c r="Y103" s="49">
        <v>0</v>
      </c>
      <c r="Z103" s="49">
        <v>0</v>
      </c>
      <c r="AA103" s="71">
        <v>103</v>
      </c>
      <c r="AB103" s="71"/>
      <c r="AC103" s="72"/>
      <c r="AD103" s="78" t="s">
        <v>882</v>
      </c>
      <c r="AE103" s="78">
        <v>647</v>
      </c>
      <c r="AF103" s="78">
        <v>296</v>
      </c>
      <c r="AG103" s="78">
        <v>5129</v>
      </c>
      <c r="AH103" s="78">
        <v>11489</v>
      </c>
      <c r="AI103" s="78"/>
      <c r="AJ103" s="78" t="s">
        <v>979</v>
      </c>
      <c r="AK103" s="78" t="s">
        <v>1046</v>
      </c>
      <c r="AL103" s="83" t="s">
        <v>1115</v>
      </c>
      <c r="AM103" s="78"/>
      <c r="AN103" s="80">
        <v>42340.67151620371</v>
      </c>
      <c r="AO103" s="83" t="s">
        <v>1188</v>
      </c>
      <c r="AP103" s="78" t="b">
        <v>0</v>
      </c>
      <c r="AQ103" s="78" t="b">
        <v>0</v>
      </c>
      <c r="AR103" s="78" t="b">
        <v>0</v>
      </c>
      <c r="AS103" s="78"/>
      <c r="AT103" s="78">
        <v>8</v>
      </c>
      <c r="AU103" s="83" t="s">
        <v>1192</v>
      </c>
      <c r="AV103" s="78" t="b">
        <v>0</v>
      </c>
      <c r="AW103" s="78" t="s">
        <v>1231</v>
      </c>
      <c r="AX103" s="83" t="s">
        <v>1332</v>
      </c>
      <c r="AY103" s="78" t="s">
        <v>66</v>
      </c>
      <c r="AZ103" s="78" t="str">
        <f>REPLACE(INDEX(GroupVertices[Group],MATCH(Vertices[[#This Row],[Vertex]],GroupVertices[Vertex],0)),1,1,"")</f>
        <v>1</v>
      </c>
      <c r="BA103" s="48" t="s">
        <v>392</v>
      </c>
      <c r="BB103" s="48" t="s">
        <v>392</v>
      </c>
      <c r="BC103" s="48" t="s">
        <v>403</v>
      </c>
      <c r="BD103" s="48" t="s">
        <v>403</v>
      </c>
      <c r="BE103" s="48" t="s">
        <v>426</v>
      </c>
      <c r="BF103" s="48" t="s">
        <v>426</v>
      </c>
      <c r="BG103" s="116" t="s">
        <v>1914</v>
      </c>
      <c r="BH103" s="116" t="s">
        <v>1927</v>
      </c>
      <c r="BI103" s="116" t="s">
        <v>1968</v>
      </c>
      <c r="BJ103" s="116" t="s">
        <v>1974</v>
      </c>
      <c r="BK103" s="116">
        <v>0</v>
      </c>
      <c r="BL103" s="120">
        <v>0</v>
      </c>
      <c r="BM103" s="116">
        <v>3</v>
      </c>
      <c r="BN103" s="120">
        <v>6</v>
      </c>
      <c r="BO103" s="116">
        <v>0</v>
      </c>
      <c r="BP103" s="120">
        <v>0</v>
      </c>
      <c r="BQ103" s="116">
        <v>47</v>
      </c>
      <c r="BR103" s="120">
        <v>94</v>
      </c>
      <c r="BS103" s="116">
        <v>50</v>
      </c>
      <c r="BT103" s="2"/>
      <c r="BU103" s="3"/>
      <c r="BV103" s="3"/>
      <c r="BW103" s="3"/>
      <c r="BX103" s="3"/>
    </row>
    <row r="104" spans="1:76" ht="15">
      <c r="A104" s="64" t="s">
        <v>294</v>
      </c>
      <c r="B104" s="65"/>
      <c r="C104" s="65" t="s">
        <v>64</v>
      </c>
      <c r="D104" s="66">
        <v>163.22117470766858</v>
      </c>
      <c r="E104" s="68"/>
      <c r="F104" s="100" t="s">
        <v>516</v>
      </c>
      <c r="G104" s="65"/>
      <c r="H104" s="69" t="s">
        <v>294</v>
      </c>
      <c r="I104" s="70"/>
      <c r="J104" s="70"/>
      <c r="K104" s="69" t="s">
        <v>1437</v>
      </c>
      <c r="L104" s="73">
        <v>1</v>
      </c>
      <c r="M104" s="74">
        <v>2445.726806640625</v>
      </c>
      <c r="N104" s="74">
        <v>352.9058837890625</v>
      </c>
      <c r="O104" s="75"/>
      <c r="P104" s="76"/>
      <c r="Q104" s="76"/>
      <c r="R104" s="86"/>
      <c r="S104" s="48">
        <v>0</v>
      </c>
      <c r="T104" s="48">
        <v>1</v>
      </c>
      <c r="U104" s="49">
        <v>0</v>
      </c>
      <c r="V104" s="49">
        <v>0.012821</v>
      </c>
      <c r="W104" s="49">
        <v>2E-06</v>
      </c>
      <c r="X104" s="49">
        <v>0.549075</v>
      </c>
      <c r="Y104" s="49">
        <v>0</v>
      </c>
      <c r="Z104" s="49">
        <v>0</v>
      </c>
      <c r="AA104" s="71">
        <v>104</v>
      </c>
      <c r="AB104" s="71"/>
      <c r="AC104" s="72"/>
      <c r="AD104" s="78" t="s">
        <v>883</v>
      </c>
      <c r="AE104" s="78">
        <v>2017</v>
      </c>
      <c r="AF104" s="78">
        <v>2686</v>
      </c>
      <c r="AG104" s="78">
        <v>54525</v>
      </c>
      <c r="AH104" s="78">
        <v>178867</v>
      </c>
      <c r="AI104" s="78"/>
      <c r="AJ104" s="78" t="s">
        <v>980</v>
      </c>
      <c r="AK104" s="78"/>
      <c r="AL104" s="83" t="s">
        <v>1116</v>
      </c>
      <c r="AM104" s="78"/>
      <c r="AN104" s="80">
        <v>40232.726006944446</v>
      </c>
      <c r="AO104" s="83" t="s">
        <v>1189</v>
      </c>
      <c r="AP104" s="78" t="b">
        <v>0</v>
      </c>
      <c r="AQ104" s="78" t="b">
        <v>0</v>
      </c>
      <c r="AR104" s="78" t="b">
        <v>0</v>
      </c>
      <c r="AS104" s="78"/>
      <c r="AT104" s="78">
        <v>111</v>
      </c>
      <c r="AU104" s="83" t="s">
        <v>1199</v>
      </c>
      <c r="AV104" s="78" t="b">
        <v>0</v>
      </c>
      <c r="AW104" s="78" t="s">
        <v>1231</v>
      </c>
      <c r="AX104" s="83" t="s">
        <v>1333</v>
      </c>
      <c r="AY104" s="78" t="s">
        <v>66</v>
      </c>
      <c r="AZ104" s="78" t="str">
        <f>REPLACE(INDEX(GroupVertices[Group],MATCH(Vertices[[#This Row],[Vertex]],GroupVertices[Vertex],0)),1,1,"")</f>
        <v>1</v>
      </c>
      <c r="BA104" s="48"/>
      <c r="BB104" s="48"/>
      <c r="BC104" s="48"/>
      <c r="BD104" s="48"/>
      <c r="BE104" s="48"/>
      <c r="BF104" s="48"/>
      <c r="BG104" s="116" t="s">
        <v>1915</v>
      </c>
      <c r="BH104" s="116" t="s">
        <v>1915</v>
      </c>
      <c r="BI104" s="116" t="s">
        <v>1969</v>
      </c>
      <c r="BJ104" s="116" t="s">
        <v>1969</v>
      </c>
      <c r="BK104" s="116">
        <v>0</v>
      </c>
      <c r="BL104" s="120">
        <v>0</v>
      </c>
      <c r="BM104" s="116">
        <v>2</v>
      </c>
      <c r="BN104" s="120">
        <v>8</v>
      </c>
      <c r="BO104" s="116">
        <v>0</v>
      </c>
      <c r="BP104" s="120">
        <v>0</v>
      </c>
      <c r="BQ104" s="116">
        <v>23</v>
      </c>
      <c r="BR104" s="120">
        <v>92</v>
      </c>
      <c r="BS104" s="116">
        <v>25</v>
      </c>
      <c r="BT104" s="2"/>
      <c r="BU104" s="3"/>
      <c r="BV104" s="3"/>
      <c r="BW104" s="3"/>
      <c r="BX104" s="3"/>
    </row>
    <row r="105" spans="1:76" ht="15">
      <c r="A105" s="64" t="s">
        <v>295</v>
      </c>
      <c r="B105" s="65"/>
      <c r="C105" s="65" t="s">
        <v>64</v>
      </c>
      <c r="D105" s="66">
        <v>162.07410702805285</v>
      </c>
      <c r="E105" s="68"/>
      <c r="F105" s="100" t="s">
        <v>517</v>
      </c>
      <c r="G105" s="65"/>
      <c r="H105" s="69" t="s">
        <v>295</v>
      </c>
      <c r="I105" s="70"/>
      <c r="J105" s="70"/>
      <c r="K105" s="69" t="s">
        <v>1438</v>
      </c>
      <c r="L105" s="73">
        <v>1</v>
      </c>
      <c r="M105" s="74">
        <v>4950.34765625</v>
      </c>
      <c r="N105" s="74">
        <v>1171.66015625</v>
      </c>
      <c r="O105" s="75"/>
      <c r="P105" s="76"/>
      <c r="Q105" s="76"/>
      <c r="R105" s="86"/>
      <c r="S105" s="48">
        <v>0</v>
      </c>
      <c r="T105" s="48">
        <v>1</v>
      </c>
      <c r="U105" s="49">
        <v>0</v>
      </c>
      <c r="V105" s="49">
        <v>0.033333</v>
      </c>
      <c r="W105" s="49">
        <v>0</v>
      </c>
      <c r="X105" s="49">
        <v>0.523112</v>
      </c>
      <c r="Y105" s="49">
        <v>0</v>
      </c>
      <c r="Z105" s="49">
        <v>0</v>
      </c>
      <c r="AA105" s="71">
        <v>105</v>
      </c>
      <c r="AB105" s="71"/>
      <c r="AC105" s="72"/>
      <c r="AD105" s="78" t="s">
        <v>884</v>
      </c>
      <c r="AE105" s="78">
        <v>980</v>
      </c>
      <c r="AF105" s="78">
        <v>163</v>
      </c>
      <c r="AG105" s="78">
        <v>10824</v>
      </c>
      <c r="AH105" s="78">
        <v>1385</v>
      </c>
      <c r="AI105" s="78"/>
      <c r="AJ105" s="78" t="s">
        <v>981</v>
      </c>
      <c r="AK105" s="78" t="s">
        <v>1047</v>
      </c>
      <c r="AL105" s="78"/>
      <c r="AM105" s="78"/>
      <c r="AN105" s="80">
        <v>39188.9831712963</v>
      </c>
      <c r="AO105" s="83" t="s">
        <v>1190</v>
      </c>
      <c r="AP105" s="78" t="b">
        <v>0</v>
      </c>
      <c r="AQ105" s="78" t="b">
        <v>0</v>
      </c>
      <c r="AR105" s="78" t="b">
        <v>1</v>
      </c>
      <c r="AS105" s="78"/>
      <c r="AT105" s="78">
        <v>15</v>
      </c>
      <c r="AU105" s="83" t="s">
        <v>1193</v>
      </c>
      <c r="AV105" s="78" t="b">
        <v>0</v>
      </c>
      <c r="AW105" s="78" t="s">
        <v>1231</v>
      </c>
      <c r="AX105" s="83" t="s">
        <v>1334</v>
      </c>
      <c r="AY105" s="78" t="s">
        <v>66</v>
      </c>
      <c r="AZ105" s="78" t="str">
        <f>REPLACE(INDEX(GroupVertices[Group],MATCH(Vertices[[#This Row],[Vertex]],GroupVertices[Vertex],0)),1,1,"")</f>
        <v>3</v>
      </c>
      <c r="BA105" s="48"/>
      <c r="BB105" s="48"/>
      <c r="BC105" s="48"/>
      <c r="BD105" s="48"/>
      <c r="BE105" s="48"/>
      <c r="BF105" s="48"/>
      <c r="BG105" s="116" t="s">
        <v>1909</v>
      </c>
      <c r="BH105" s="116" t="s">
        <v>1909</v>
      </c>
      <c r="BI105" s="116" t="s">
        <v>1963</v>
      </c>
      <c r="BJ105" s="116" t="s">
        <v>1963</v>
      </c>
      <c r="BK105" s="116">
        <v>1</v>
      </c>
      <c r="BL105" s="120">
        <v>7.6923076923076925</v>
      </c>
      <c r="BM105" s="116">
        <v>0</v>
      </c>
      <c r="BN105" s="120">
        <v>0</v>
      </c>
      <c r="BO105" s="116">
        <v>0</v>
      </c>
      <c r="BP105" s="120">
        <v>0</v>
      </c>
      <c r="BQ105" s="116">
        <v>12</v>
      </c>
      <c r="BR105" s="120">
        <v>92.3076923076923</v>
      </c>
      <c r="BS105" s="116">
        <v>13</v>
      </c>
      <c r="BT105" s="2"/>
      <c r="BU105" s="3"/>
      <c r="BV105" s="3"/>
      <c r="BW105" s="3"/>
      <c r="BX105" s="3"/>
    </row>
    <row r="106" spans="1:76" ht="15">
      <c r="A106" s="87" t="s">
        <v>297</v>
      </c>
      <c r="B106" s="88"/>
      <c r="C106" s="88" t="s">
        <v>64</v>
      </c>
      <c r="D106" s="89">
        <v>162.07956276017944</v>
      </c>
      <c r="E106" s="90"/>
      <c r="F106" s="101" t="s">
        <v>518</v>
      </c>
      <c r="G106" s="88"/>
      <c r="H106" s="91" t="s">
        <v>297</v>
      </c>
      <c r="I106" s="92"/>
      <c r="J106" s="92"/>
      <c r="K106" s="91" t="s">
        <v>1439</v>
      </c>
      <c r="L106" s="93">
        <v>1</v>
      </c>
      <c r="M106" s="94">
        <v>488.7851257324219</v>
      </c>
      <c r="N106" s="94">
        <v>8392.466796875</v>
      </c>
      <c r="O106" s="95"/>
      <c r="P106" s="96"/>
      <c r="Q106" s="96"/>
      <c r="R106" s="97"/>
      <c r="S106" s="48">
        <v>0</v>
      </c>
      <c r="T106" s="48">
        <v>1</v>
      </c>
      <c r="U106" s="49">
        <v>0</v>
      </c>
      <c r="V106" s="49">
        <v>0.018519</v>
      </c>
      <c r="W106" s="49">
        <v>1E-05</v>
      </c>
      <c r="X106" s="49">
        <v>0.542714</v>
      </c>
      <c r="Y106" s="49">
        <v>0</v>
      </c>
      <c r="Z106" s="49">
        <v>0</v>
      </c>
      <c r="AA106" s="98">
        <v>106</v>
      </c>
      <c r="AB106" s="98"/>
      <c r="AC106" s="99"/>
      <c r="AD106" s="78" t="s">
        <v>885</v>
      </c>
      <c r="AE106" s="78">
        <v>75</v>
      </c>
      <c r="AF106" s="78">
        <v>175</v>
      </c>
      <c r="AG106" s="78">
        <v>18162</v>
      </c>
      <c r="AH106" s="78">
        <v>6192</v>
      </c>
      <c r="AI106" s="78"/>
      <c r="AJ106" s="78" t="s">
        <v>982</v>
      </c>
      <c r="AK106" s="78" t="s">
        <v>1048</v>
      </c>
      <c r="AL106" s="78"/>
      <c r="AM106" s="78"/>
      <c r="AN106" s="80">
        <v>42363.486967592595</v>
      </c>
      <c r="AO106" s="83" t="s">
        <v>1191</v>
      </c>
      <c r="AP106" s="78" t="b">
        <v>1</v>
      </c>
      <c r="AQ106" s="78" t="b">
        <v>0</v>
      </c>
      <c r="AR106" s="78" t="b">
        <v>0</v>
      </c>
      <c r="AS106" s="78"/>
      <c r="AT106" s="78">
        <v>7</v>
      </c>
      <c r="AU106" s="78"/>
      <c r="AV106" s="78" t="b">
        <v>0</v>
      </c>
      <c r="AW106" s="78" t="s">
        <v>1231</v>
      </c>
      <c r="AX106" s="83" t="s">
        <v>1335</v>
      </c>
      <c r="AY106" s="78" t="s">
        <v>66</v>
      </c>
      <c r="AZ106" s="78" t="str">
        <f>REPLACE(INDEX(GroupVertices[Group],MATCH(Vertices[[#This Row],[Vertex]],GroupVertices[Vertex],0)),1,1,"")</f>
        <v>1</v>
      </c>
      <c r="BA106" s="48"/>
      <c r="BB106" s="48"/>
      <c r="BC106" s="48"/>
      <c r="BD106" s="48"/>
      <c r="BE106" s="48"/>
      <c r="BF106" s="48"/>
      <c r="BG106" s="116" t="s">
        <v>1906</v>
      </c>
      <c r="BH106" s="116" t="s">
        <v>1906</v>
      </c>
      <c r="BI106" s="116" t="s">
        <v>1960</v>
      </c>
      <c r="BJ106" s="116" t="s">
        <v>1960</v>
      </c>
      <c r="BK106" s="116">
        <v>0</v>
      </c>
      <c r="BL106" s="120">
        <v>0</v>
      </c>
      <c r="BM106" s="116">
        <v>1</v>
      </c>
      <c r="BN106" s="120">
        <v>4.545454545454546</v>
      </c>
      <c r="BO106" s="116">
        <v>0</v>
      </c>
      <c r="BP106" s="120">
        <v>0</v>
      </c>
      <c r="BQ106" s="116">
        <v>21</v>
      </c>
      <c r="BR106" s="120">
        <v>95.45454545454545</v>
      </c>
      <c r="BS106" s="116">
        <v>22</v>
      </c>
      <c r="BT106" s="2"/>
      <c r="BU106" s="3"/>
      <c r="BV106" s="3"/>
      <c r="BW106" s="3"/>
      <c r="BX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hyperlinks>
    <hyperlink ref="AL3" r:id="rId1" display="http://allenai.org/"/>
    <hyperlink ref="AL4" r:id="rId2" display="https://t.co/UnoPfBvH9V"/>
    <hyperlink ref="AL5" r:id="rId3" display="https://t.co/6XbweSdOAU"/>
    <hyperlink ref="AL6" r:id="rId4" display="https://t.co/q238xPoFwq"/>
    <hyperlink ref="AL7" r:id="rId5" display="https://t.co/e5Top98sHb"/>
    <hyperlink ref="AL10" r:id="rId6" display="http://garymarcus.com/"/>
    <hyperlink ref="AL11" r:id="rId7" display="http://t.co/dnhLQpd9BY"/>
    <hyperlink ref="AL12" r:id="rId8" display="https://t.co/fPRUrUVN3u"/>
    <hyperlink ref="AL13" r:id="rId9" display="https://t.co/1vmqqwq9FB"/>
    <hyperlink ref="AL14" r:id="rId10" display="https://t.co/EO26Ua7BOc"/>
    <hyperlink ref="AL15" r:id="rId11" display="https://t.co/UayMHEwR3Q"/>
    <hyperlink ref="AL17" r:id="rId12" display="https://t.co/FI3keDetLz"/>
    <hyperlink ref="AL18" r:id="rId13" display="https://t.co/2dGvohyh4N"/>
    <hyperlink ref="AL19" r:id="rId14" display="https://t.co/02O5aE3zU1"/>
    <hyperlink ref="AL20" r:id="rId15" display="https://t.co/VdvS04Ag38"/>
    <hyperlink ref="AL21" r:id="rId16" display="https://t.co/3Q9KJeivSQ"/>
    <hyperlink ref="AL22" r:id="rId17" display="https://t.co/5XbE9A5DbD"/>
    <hyperlink ref="AL24" r:id="rId18" display="http://nail.social/"/>
    <hyperlink ref="AL25" r:id="rId19" display="http://hotboxinpodcast.com/"/>
    <hyperlink ref="AL26" r:id="rId20" display="https://t.co/13OWc8RUyg"/>
    <hyperlink ref="AL27" r:id="rId21" display="http://t.co/YkVR838V7S"/>
    <hyperlink ref="AL28" r:id="rId22" display="http://research.iclr.co.uk/"/>
    <hyperlink ref="AL30" r:id="rId23" display="https://t.co/OPoD0Hgy7j"/>
    <hyperlink ref="AL32" r:id="rId24" display="https://t.co/AEVZBjDl8i"/>
    <hyperlink ref="AL33" r:id="rId25" display="https://t.co/lbh2v7Md7T"/>
    <hyperlink ref="AL35" r:id="rId26" display="http://t.co/Dl0q588FCy"/>
    <hyperlink ref="AL36" r:id="rId27" display="https://about.me/antomon"/>
    <hyperlink ref="AL37" r:id="rId28" display="https://t.co/ZMEpRgRfCa"/>
    <hyperlink ref="AL38" r:id="rId29" display="http://bit.ly/antomon"/>
    <hyperlink ref="AL39" r:id="rId30" display="https://t.co/IfmRw6A67P"/>
    <hyperlink ref="AL40" r:id="rId31" display="http://t.co/WflJ3kHjCf"/>
    <hyperlink ref="AL41" r:id="rId32" display="https://t.co/9gwTdxV1hF"/>
    <hyperlink ref="AL42" r:id="rId33" display="https://t.co/t9qgJ5UP1p"/>
    <hyperlink ref="AL43" r:id="rId34" display="https://t.co/7iPUAlRKE1"/>
    <hyperlink ref="AL47" r:id="rId35" display="http://medium.com/@julian.harris"/>
    <hyperlink ref="AL48" r:id="rId36" display="http://scienceburger.com/"/>
    <hyperlink ref="AL50" r:id="rId37" display="https://mixed.de/"/>
    <hyperlink ref="AL51" r:id="rId38" display="https://t.co/Q6OujA8OiK"/>
    <hyperlink ref="AL52" r:id="rId39" display="https://homes.cs.washington.edu/~yejin/"/>
    <hyperlink ref="AL53" r:id="rId40" display="https://t.co/fKbTgsuSnT"/>
    <hyperlink ref="AL54" r:id="rId41" display="https://t.co/SyZu7FY2xv"/>
    <hyperlink ref="AL55" r:id="rId42" display="https://t.co/ubJQAH2Q3O"/>
    <hyperlink ref="AL56" r:id="rId43" display="https://t.co/urHYRU0g2Q"/>
    <hyperlink ref="AL60" r:id="rId44" display="https://t.co/LQlV76qEPK"/>
    <hyperlink ref="AL61" r:id="rId45" display="http://web.engr.oregonstate.edu/~tgd/"/>
    <hyperlink ref="AL62" r:id="rId46" display="https://t.co/siR85AqfkB"/>
    <hyperlink ref="AL63" r:id="rId47" display="http://aaronsimpson.us/"/>
    <hyperlink ref="AL64" r:id="rId48" display="https://as.nyu.edu/philosophy/directory/students/long-robert.html"/>
    <hyperlink ref="AL65" r:id="rId49" display="https://t.co/tfzDNcoVZG"/>
    <hyperlink ref="AL66" r:id="rId50" display="https://people.unisa.edu.au/steven.clark"/>
    <hyperlink ref="AL67" r:id="rId51" display="https://t.co/P08l9ycD9p"/>
    <hyperlink ref="AL68" r:id="rId52" display="https://t.co/81ptWccmSP"/>
    <hyperlink ref="AL69" r:id="rId53" display="https://t.co/zGYfu08sUL"/>
    <hyperlink ref="AL72" r:id="rId54" display="https://t.co/TbqeLcNdt4"/>
    <hyperlink ref="AL74" r:id="rId55" display="http://astrochris.blogspot.com/"/>
    <hyperlink ref="AL75" r:id="rId56" display="https://t.co/7mNu0dMmwW"/>
    <hyperlink ref="AL78" r:id="rId57" display="https://t.co/pR9iBQRpb6"/>
    <hyperlink ref="AL79" r:id="rId58" display="https://t.co/C0VrJoCa9B"/>
    <hyperlink ref="AL82" r:id="rId59" display="https://t.co/DC2NYyNZJN"/>
    <hyperlink ref="AL84" r:id="rId60" display="https://t.co/n3XFdSAM23"/>
    <hyperlink ref="AL85" r:id="rId61" display="https://t.co/IjjTnWvL8Y"/>
    <hyperlink ref="AL89" r:id="rId62" display="https://t.co/7onpg6tI9R"/>
    <hyperlink ref="AL90" r:id="rId63" display="https://t.co/udLen2TJqF"/>
    <hyperlink ref="AL95" r:id="rId64" display="https://t.co/CGd8PpJoTS"/>
    <hyperlink ref="AL98" r:id="rId65" display="https://t.co/XC6YMXpeSU"/>
    <hyperlink ref="AL99" r:id="rId66" display="https://t.co/QAXKRTIS24"/>
    <hyperlink ref="AL100" r:id="rId67" display="https://t.co/2nbulMmib3"/>
    <hyperlink ref="AL103" r:id="rId68" display="https://t.co/wN3V6VwPAQ"/>
    <hyperlink ref="AL104" r:id="rId69" display="https://t.co/lCgTavXLOK"/>
    <hyperlink ref="AO3" r:id="rId70" display="https://pbs.twimg.com/profile_banners/3442793834/1553542523"/>
    <hyperlink ref="AO4" r:id="rId71" display="https://pbs.twimg.com/profile_banners/33836629/1407117611"/>
    <hyperlink ref="AO5" r:id="rId72" display="https://pbs.twimg.com/profile_banners/1026903001431138304/1533997948"/>
    <hyperlink ref="AO6" r:id="rId73" display="https://pbs.twimg.com/profile_banners/416861161/1537861501"/>
    <hyperlink ref="AO9" r:id="rId74" display="https://pbs.twimg.com/profile_banners/2887994502/1474491307"/>
    <hyperlink ref="AO10" r:id="rId75" display="https://pbs.twimg.com/profile_banners/232294292/1561391261"/>
    <hyperlink ref="AO11" r:id="rId76" display="https://pbs.twimg.com/profile_banners/18949452/1523880591"/>
    <hyperlink ref="AO12" r:id="rId77" display="https://pbs.twimg.com/profile_banners/137297889/1444381764"/>
    <hyperlink ref="AO14" r:id="rId78" display="https://pbs.twimg.com/profile_banners/2242439671/1548758773"/>
    <hyperlink ref="AO16" r:id="rId79" display="https://pbs.twimg.com/profile_banners/370397837/1559776628"/>
    <hyperlink ref="AO17" r:id="rId80" display="https://pbs.twimg.com/profile_banners/970498980403712000/1564693229"/>
    <hyperlink ref="AO18" r:id="rId81" display="https://pbs.twimg.com/profile_banners/12149092/1444162705"/>
    <hyperlink ref="AO19" r:id="rId82" display="https://pbs.twimg.com/profile_banners/795701305691910144/1557374681"/>
    <hyperlink ref="AO24" r:id="rId83" display="https://pbs.twimg.com/profile_banners/1109634116373360641/1559593280"/>
    <hyperlink ref="AO25" r:id="rId84" display="https://pbs.twimg.com/profile_banners/156132825/1545410765"/>
    <hyperlink ref="AO26" r:id="rId85" display="https://pbs.twimg.com/profile_banners/84552659/1454522746"/>
    <hyperlink ref="AO27" r:id="rId86" display="https://pbs.twimg.com/profile_banners/3422200198/1455550730"/>
    <hyperlink ref="AO28" r:id="rId87" display="https://pbs.twimg.com/profile_banners/1108367644309286919/1553674998"/>
    <hyperlink ref="AO29" r:id="rId88" display="https://pbs.twimg.com/profile_banners/13334762/1540567602"/>
    <hyperlink ref="AO30" r:id="rId89" display="https://pbs.twimg.com/profile_banners/28812194/1500754891"/>
    <hyperlink ref="AO31" r:id="rId90" display="https://pbs.twimg.com/profile_banners/397046220/1359967102"/>
    <hyperlink ref="AO32" r:id="rId91" display="https://pbs.twimg.com/profile_banners/2491974073/1399929523"/>
    <hyperlink ref="AO33" r:id="rId92" display="https://pbs.twimg.com/profile_banners/1394290140/1558357762"/>
    <hyperlink ref="AO34" r:id="rId93" display="https://pbs.twimg.com/profile_banners/1012372502834626560/1530203591"/>
    <hyperlink ref="AO35" r:id="rId94" display="https://pbs.twimg.com/profile_banners/329232463/1406202238"/>
    <hyperlink ref="AO37" r:id="rId95" display="https://pbs.twimg.com/profile_banners/1100172769575063552/1551296525"/>
    <hyperlink ref="AO39" r:id="rId96" display="https://pbs.twimg.com/profile_banners/480875170/1565918558"/>
    <hyperlink ref="AO40" r:id="rId97" display="https://pbs.twimg.com/profile_banners/253588542/1505480044"/>
    <hyperlink ref="AO41" r:id="rId98" display="https://pbs.twimg.com/profile_banners/869604825180368896/1565188706"/>
    <hyperlink ref="AO44" r:id="rId99" display="https://pbs.twimg.com/profile_banners/822221647/1461102430"/>
    <hyperlink ref="AO45" r:id="rId100" display="https://pbs.twimg.com/profile_banners/1028185370/1558422446"/>
    <hyperlink ref="AO46" r:id="rId101" display="https://pbs.twimg.com/profile_banners/116140626/1529388447"/>
    <hyperlink ref="AO47" r:id="rId102" display="https://pbs.twimg.com/profile_banners/790614/1564969660"/>
    <hyperlink ref="AO48" r:id="rId103" display="https://pbs.twimg.com/profile_banners/347002675/1450187379"/>
    <hyperlink ref="AO49" r:id="rId104" display="https://pbs.twimg.com/profile_banners/93609846/1509748780"/>
    <hyperlink ref="AO50" r:id="rId105" display="https://pbs.twimg.com/profile_banners/81804216/1403205600"/>
    <hyperlink ref="AO51" r:id="rId106" display="https://pbs.twimg.com/profile_banners/5784292/1475479115"/>
    <hyperlink ref="AO54" r:id="rId107" display="https://pbs.twimg.com/profile_banners/368622300/1518888651"/>
    <hyperlink ref="AO56" r:id="rId108" display="https://pbs.twimg.com/profile_banners/4848926436/1564580633"/>
    <hyperlink ref="AO58" r:id="rId109" display="https://pbs.twimg.com/profile_banners/31382312/1469912259"/>
    <hyperlink ref="AO59" r:id="rId110" display="https://pbs.twimg.com/profile_banners/44196397/1556675519"/>
    <hyperlink ref="AO63" r:id="rId111" display="https://pbs.twimg.com/profile_banners/970015955366629376/1565419050"/>
    <hyperlink ref="AO64" r:id="rId112" display="https://pbs.twimg.com/profile_banners/1247652517/1451889046"/>
    <hyperlink ref="AO65" r:id="rId113" display="https://pbs.twimg.com/profile_banners/36515907/1411261007"/>
    <hyperlink ref="AO66" r:id="rId114" display="https://pbs.twimg.com/profile_banners/15718600/1540298970"/>
    <hyperlink ref="AO67" r:id="rId115" display="https://pbs.twimg.com/profile_banners/184178811/1437776691"/>
    <hyperlink ref="AO68" r:id="rId116" display="https://pbs.twimg.com/profile_banners/2460047754/1514084738"/>
    <hyperlink ref="AO69" r:id="rId117" display="https://pbs.twimg.com/profile_banners/86857449/1559080337"/>
    <hyperlink ref="AO72" r:id="rId118" display="https://pbs.twimg.com/profile_banners/4827584899/1556947224"/>
    <hyperlink ref="AO73" r:id="rId119" display="https://pbs.twimg.com/profile_banners/1909361/1400052440"/>
    <hyperlink ref="AO74" r:id="rId120" display="https://pbs.twimg.com/profile_banners/14430337/1481965767"/>
    <hyperlink ref="AO75" r:id="rId121" display="https://pbs.twimg.com/profile_banners/48883029/1430697736"/>
    <hyperlink ref="AO78" r:id="rId122" display="https://pbs.twimg.com/profile_banners/104894644/1531614369"/>
    <hyperlink ref="AO79" r:id="rId123" display="https://pbs.twimg.com/profile_banners/30944663/1414458456"/>
    <hyperlink ref="AO80" r:id="rId124" display="https://pbs.twimg.com/profile_banners/831893387154436096/1555872770"/>
    <hyperlink ref="AO81" r:id="rId125" display="https://pbs.twimg.com/profile_banners/2422748881/1490735000"/>
    <hyperlink ref="AO82" r:id="rId126" display="https://pbs.twimg.com/profile_banners/755496163655024640/1468959467"/>
    <hyperlink ref="AO87" r:id="rId127" display="https://pbs.twimg.com/profile_banners/11170072/1558804812"/>
    <hyperlink ref="AO88" r:id="rId128" display="https://pbs.twimg.com/profile_banners/2992526925/1547491753"/>
    <hyperlink ref="AO89" r:id="rId129" display="https://pbs.twimg.com/profile_banners/386507874/1516539659"/>
    <hyperlink ref="AO90" r:id="rId130" display="https://pbs.twimg.com/profile_banners/3196118028/1526222323"/>
    <hyperlink ref="AO93" r:id="rId131" display="https://pbs.twimg.com/profile_banners/920705371/1360920782"/>
    <hyperlink ref="AO94" r:id="rId132" display="https://pbs.twimg.com/profile_banners/115874978/1564287101"/>
    <hyperlink ref="AO95" r:id="rId133" display="https://pbs.twimg.com/profile_banners/3372585701/1463921629"/>
    <hyperlink ref="AO96" r:id="rId134" display="https://pbs.twimg.com/profile_banners/1923415112/1514518990"/>
    <hyperlink ref="AO97" r:id="rId135" display="https://pbs.twimg.com/profile_banners/14052638/1413040143"/>
    <hyperlink ref="AO99" r:id="rId136" display="https://pbs.twimg.com/profile_banners/3194569530/1492812526"/>
    <hyperlink ref="AO101" r:id="rId137" display="https://pbs.twimg.com/profile_banners/842442693531824129/1497653984"/>
    <hyperlink ref="AO102" r:id="rId138" display="https://pbs.twimg.com/profile_banners/2549024377/1521131655"/>
    <hyperlink ref="AO103" r:id="rId139" display="https://pbs.twimg.com/profile_banners/4352114429/1513113729"/>
    <hyperlink ref="AO104" r:id="rId140" display="https://pbs.twimg.com/profile_banners/116817969/1524668009"/>
    <hyperlink ref="AO105" r:id="rId141" display="https://pbs.twimg.com/profile_banners/4929791/1439938643"/>
    <hyperlink ref="AO106" r:id="rId142" display="https://pbs.twimg.com/profile_banners/4649019007/1472894163"/>
    <hyperlink ref="AU3" r:id="rId143" display="http://abs.twimg.com/images/themes/theme1/bg.png"/>
    <hyperlink ref="AU4" r:id="rId144" display="http://abs.twimg.com/images/themes/theme9/bg.gif"/>
    <hyperlink ref="AU6" r:id="rId145" display="http://abs.twimg.com/images/themes/theme1/bg.png"/>
    <hyperlink ref="AU7" r:id="rId146" display="http://abs.twimg.com/images/themes/theme1/bg.png"/>
    <hyperlink ref="AU8" r:id="rId147" display="http://abs.twimg.com/images/themes/theme1/bg.png"/>
    <hyperlink ref="AU9" r:id="rId148" display="http://abs.twimg.com/images/themes/theme15/bg.png"/>
    <hyperlink ref="AU10" r:id="rId149" display="http://abs.twimg.com/images/themes/theme1/bg.png"/>
    <hyperlink ref="AU11" r:id="rId150" display="http://abs.twimg.com/images/themes/theme1/bg.png"/>
    <hyperlink ref="AU12" r:id="rId151" display="http://abs.twimg.com/images/themes/theme1/bg.png"/>
    <hyperlink ref="AU14" r:id="rId152" display="http://abs.twimg.com/images/themes/theme1/bg.png"/>
    <hyperlink ref="AU15" r:id="rId153" display="http://abs.twimg.com/images/themes/theme1/bg.png"/>
    <hyperlink ref="AU16" r:id="rId154" display="http://abs.twimg.com/images/themes/theme1/bg.png"/>
    <hyperlink ref="AU17" r:id="rId155" display="http://abs.twimg.com/images/themes/theme1/bg.png"/>
    <hyperlink ref="AU18" r:id="rId156" display="http://abs.twimg.com/images/themes/theme2/bg.gif"/>
    <hyperlink ref="AU19" r:id="rId157" display="http://abs.twimg.com/images/themes/theme1/bg.png"/>
    <hyperlink ref="AU21" r:id="rId158" display="http://abs.twimg.com/images/themes/theme18/bg.gif"/>
    <hyperlink ref="AU22" r:id="rId159" display="http://abs.twimg.com/images/themes/theme1/bg.png"/>
    <hyperlink ref="AU23" r:id="rId160" display="http://abs.twimg.com/images/themes/theme1/bg.png"/>
    <hyperlink ref="AU24" r:id="rId161" display="http://abs.twimg.com/images/themes/theme1/bg.png"/>
    <hyperlink ref="AU25" r:id="rId162" display="http://abs.twimg.com/images/themes/theme1/bg.png"/>
    <hyperlink ref="AU26" r:id="rId163" display="http://abs.twimg.com/images/themes/theme1/bg.png"/>
    <hyperlink ref="AU27" r:id="rId164" display="http://abs.twimg.com/images/themes/theme1/bg.png"/>
    <hyperlink ref="AU28" r:id="rId165" display="http://abs.twimg.com/images/themes/theme1/bg.png"/>
    <hyperlink ref="AU29" r:id="rId166" display="http://abs.twimg.com/images/themes/theme1/bg.png"/>
    <hyperlink ref="AU30" r:id="rId167" display="http://abs.twimg.com/images/themes/theme9/bg.gif"/>
    <hyperlink ref="AU31" r:id="rId168" display="http://abs.twimg.com/images/themes/theme1/bg.png"/>
    <hyperlink ref="AU32" r:id="rId169" display="http://abs.twimg.com/images/themes/theme1/bg.png"/>
    <hyperlink ref="AU33" r:id="rId170" display="http://abs.twimg.com/images/themes/theme1/bg.png"/>
    <hyperlink ref="AU35" r:id="rId171" display="http://abs.twimg.com/images/themes/theme9/bg.gif"/>
    <hyperlink ref="AU37" r:id="rId172" display="http://abs.twimg.com/images/themes/theme1/bg.png"/>
    <hyperlink ref="AU38" r:id="rId173" display="http://abs.twimg.com/images/themes/theme1/bg.png"/>
    <hyperlink ref="AU39" r:id="rId174" display="http://abs.twimg.com/images/themes/theme3/bg.gif"/>
    <hyperlink ref="AU40" r:id="rId175" display="http://abs.twimg.com/images/themes/theme5/bg.gif"/>
    <hyperlink ref="AU42" r:id="rId176" display="http://abs.twimg.com/images/themes/theme7/bg.gif"/>
    <hyperlink ref="AU43" r:id="rId177" display="http://abs.twimg.com/images/themes/theme1/bg.png"/>
    <hyperlink ref="AU44" r:id="rId178" display="http://abs.twimg.com/images/themes/theme1/bg.png"/>
    <hyperlink ref="AU45" r:id="rId179" display="http://abs.twimg.com/images/themes/theme9/bg.gif"/>
    <hyperlink ref="AU46" r:id="rId180" display="http://abs.twimg.com/images/themes/theme1/bg.png"/>
    <hyperlink ref="AU47" r:id="rId181" display="http://abs.twimg.com/images/themes/theme5/bg.gif"/>
    <hyperlink ref="AU48" r:id="rId182" display="http://pbs.twimg.com/profile_background_images/666111968768495617/QcbiaBLG.jpg"/>
    <hyperlink ref="AU49" r:id="rId183" display="http://abs.twimg.com/images/themes/theme1/bg.png"/>
    <hyperlink ref="AU50" r:id="rId184" display="http://abs.twimg.com/images/themes/theme1/bg.png"/>
    <hyperlink ref="AU51" r:id="rId185" display="http://abs.twimg.com/images/themes/theme1/bg.png"/>
    <hyperlink ref="AU53" r:id="rId186" display="http://abs.twimg.com/images/themes/theme1/bg.png"/>
    <hyperlink ref="AU54" r:id="rId187" display="http://abs.twimg.com/images/themes/theme1/bg.png"/>
    <hyperlink ref="AU55" r:id="rId188" display="http://abs.twimg.com/images/themes/theme1/bg.png"/>
    <hyperlink ref="AU56" r:id="rId189" display="http://abs.twimg.com/images/themes/theme1/bg.png"/>
    <hyperlink ref="AU58" r:id="rId190" display="http://abs.twimg.com/images/themes/theme1/bg.png"/>
    <hyperlink ref="AU59" r:id="rId191" display="http://abs.twimg.com/images/themes/theme1/bg.png"/>
    <hyperlink ref="AU60" r:id="rId192" display="http://abs.twimg.com/images/themes/theme1/bg.png"/>
    <hyperlink ref="AU61" r:id="rId193" display="http://abs.twimg.com/images/themes/theme1/bg.png"/>
    <hyperlink ref="AU62" r:id="rId194" display="http://abs.twimg.com/images/themes/theme1/bg.png"/>
    <hyperlink ref="AU63" r:id="rId195" display="http://abs.twimg.com/images/themes/theme1/bg.png"/>
    <hyperlink ref="AU64" r:id="rId196" display="http://abs.twimg.com/images/themes/theme1/bg.png"/>
    <hyperlink ref="AU65" r:id="rId197" display="http://abs.twimg.com/images/themes/theme1/bg.png"/>
    <hyperlink ref="AU66" r:id="rId198" display="http://abs.twimg.com/images/themes/theme14/bg.gif"/>
    <hyperlink ref="AU67" r:id="rId199" display="http://abs.twimg.com/images/themes/theme1/bg.png"/>
    <hyperlink ref="AU68" r:id="rId200" display="http://abs.twimg.com/images/themes/theme1/bg.png"/>
    <hyperlink ref="AU69" r:id="rId201" display="http://abs.twimg.com/images/themes/theme1/bg.png"/>
    <hyperlink ref="AU70" r:id="rId202" display="http://abs.twimg.com/images/themes/theme6/bg.gif"/>
    <hyperlink ref="AU71" r:id="rId203" display="http://abs.twimg.com/images/themes/theme1/bg.png"/>
    <hyperlink ref="AU72" r:id="rId204" display="http://abs.twimg.com/images/themes/theme1/bg.png"/>
    <hyperlink ref="AU73" r:id="rId205" display="http://abs.twimg.com/images/themes/theme14/bg.gif"/>
    <hyperlink ref="AU74" r:id="rId206" display="http://abs.twimg.com/images/themes/theme10/bg.gif"/>
    <hyperlink ref="AU75" r:id="rId207" display="http://abs.twimg.com/images/themes/theme14/bg.gif"/>
    <hyperlink ref="AU78" r:id="rId208" display="http://abs.twimg.com/images/themes/theme9/bg.gif"/>
    <hyperlink ref="AU79" r:id="rId209" display="http://abs.twimg.com/images/themes/theme1/bg.png"/>
    <hyperlink ref="AU80" r:id="rId210" display="http://abs.twimg.com/images/themes/theme1/bg.png"/>
    <hyperlink ref="AU81" r:id="rId211" display="http://abs.twimg.com/images/themes/theme1/bg.png"/>
    <hyperlink ref="AU82" r:id="rId212" display="http://abs.twimg.com/images/themes/theme1/bg.png"/>
    <hyperlink ref="AU83" r:id="rId213" display="http://abs.twimg.com/images/themes/theme15/bg.png"/>
    <hyperlink ref="AU84" r:id="rId214" display="http://abs.twimg.com/images/themes/theme1/bg.png"/>
    <hyperlink ref="AU85" r:id="rId215" display="http://abs.twimg.com/images/themes/theme4/bg.gif"/>
    <hyperlink ref="AU86" r:id="rId216" display="http://abs.twimg.com/images/themes/theme1/bg.png"/>
    <hyperlink ref="AU87" r:id="rId217" display="http://abs.twimg.com/images/themes/theme1/bg.png"/>
    <hyperlink ref="AU88" r:id="rId218" display="http://abs.twimg.com/images/themes/theme1/bg.png"/>
    <hyperlink ref="AU89" r:id="rId219" display="http://abs.twimg.com/images/themes/theme1/bg.png"/>
    <hyperlink ref="AU90" r:id="rId220" display="http://abs.twimg.com/images/themes/theme1/bg.png"/>
    <hyperlink ref="AU91" r:id="rId221" display="http://abs.twimg.com/images/themes/theme9/bg.gif"/>
    <hyperlink ref="AU93" r:id="rId222" display="http://abs.twimg.com/images/themes/theme1/bg.png"/>
    <hyperlink ref="AU94" r:id="rId223" display="http://abs.twimg.com/images/themes/theme1/bg.png"/>
    <hyperlink ref="AU95" r:id="rId224" display="http://abs.twimg.com/images/themes/theme1/bg.png"/>
    <hyperlink ref="AU96" r:id="rId225" display="http://abs.twimg.com/images/themes/theme1/bg.png"/>
    <hyperlink ref="AU97" r:id="rId226" display="http://abs.twimg.com/images/themes/theme1/bg.png"/>
    <hyperlink ref="AU98" r:id="rId227" display="http://abs.twimg.com/images/themes/theme1/bg.png"/>
    <hyperlink ref="AU99" r:id="rId228" display="http://abs.twimg.com/images/themes/theme1/bg.png"/>
    <hyperlink ref="AU100" r:id="rId229" display="http://abs.twimg.com/images/themes/theme8/bg.gif"/>
    <hyperlink ref="AU102" r:id="rId230" display="http://abs.twimg.com/images/themes/theme1/bg.png"/>
    <hyperlink ref="AU103" r:id="rId231" display="http://abs.twimg.com/images/themes/theme1/bg.png"/>
    <hyperlink ref="AU104" r:id="rId232" display="http://abs.twimg.com/images/themes/theme7/bg.gif"/>
    <hyperlink ref="AU105" r:id="rId233" display="http://abs.twimg.com/images/themes/theme9/bg.gif"/>
    <hyperlink ref="F3" r:id="rId234" display="http://pbs.twimg.com/profile_images/1142120835005632512/ljWmnRau_normal.jpg"/>
    <hyperlink ref="F4" r:id="rId235" display="http://pbs.twimg.com/profile_images/949761503292370944/jNCD5LL0_normal.jpg"/>
    <hyperlink ref="F5" r:id="rId236" display="http://pbs.twimg.com/profile_images/1026950820388995073/Wn32QY2D_normal.jpg"/>
    <hyperlink ref="F6" r:id="rId237" display="http://pbs.twimg.com/profile_images/1044492576328470528/W0Gm9hVc_normal.jpg"/>
    <hyperlink ref="F7" r:id="rId238" display="http://pbs.twimg.com/profile_images/431826563596693504/miwa7LpW_normal.jpeg"/>
    <hyperlink ref="F8" r:id="rId239" display="http://pbs.twimg.com/profile_images/693911571177734145/2ulPtv7B_normal.jpg"/>
    <hyperlink ref="F9" r:id="rId240" display="http://pbs.twimg.com/profile_images/778699438000791552/Qpf1JXbN_normal.jpg"/>
    <hyperlink ref="F10" r:id="rId241" display="http://pbs.twimg.com/profile_images/1136609885095751681/qQbjAw7b_normal.jpg"/>
    <hyperlink ref="F11" r:id="rId242" display="http://pbs.twimg.com/profile_images/931156393108885504/EqEMtLhM_normal.jpg"/>
    <hyperlink ref="F12" r:id="rId243" display="http://pbs.twimg.com/profile_images/852711235/Giulio_normal.JPG"/>
    <hyperlink ref="F13" r:id="rId244" display="http://pbs.twimg.com/profile_images/1154814141808488448/VHOrDVN__normal.jpg"/>
    <hyperlink ref="F14" r:id="rId245" display="http://pbs.twimg.com/profile_images/1090197530887901185/NXkIJeRY_normal.jpg"/>
    <hyperlink ref="F15" r:id="rId246" display="http://pbs.twimg.com/profile_images/3064709859/6ea2ae714a71841054214ce737d866b5_normal.jpeg"/>
    <hyperlink ref="F16" r:id="rId247" display="http://pbs.twimg.com/profile_images/1136411656886472705/nAHERCja_normal.jpg"/>
    <hyperlink ref="F17" r:id="rId248" display="http://pbs.twimg.com/profile_images/970500633072750592/k9EfpiOz_normal.jpg"/>
    <hyperlink ref="F18" r:id="rId249" display="http://pbs.twimg.com/profile_images/2384033461/vzgbcjmac3dqh5qhvu5b_normal.jpeg"/>
    <hyperlink ref="F19" r:id="rId250" display="http://pbs.twimg.com/profile_images/1126337752256208897/0w0c7Epm_normal.png"/>
    <hyperlink ref="F20" r:id="rId251" display="http://pbs.twimg.com/profile_images/1158150922498924544/DfEkkijq_normal.jpg"/>
    <hyperlink ref="F21" r:id="rId252" display="http://pbs.twimg.com/profile_images/1755763315/CA390144_normal.JPG"/>
    <hyperlink ref="F22" r:id="rId253" display="http://pbs.twimg.com/profile_images/1007352789767421952/gLvkA-5h_normal.jpg"/>
    <hyperlink ref="F23" r:id="rId254" display="http://pbs.twimg.com/profile_images/327105626/n114761_33831356_3053_normal.jpg"/>
    <hyperlink ref="F24" r:id="rId255" display="http://pbs.twimg.com/profile_images/1135643730948415488/HiTYfRxg_normal.png"/>
    <hyperlink ref="F25" r:id="rId256" display="http://pbs.twimg.com/profile_images/810887013356314624/E1Uu6n58_normal.jpg"/>
    <hyperlink ref="F26" r:id="rId257" display="http://pbs.twimg.com/profile_images/1675414585/ICLR8_normal.jpg"/>
    <hyperlink ref="F27" r:id="rId258" display="http://pbs.twimg.com/profile_images/699256981287100416/7-7zis8f_normal.png"/>
    <hyperlink ref="F28" r:id="rId259" display="http://pbs.twimg.com/profile_images/1109902841869729793/7hpfcC2m_normal.png"/>
    <hyperlink ref="F29" r:id="rId260" display="http://pbs.twimg.com/profile_images/1157035760085684224/iuxTnT5g_normal.jpg"/>
    <hyperlink ref="F30" r:id="rId261" display="http://pbs.twimg.com/profile_images/725807221242757121/9ZJbCGCW_normal.jpg"/>
    <hyperlink ref="F31" r:id="rId262" display="http://pbs.twimg.com/profile_images/1156822356251291648/bir0vTc-_normal.jpg"/>
    <hyperlink ref="F32" r:id="rId263" display="http://pbs.twimg.com/profile_images/465962524928532480/PlIbYucf_normal.jpeg"/>
    <hyperlink ref="F33" r:id="rId264" display="http://pbs.twimg.com/profile_images/1018871940864512000/CFnDwp1V_normal.jpg"/>
    <hyperlink ref="F34" r:id="rId265" display="http://pbs.twimg.com/profile_images/1012375244575633408/TGW7aybC_normal.jpg"/>
    <hyperlink ref="F35" r:id="rId266" display="http://pbs.twimg.com/profile_images/707714205777076224/B5f3hDvZ_normal.jpg"/>
    <hyperlink ref="F36" r:id="rId267" display="http://pbs.twimg.com/profile_images/777189628315066368/vxI2r4ST_normal.jpg"/>
    <hyperlink ref="F37" r:id="rId268" display="http://pbs.twimg.com/profile_images/1100846881322614784/YWSrLPhM_normal.png"/>
    <hyperlink ref="F38" r:id="rId269" display="http://pbs.twimg.com/profile_images/762022023979737088/pow2Q5ho_normal.jpg"/>
    <hyperlink ref="F39" r:id="rId270" display="http://pbs.twimg.com/profile_images/938092733939572736/RqxbQc2e_normal.jpg"/>
    <hyperlink ref="F40" r:id="rId271" display="http://pbs.twimg.com/profile_images/860491062732869636/f4zaIbG3_normal.jpg"/>
    <hyperlink ref="F41" r:id="rId272" display="http://pbs.twimg.com/profile_images/1157814132512632832/H-rvnOeW_normal.png"/>
    <hyperlink ref="F42" r:id="rId273" display="http://pbs.twimg.com/profile_images/1723818967/profile-pic_normal.jpg"/>
    <hyperlink ref="F43" r:id="rId274" display="http://pbs.twimg.com/profile_images/3515263408/4dcca0278120c97c765cd0a80806d091_normal.jpeg"/>
    <hyperlink ref="F44" r:id="rId275" display="http://pbs.twimg.com/profile_images/722541924784193537/5cPNdI03_normal.jpg"/>
    <hyperlink ref="F45" r:id="rId276" display="http://pbs.twimg.com/profile_images/378800000760900612/b6d653ecd55e230db1f148717c5ae33f_normal.jpeg"/>
    <hyperlink ref="F46" r:id="rId277" display="http://pbs.twimg.com/profile_images/1045344015493844992/chbHN5z1_normal.jpg"/>
    <hyperlink ref="F47" r:id="rId278" display="http://pbs.twimg.com/profile_images/873800336070365185/NrVz96XK_normal.jpg"/>
    <hyperlink ref="F48" r:id="rId279" display="http://pbs.twimg.com/profile_images/676761037538992129/Qq-q1bRC_normal.jpg"/>
    <hyperlink ref="F49" r:id="rId280" display="http://pbs.twimg.com/profile_images/726192640241340416/WiN78WSP_normal.jpg"/>
    <hyperlink ref="F50" r:id="rId281" display="http://pbs.twimg.com/profile_images/940846681251352576/bQQfSg8i_normal.jpg"/>
    <hyperlink ref="F51" r:id="rId282" display="http://pbs.twimg.com/profile_images/1097426990699855873/lEI3EWIL_normal.png"/>
    <hyperlink ref="F52" r:id="rId283" display="http://pbs.twimg.com/profile_images/895472606094151680/IOMh1kQk_normal.jpg"/>
    <hyperlink ref="F53" r:id="rId284" display="http://pbs.twimg.com/profile_images/1019560852070907904/i0c-Wx2p_normal.jpg"/>
    <hyperlink ref="F54" r:id="rId285" display="http://pbs.twimg.com/profile_images/1082308370818752513/aXwWiEoY_normal.jpg"/>
    <hyperlink ref="F55" r:id="rId286" display="http://pbs.twimg.com/profile_images/844601527318843392/IzBNIN-z_normal.jpg"/>
    <hyperlink ref="F56" r:id="rId287" display="http://pbs.twimg.com/profile_images/1075212005949112321/l68ETcR9_normal.jpg"/>
    <hyperlink ref="F57" r:id="rId288" display="http://abs.twimg.com/sticky/default_profile_images/default_profile_normal.png"/>
    <hyperlink ref="F58" r:id="rId289" display="http://pbs.twimg.com/profile_images/1113072306681798657/LDNLxb81_normal.jpg"/>
    <hyperlink ref="F59" r:id="rId290" display="http://pbs.twimg.com/profile_images/1158585073404301312/9gwqG3DA_normal.jpg"/>
    <hyperlink ref="F60" r:id="rId291" display="http://pbs.twimg.com/profile_images/1431395997/profile_normal.jpg"/>
    <hyperlink ref="F61" r:id="rId292" display="http://pbs.twimg.com/profile_images/704767204437336065/wAAXEdOd_normal.jpg"/>
    <hyperlink ref="F62" r:id="rId293" display="http://pbs.twimg.com/profile_images/1144121553346392064/dwqvhw0H_normal.png"/>
    <hyperlink ref="F63" r:id="rId294" display="http://pbs.twimg.com/profile_images/1160063618689449984/R30n3abt_normal.jpg"/>
    <hyperlink ref="F64" r:id="rId295" display="http://pbs.twimg.com/profile_images/947208981621231616/Y20ZFQYA_normal.jpg"/>
    <hyperlink ref="F65" r:id="rId296" display="http://pbs.twimg.com/profile_images/452128134632988672/X684NU3L_normal.jpeg"/>
    <hyperlink ref="F66" r:id="rId297" display="http://pbs.twimg.com/profile_images/752018692712468480/bEEEfvvp_normal.jpg"/>
    <hyperlink ref="F67" r:id="rId298" display="http://pbs.twimg.com/profile_images/1153339971807449089/sOPfwPE-_normal.jpg"/>
    <hyperlink ref="F68" r:id="rId299" display="http://pbs.twimg.com/profile_images/1097971290617503744/_wUJUS1c_normal.png"/>
    <hyperlink ref="F69" r:id="rId300" display="http://pbs.twimg.com/profile_images/1152756104381771777/wIjwT3jF_normal.jpg"/>
    <hyperlink ref="F70" r:id="rId301" display="http://pbs.twimg.com/profile_images/1600363796/audrey_totter-crop_normal.jpg"/>
    <hyperlink ref="F71" r:id="rId302" display="http://pbs.twimg.com/profile_images/1077319986648150016/I8AE9tUO_normal.jpg"/>
    <hyperlink ref="F72" r:id="rId303" display="http://pbs.twimg.com/profile_images/1147286515250335744/EBLS2A7b_normal.jpg"/>
    <hyperlink ref="F73" r:id="rId304" display="http://pbs.twimg.com/profile_images/724025042418294785/a2DtfSWs_normal.jpg"/>
    <hyperlink ref="F74" r:id="rId305" display="http://pbs.twimg.com/profile_images/270674574/f606w_psf_normal.png"/>
    <hyperlink ref="F75" r:id="rId306" display="http://pbs.twimg.com/profile_images/590752486815838208/j87LIlVT_normal.jpg"/>
    <hyperlink ref="F76" r:id="rId307" display="http://pbs.twimg.com/profile_images/1142194242296733703/NCLxo19j_normal.jpg"/>
    <hyperlink ref="F77" r:id="rId308" display="http://pbs.twimg.com/profile_images/1146246694226616320/xrw_YnSp_normal.png"/>
    <hyperlink ref="F78" r:id="rId309" display="http://pbs.twimg.com/profile_images/411694091538165760/WO9XkQZa_normal.jpeg"/>
    <hyperlink ref="F79" r:id="rId310" display="http://pbs.twimg.com/profile_images/3415023004/2575aa98f0f29c9d6ae6f8364502cc0c_normal.jpeg"/>
    <hyperlink ref="F80" r:id="rId311" display="http://pbs.twimg.com/profile_images/1122366883141967873/U0bb7sT9_normal.jpg"/>
    <hyperlink ref="F81" r:id="rId312" display="http://pbs.twimg.com/profile_images/1097983886569684993/0h63sFmR_normal.png"/>
    <hyperlink ref="F82" r:id="rId313" display="http://pbs.twimg.com/profile_images/1099684609703510017/zcsjRYt2_normal.png"/>
    <hyperlink ref="F83" r:id="rId314" display="http://pbs.twimg.com/profile_images/680391376756944896/bM1-7lwW_normal.jpg"/>
    <hyperlink ref="F84" r:id="rId315" display="http://pbs.twimg.com/profile_images/589314790092185600/56Xdu2TI_normal.jpg"/>
    <hyperlink ref="F85" r:id="rId316" display="http://pbs.twimg.com/profile_images/41652702/myfacet_normal.jpg"/>
    <hyperlink ref="F86" r:id="rId317" display="http://pbs.twimg.com/profile_images/1098886848980561920/5ek6MezY_normal.png"/>
    <hyperlink ref="F87" r:id="rId318" display="http://pbs.twimg.com/profile_images/1147880116091064320/4X5CXbta_normal.png"/>
    <hyperlink ref="F88" r:id="rId319" display="http://pbs.twimg.com/profile_images/654178868023160832/8TRCQvLI_normal.jpg"/>
    <hyperlink ref="F89" r:id="rId320" display="http://pbs.twimg.com/profile_images/700864575491567616/u_A0ErJj_normal.jpg"/>
    <hyperlink ref="F90" r:id="rId321" display="http://pbs.twimg.com/profile_images/1036543719803998208/v-_Uypf1_normal.jpg"/>
    <hyperlink ref="F91" r:id="rId322" display="http://pbs.twimg.com/profile_images/1639387611/Kyudo_normal.jpg"/>
    <hyperlink ref="F92" r:id="rId323" display="http://pbs.twimg.com/profile_images/1103677308131393536/RZdso1Ic_normal.png"/>
    <hyperlink ref="F93" r:id="rId324" display="http://pbs.twimg.com/profile_images/2796589144/6cbbde6f53a4680037054a93a71999a3_normal.jpeg"/>
    <hyperlink ref="F94" r:id="rId325" display="http://pbs.twimg.com/profile_images/1155329950863351809/B4q7Hlu2_normal.jpg"/>
    <hyperlink ref="F95" r:id="rId326" display="http://pbs.twimg.com/profile_images/1162159541255057409/ukczAowS_normal.png"/>
    <hyperlink ref="F96" r:id="rId327" display="http://pbs.twimg.com/profile_images/1117002823806242816/P9A7dR9P_normal.jpg"/>
    <hyperlink ref="F97" r:id="rId328" display="http://pbs.twimg.com/profile_images/534887491791097856/9ku67s8v_normal.png"/>
    <hyperlink ref="F98" r:id="rId329" display="http://pbs.twimg.com/profile_images/855067694831357952/SvbyoLrN_normal.jpg"/>
    <hyperlink ref="F99" r:id="rId330" display="http://pbs.twimg.com/profile_images/1091228374465372161/0l7-MHsp_normal.jpg"/>
    <hyperlink ref="F100" r:id="rId331" display="http://pbs.twimg.com/profile_images/59656131/p9080051e2_normal.jpg"/>
    <hyperlink ref="F101" r:id="rId332" display="http://pbs.twimg.com/profile_images/966007598624493569/6ADqCLyr_normal.jpg"/>
    <hyperlink ref="F102" r:id="rId333" display="http://pbs.twimg.com/profile_images/1156833595090067456/kyWMCnzF_normal.jpg"/>
    <hyperlink ref="F103" r:id="rId334" display="http://pbs.twimg.com/profile_images/1052563712924667904/iO2eyBxE_normal.jpg"/>
    <hyperlink ref="F104" r:id="rId335" display="http://pbs.twimg.com/profile_images/1121917466534346752/65jok0p8_normal.jpg"/>
    <hyperlink ref="F105" r:id="rId336" display="http://pbs.twimg.com/profile_images/938588029794447360/RK5dv86B_normal.jpg"/>
    <hyperlink ref="F106" r:id="rId337" display="http://pbs.twimg.com/profile_images/772007307651665924/TRpx2hom_normal.jpg"/>
    <hyperlink ref="AX3" r:id="rId338" display="https://twitter.com/allen_ai"/>
    <hyperlink ref="AX4" r:id="rId339" display="https://twitter.com/karpathy"/>
    <hyperlink ref="AX5" r:id="rId340" display="https://twitter.com/ai2_allennlp"/>
    <hyperlink ref="AX6" r:id="rId341" display="https://twitter.com/ssgrn"/>
    <hyperlink ref="AX7" r:id="rId342" display="https://twitter.com/nlpnoah"/>
    <hyperlink ref="AX8" r:id="rId343" display="https://twitter.com/dallascard"/>
    <hyperlink ref="AX9" r:id="rId344" display="https://twitter.com/dangitstam"/>
    <hyperlink ref="AX10" r:id="rId345" display="https://twitter.com/garymarcus"/>
    <hyperlink ref="AX11" r:id="rId346" display="https://twitter.com/ft"/>
    <hyperlink ref="AX12" r:id="rId347" display="https://twitter.com/giulionapo"/>
    <hyperlink ref="AX13" r:id="rId348" display="https://twitter.com/michael_galkin"/>
    <hyperlink ref="AX14" r:id="rId349" display="https://twitter.com/squirrelyellow"/>
    <hyperlink ref="AX15" r:id="rId350" display="https://twitter.com/kyoun"/>
    <hyperlink ref="AX16" r:id="rId351" display="https://twitter.com/acraigpfeifer"/>
    <hyperlink ref="AX17" r:id="rId352" display="https://twitter.com/quantum_stat"/>
    <hyperlink ref="AX18" r:id="rId353" display="https://twitter.com/m_a_r_t_i_n"/>
    <hyperlink ref="AX19" r:id="rId354" display="https://twitter.com/yangkevink"/>
    <hyperlink ref="AX20" r:id="rId355" display="https://twitter.com/humansofml"/>
    <hyperlink ref="AX21" r:id="rId356" display="https://twitter.com/ksksksks2"/>
    <hyperlink ref="AX22" r:id="rId357" display="https://twitter.com/nik0spapp"/>
    <hyperlink ref="AX23" r:id="rId358" display="https://twitter.com/tristannaumann"/>
    <hyperlink ref="AX24" r:id="rId359" display="https://twitter.com/nailsocial"/>
    <hyperlink ref="AX25" r:id="rId360" display="https://twitter.com/miketyson"/>
    <hyperlink ref="AX26" r:id="rId361" display="https://twitter.com/theiclr"/>
    <hyperlink ref="AX27" r:id="rId362" display="https://twitter.com/spacy_io"/>
    <hyperlink ref="AX28" r:id="rId363" display="https://twitter.com/iclrand"/>
    <hyperlink ref="AX29" r:id="rId364" display="https://twitter.com/github"/>
    <hyperlink ref="AX30" r:id="rId365" display="https://twitter.com/danhlawreporter"/>
    <hyperlink ref="AX31" r:id="rId366" display="https://twitter.com/danielking36"/>
    <hyperlink ref="AX32" r:id="rId367" display="https://twitter.com/markneumannnn"/>
    <hyperlink ref="AX33" r:id="rId368" display="https://twitter.com/m_a_upson"/>
    <hyperlink ref="AX34" r:id="rId369" display="https://twitter.com/allenai_org"/>
    <hyperlink ref="AX35" r:id="rId370" display="https://twitter.com/codekee"/>
    <hyperlink ref="AX36" r:id="rId371" display="https://twitter.com/joyenergynews"/>
    <hyperlink ref="AX37" r:id="rId372" display="https://twitter.com/semanticscholar"/>
    <hyperlink ref="AX38" r:id="rId373" display="https://twitter.com/antomon"/>
    <hyperlink ref="AX39" r:id="rId374" display="https://twitter.com/rosenchild"/>
    <hyperlink ref="AX40" r:id="rId375" display="https://twitter.com/springernature"/>
    <hyperlink ref="AX41" r:id="rId376" display="https://twitter.com/hubvoicenlp"/>
    <hyperlink ref="AX42" r:id="rId377" display="https://twitter.com/minhpham"/>
    <hyperlink ref="AX43" r:id="rId378" display="https://twitter.com/desertnaut"/>
    <hyperlink ref="AX44" r:id="rId379" display="https://twitter.com/_uwaisiqbal"/>
    <hyperlink ref="AX45" r:id="rId380" display="https://twitter.com/nirantk"/>
    <hyperlink ref="AX46" r:id="rId381" display="https://twitter.com/iamvijaysai"/>
    <hyperlink ref="AX47" r:id="rId382" display="https://twitter.com/julianharris"/>
    <hyperlink ref="AX48" r:id="rId383" display="https://twitter.com/s"/>
    <hyperlink ref="AX49" r:id="rId384" display="https://twitter.com/carlosrof"/>
    <hyperlink ref="AX50" r:id="rId385" display="https://twitter.com/maba_xr"/>
    <hyperlink ref="AX51" r:id="rId386" display="https://twitter.com/johnmu"/>
    <hyperlink ref="AX52" r:id="rId387" display="https://twitter.com/yejinchoinka"/>
    <hyperlink ref="AX53" r:id="rId388" display="https://twitter.com/abosselut"/>
    <hyperlink ref="AX54" r:id="rId389" display="https://twitter.com/mathemakitten"/>
    <hyperlink ref="AX55" r:id="rId390" display="https://twitter.com/miles_brundage"/>
    <hyperlink ref="AX56" r:id="rId391" display="https://twitter.com/idemres"/>
    <hyperlink ref="AX57" r:id="rId392" display="https://twitter.com/ti_welfare"/>
    <hyperlink ref="AX58" r:id="rId393" display="https://twitter.com/revensaspudic"/>
    <hyperlink ref="AX59" r:id="rId394" display="https://twitter.com/elonmusk"/>
    <hyperlink ref="AX60" r:id="rId395" display="https://twitter.com/yoavgo"/>
    <hyperlink ref="AX61" r:id="rId396" display="https://twitter.com/tdietterich"/>
    <hyperlink ref="AX62" r:id="rId397" display="https://twitter.com/rodneyabrooks"/>
    <hyperlink ref="AX63" r:id="rId398" display="https://twitter.com/devfeznet"/>
    <hyperlink ref="AX64" r:id="rId399" display="https://twitter.com/rgblong"/>
    <hyperlink ref="AX65" r:id="rId400" display="https://twitter.com/etzioni"/>
    <hyperlink ref="AX66" r:id="rId401" display="https://twitter.com/maelorin"/>
    <hyperlink ref="AX67" r:id="rId402" display="https://twitter.com/klokwurk"/>
    <hyperlink ref="AX68" r:id="rId403" display="https://twitter.com/janellecshane"/>
    <hyperlink ref="AX69" r:id="rId404" display="https://twitter.com/anorangerobin"/>
    <hyperlink ref="AX70" r:id="rId405" display="https://twitter.com/j__swift"/>
    <hyperlink ref="AX71" r:id="rId406" display="https://twitter.com/totz_the_plaid"/>
    <hyperlink ref="AX72" r:id="rId407" display="https://twitter.com/ruleatlas"/>
    <hyperlink ref="AX73" r:id="rId408" display="https://twitter.com/listelian"/>
    <hyperlink ref="AX74" r:id="rId409" display="https://twitter.com/astrochris"/>
    <hyperlink ref="AX75" r:id="rId410" display="https://twitter.com/meowdip"/>
    <hyperlink ref="AX76" r:id="rId411" display="https://twitter.com/bobcatmoran"/>
    <hyperlink ref="AX77" r:id="rId412" display="https://twitter.com/zig314"/>
    <hyperlink ref="AX78" r:id="rId413" display="https://twitter.com/electricarchaeo"/>
    <hyperlink ref="AX79" r:id="rId414" display="https://twitter.com/c_dubbs"/>
    <hyperlink ref="AX80" r:id="rId415" display="https://twitter.com/mighty_mariposa"/>
    <hyperlink ref="AX81" r:id="rId416" display="https://twitter.com/christinewenc"/>
    <hyperlink ref="AX82" r:id="rId417" display="https://twitter.com/iambriangraham"/>
    <hyperlink ref="AX83" r:id="rId418" display="https://twitter.com/stripeycaptain"/>
    <hyperlink ref="AX84" r:id="rId419" display="https://twitter.com/tribble314"/>
    <hyperlink ref="AX85" r:id="rId420" display="https://twitter.com/minemaz"/>
    <hyperlink ref="AX86" r:id="rId421" display="https://twitter.com/jaguring1"/>
    <hyperlink ref="AX87" r:id="rId422" display="https://twitter.com/curseyoukhan"/>
    <hyperlink ref="AX88" r:id="rId423" display="https://twitter.com/howling_richard"/>
    <hyperlink ref="AX89" r:id="rId424" display="https://twitter.com/s_aiueo32"/>
    <hyperlink ref="AX90" r:id="rId425" display="https://twitter.com/cvpaperchalleng"/>
    <hyperlink ref="AX91" r:id="rId426" display="https://twitter.com/jbeasom"/>
    <hyperlink ref="AX92" r:id="rId427" display="https://twitter.com/nlpaperchalleng"/>
    <hyperlink ref="AX93" r:id="rId428" display="https://twitter.com/simonsmine"/>
    <hyperlink ref="AX94" r:id="rId429" display="https://twitter.com/m_tomo_"/>
    <hyperlink ref="AX95" r:id="rId430" display="https://twitter.com/botwikidotorg"/>
    <hyperlink ref="AX96" r:id="rId431" display="https://twitter.com/kur0cky_y"/>
    <hyperlink ref="AX97" r:id="rId432" display="https://twitter.com/tabatkins"/>
    <hyperlink ref="AX98" r:id="rId433" display="https://twitter.com/n_kats_"/>
    <hyperlink ref="AX99" r:id="rId434" display="https://twitter.com/0x00c651e0"/>
    <hyperlink ref="AX100" r:id="rId435" display="https://twitter.com/listmakerlisa"/>
    <hyperlink ref="AX101" r:id="rId436" display="https://twitter.com/that_guy_ego"/>
    <hyperlink ref="AX102" r:id="rId437" display="https://twitter.com/zafsel"/>
    <hyperlink ref="AX103" r:id="rId438" display="https://twitter.com/okie_elliott"/>
    <hyperlink ref="AX104" r:id="rId439" display="https://twitter.com/lecagle"/>
    <hyperlink ref="AX105" r:id="rId440" display="https://twitter.com/samurairodeo"/>
    <hyperlink ref="AX106" r:id="rId441" display="https://twitter.com/assistedevolve"/>
  </hyperlinks>
  <printOptions/>
  <pageMargins left="0.7" right="0.7" top="0.75" bottom="0.75" header="0.3" footer="0.3"/>
  <pageSetup horizontalDpi="600" verticalDpi="600" orientation="portrait" r:id="rId445"/>
  <legacyDrawing r:id="rId443"/>
  <tableParts>
    <tablePart r:id="rId4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1546</v>
      </c>
      <c r="Z2" s="13" t="s">
        <v>1570</v>
      </c>
      <c r="AA2" s="13" t="s">
        <v>1598</v>
      </c>
      <c r="AB2" s="13" t="s">
        <v>1684</v>
      </c>
      <c r="AC2" s="13" t="s">
        <v>1788</v>
      </c>
      <c r="AD2" s="13" t="s">
        <v>1822</v>
      </c>
      <c r="AE2" s="13" t="s">
        <v>1824</v>
      </c>
      <c r="AF2" s="13" t="s">
        <v>1844</v>
      </c>
      <c r="AG2" s="119" t="s">
        <v>2143</v>
      </c>
      <c r="AH2" s="119" t="s">
        <v>2144</v>
      </c>
      <c r="AI2" s="119" t="s">
        <v>2145</v>
      </c>
      <c r="AJ2" s="119" t="s">
        <v>2146</v>
      </c>
      <c r="AK2" s="119" t="s">
        <v>2147</v>
      </c>
      <c r="AL2" s="119" t="s">
        <v>2148</v>
      </c>
      <c r="AM2" s="119" t="s">
        <v>2149</v>
      </c>
      <c r="AN2" s="119" t="s">
        <v>2150</v>
      </c>
      <c r="AO2" s="119" t="s">
        <v>2153</v>
      </c>
    </row>
    <row r="3" spans="1:41" ht="15">
      <c r="A3" s="87" t="s">
        <v>1479</v>
      </c>
      <c r="B3" s="65" t="s">
        <v>1493</v>
      </c>
      <c r="C3" s="65" t="s">
        <v>56</v>
      </c>
      <c r="D3" s="103"/>
      <c r="E3" s="102"/>
      <c r="F3" s="104" t="s">
        <v>2227</v>
      </c>
      <c r="G3" s="105"/>
      <c r="H3" s="105"/>
      <c r="I3" s="106">
        <v>3</v>
      </c>
      <c r="J3" s="107"/>
      <c r="K3" s="48">
        <v>28</v>
      </c>
      <c r="L3" s="48">
        <v>29</v>
      </c>
      <c r="M3" s="48">
        <v>0</v>
      </c>
      <c r="N3" s="48">
        <v>29</v>
      </c>
      <c r="O3" s="48">
        <v>2</v>
      </c>
      <c r="P3" s="49">
        <v>0</v>
      </c>
      <c r="Q3" s="49">
        <v>0</v>
      </c>
      <c r="R3" s="48">
        <v>1</v>
      </c>
      <c r="S3" s="48">
        <v>0</v>
      </c>
      <c r="T3" s="48">
        <v>28</v>
      </c>
      <c r="U3" s="48">
        <v>29</v>
      </c>
      <c r="V3" s="48">
        <v>3</v>
      </c>
      <c r="W3" s="49">
        <v>1.923469</v>
      </c>
      <c r="X3" s="49">
        <v>0.03571428571428571</v>
      </c>
      <c r="Y3" s="78" t="s">
        <v>392</v>
      </c>
      <c r="Z3" s="78" t="s">
        <v>403</v>
      </c>
      <c r="AA3" s="78" t="s">
        <v>426</v>
      </c>
      <c r="AB3" s="84" t="s">
        <v>1685</v>
      </c>
      <c r="AC3" s="84" t="s">
        <v>1789</v>
      </c>
      <c r="AD3" s="84"/>
      <c r="AE3" s="84" t="s">
        <v>1825</v>
      </c>
      <c r="AF3" s="84" t="s">
        <v>1845</v>
      </c>
      <c r="AG3" s="116">
        <v>0</v>
      </c>
      <c r="AH3" s="120">
        <v>0</v>
      </c>
      <c r="AI3" s="116">
        <v>31</v>
      </c>
      <c r="AJ3" s="120">
        <v>4.8062015503875966</v>
      </c>
      <c r="AK3" s="116">
        <v>0</v>
      </c>
      <c r="AL3" s="120">
        <v>0</v>
      </c>
      <c r="AM3" s="116">
        <v>614</v>
      </c>
      <c r="AN3" s="120">
        <v>95.1937984496124</v>
      </c>
      <c r="AO3" s="116">
        <v>645</v>
      </c>
    </row>
    <row r="4" spans="1:41" ht="15">
      <c r="A4" s="87" t="s">
        <v>1480</v>
      </c>
      <c r="B4" s="65" t="s">
        <v>1494</v>
      </c>
      <c r="C4" s="65" t="s">
        <v>56</v>
      </c>
      <c r="D4" s="109"/>
      <c r="E4" s="108"/>
      <c r="F4" s="110" t="s">
        <v>2228</v>
      </c>
      <c r="G4" s="111"/>
      <c r="H4" s="111"/>
      <c r="I4" s="112">
        <v>4</v>
      </c>
      <c r="J4" s="113"/>
      <c r="K4" s="48">
        <v>15</v>
      </c>
      <c r="L4" s="48">
        <v>16</v>
      </c>
      <c r="M4" s="48">
        <v>18</v>
      </c>
      <c r="N4" s="48">
        <v>34</v>
      </c>
      <c r="O4" s="48">
        <v>0</v>
      </c>
      <c r="P4" s="49">
        <v>0</v>
      </c>
      <c r="Q4" s="49">
        <v>0</v>
      </c>
      <c r="R4" s="48">
        <v>1</v>
      </c>
      <c r="S4" s="48">
        <v>0</v>
      </c>
      <c r="T4" s="48">
        <v>15</v>
      </c>
      <c r="U4" s="48">
        <v>34</v>
      </c>
      <c r="V4" s="48">
        <v>4</v>
      </c>
      <c r="W4" s="49">
        <v>1.946667</v>
      </c>
      <c r="X4" s="49">
        <v>0.10476190476190476</v>
      </c>
      <c r="Y4" s="78" t="s">
        <v>1547</v>
      </c>
      <c r="Z4" s="78" t="s">
        <v>1571</v>
      </c>
      <c r="AA4" s="78" t="s">
        <v>1599</v>
      </c>
      <c r="AB4" s="84" t="s">
        <v>1686</v>
      </c>
      <c r="AC4" s="84" t="s">
        <v>1790</v>
      </c>
      <c r="AD4" s="84" t="s">
        <v>1823</v>
      </c>
      <c r="AE4" s="84" t="s">
        <v>1826</v>
      </c>
      <c r="AF4" s="84" t="s">
        <v>1846</v>
      </c>
      <c r="AG4" s="116">
        <v>17</v>
      </c>
      <c r="AH4" s="120">
        <v>4.314720812182741</v>
      </c>
      <c r="AI4" s="116">
        <v>0</v>
      </c>
      <c r="AJ4" s="120">
        <v>0</v>
      </c>
      <c r="AK4" s="116">
        <v>0</v>
      </c>
      <c r="AL4" s="120">
        <v>0</v>
      </c>
      <c r="AM4" s="116">
        <v>377</v>
      </c>
      <c r="AN4" s="120">
        <v>95.68527918781726</v>
      </c>
      <c r="AO4" s="116">
        <v>394</v>
      </c>
    </row>
    <row r="5" spans="1:41" ht="15">
      <c r="A5" s="87" t="s">
        <v>1481</v>
      </c>
      <c r="B5" s="65" t="s">
        <v>1495</v>
      </c>
      <c r="C5" s="65" t="s">
        <v>56</v>
      </c>
      <c r="D5" s="109"/>
      <c r="E5" s="108"/>
      <c r="F5" s="110" t="s">
        <v>2229</v>
      </c>
      <c r="G5" s="111"/>
      <c r="H5" s="111"/>
      <c r="I5" s="112">
        <v>5</v>
      </c>
      <c r="J5" s="113"/>
      <c r="K5" s="48">
        <v>13</v>
      </c>
      <c r="L5" s="48">
        <v>13</v>
      </c>
      <c r="M5" s="48">
        <v>4</v>
      </c>
      <c r="N5" s="48">
        <v>17</v>
      </c>
      <c r="O5" s="48">
        <v>4</v>
      </c>
      <c r="P5" s="49">
        <v>0</v>
      </c>
      <c r="Q5" s="49">
        <v>0</v>
      </c>
      <c r="R5" s="48">
        <v>1</v>
      </c>
      <c r="S5" s="48">
        <v>0</v>
      </c>
      <c r="T5" s="48">
        <v>13</v>
      </c>
      <c r="U5" s="48">
        <v>17</v>
      </c>
      <c r="V5" s="48">
        <v>4</v>
      </c>
      <c r="W5" s="49">
        <v>2.272189</v>
      </c>
      <c r="X5" s="49">
        <v>0.07692307692307693</v>
      </c>
      <c r="Y5" s="78" t="s">
        <v>1548</v>
      </c>
      <c r="Z5" s="78" t="s">
        <v>1572</v>
      </c>
      <c r="AA5" s="78" t="s">
        <v>425</v>
      </c>
      <c r="AB5" s="84" t="s">
        <v>1687</v>
      </c>
      <c r="AC5" s="84" t="s">
        <v>1791</v>
      </c>
      <c r="AD5" s="84"/>
      <c r="AE5" s="84" t="s">
        <v>1827</v>
      </c>
      <c r="AF5" s="84" t="s">
        <v>1847</v>
      </c>
      <c r="AG5" s="116">
        <v>4</v>
      </c>
      <c r="AH5" s="120">
        <v>2.1390374331550803</v>
      </c>
      <c r="AI5" s="116">
        <v>0</v>
      </c>
      <c r="AJ5" s="120">
        <v>0</v>
      </c>
      <c r="AK5" s="116">
        <v>0</v>
      </c>
      <c r="AL5" s="120">
        <v>0</v>
      </c>
      <c r="AM5" s="116">
        <v>183</v>
      </c>
      <c r="AN5" s="120">
        <v>97.86096256684492</v>
      </c>
      <c r="AO5" s="116">
        <v>187</v>
      </c>
    </row>
    <row r="6" spans="1:41" ht="15">
      <c r="A6" s="87" t="s">
        <v>1482</v>
      </c>
      <c r="B6" s="65" t="s">
        <v>1496</v>
      </c>
      <c r="C6" s="65" t="s">
        <v>56</v>
      </c>
      <c r="D6" s="109"/>
      <c r="E6" s="108"/>
      <c r="F6" s="110" t="s">
        <v>2230</v>
      </c>
      <c r="G6" s="111"/>
      <c r="H6" s="111"/>
      <c r="I6" s="112">
        <v>6</v>
      </c>
      <c r="J6" s="113"/>
      <c r="K6" s="48">
        <v>11</v>
      </c>
      <c r="L6" s="48">
        <v>25</v>
      </c>
      <c r="M6" s="48">
        <v>14</v>
      </c>
      <c r="N6" s="48">
        <v>39</v>
      </c>
      <c r="O6" s="48">
        <v>0</v>
      </c>
      <c r="P6" s="49">
        <v>0.10344827586206896</v>
      </c>
      <c r="Q6" s="49">
        <v>0.1875</v>
      </c>
      <c r="R6" s="48">
        <v>1</v>
      </c>
      <c r="S6" s="48">
        <v>0</v>
      </c>
      <c r="T6" s="48">
        <v>11</v>
      </c>
      <c r="U6" s="48">
        <v>39</v>
      </c>
      <c r="V6" s="48">
        <v>2</v>
      </c>
      <c r="W6" s="49">
        <v>1.338843</v>
      </c>
      <c r="X6" s="49">
        <v>0.2909090909090909</v>
      </c>
      <c r="Y6" s="78"/>
      <c r="Z6" s="78"/>
      <c r="AA6" s="78" t="s">
        <v>422</v>
      </c>
      <c r="AB6" s="84" t="s">
        <v>1688</v>
      </c>
      <c r="AC6" s="84" t="s">
        <v>1792</v>
      </c>
      <c r="AD6" s="84" t="s">
        <v>231</v>
      </c>
      <c r="AE6" s="84" t="s">
        <v>1828</v>
      </c>
      <c r="AF6" s="84" t="s">
        <v>1848</v>
      </c>
      <c r="AG6" s="116">
        <v>2</v>
      </c>
      <c r="AH6" s="120">
        <v>0.9174311926605505</v>
      </c>
      <c r="AI6" s="116">
        <v>0</v>
      </c>
      <c r="AJ6" s="120">
        <v>0</v>
      </c>
      <c r="AK6" s="116">
        <v>0</v>
      </c>
      <c r="AL6" s="120">
        <v>0</v>
      </c>
      <c r="AM6" s="116">
        <v>216</v>
      </c>
      <c r="AN6" s="120">
        <v>99.08256880733946</v>
      </c>
      <c r="AO6" s="116">
        <v>218</v>
      </c>
    </row>
    <row r="7" spans="1:41" ht="15">
      <c r="A7" s="87" t="s">
        <v>1483</v>
      </c>
      <c r="B7" s="65" t="s">
        <v>1497</v>
      </c>
      <c r="C7" s="65" t="s">
        <v>56</v>
      </c>
      <c r="D7" s="109"/>
      <c r="E7" s="108"/>
      <c r="F7" s="110" t="s">
        <v>2231</v>
      </c>
      <c r="G7" s="111"/>
      <c r="H7" s="111"/>
      <c r="I7" s="112">
        <v>7</v>
      </c>
      <c r="J7" s="113"/>
      <c r="K7" s="48">
        <v>7</v>
      </c>
      <c r="L7" s="48">
        <v>9</v>
      </c>
      <c r="M7" s="48">
        <v>0</v>
      </c>
      <c r="N7" s="48">
        <v>9</v>
      </c>
      <c r="O7" s="48">
        <v>1</v>
      </c>
      <c r="P7" s="49">
        <v>0</v>
      </c>
      <c r="Q7" s="49">
        <v>0</v>
      </c>
      <c r="R7" s="48">
        <v>1</v>
      </c>
      <c r="S7" s="48">
        <v>0</v>
      </c>
      <c r="T7" s="48">
        <v>7</v>
      </c>
      <c r="U7" s="48">
        <v>9</v>
      </c>
      <c r="V7" s="48">
        <v>3</v>
      </c>
      <c r="W7" s="49">
        <v>1.55102</v>
      </c>
      <c r="X7" s="49">
        <v>0.19047619047619047</v>
      </c>
      <c r="Y7" s="78" t="s">
        <v>1549</v>
      </c>
      <c r="Z7" s="78" t="s">
        <v>1573</v>
      </c>
      <c r="AA7" s="78" t="s">
        <v>419</v>
      </c>
      <c r="AB7" s="84" t="s">
        <v>1689</v>
      </c>
      <c r="AC7" s="84" t="s">
        <v>1793</v>
      </c>
      <c r="AD7" s="84"/>
      <c r="AE7" s="84" t="s">
        <v>1829</v>
      </c>
      <c r="AF7" s="84" t="s">
        <v>1849</v>
      </c>
      <c r="AG7" s="116">
        <v>7</v>
      </c>
      <c r="AH7" s="120">
        <v>5</v>
      </c>
      <c r="AI7" s="116">
        <v>2</v>
      </c>
      <c r="AJ7" s="120">
        <v>1.4285714285714286</v>
      </c>
      <c r="AK7" s="116">
        <v>0</v>
      </c>
      <c r="AL7" s="120">
        <v>0</v>
      </c>
      <c r="AM7" s="116">
        <v>131</v>
      </c>
      <c r="AN7" s="120">
        <v>93.57142857142857</v>
      </c>
      <c r="AO7" s="116">
        <v>140</v>
      </c>
    </row>
    <row r="8" spans="1:41" ht="15">
      <c r="A8" s="87" t="s">
        <v>1484</v>
      </c>
      <c r="B8" s="65" t="s">
        <v>1498</v>
      </c>
      <c r="C8" s="65" t="s">
        <v>56</v>
      </c>
      <c r="D8" s="109"/>
      <c r="E8" s="108"/>
      <c r="F8" s="110" t="s">
        <v>2232</v>
      </c>
      <c r="G8" s="111"/>
      <c r="H8" s="111"/>
      <c r="I8" s="112">
        <v>8</v>
      </c>
      <c r="J8" s="113"/>
      <c r="K8" s="48">
        <v>7</v>
      </c>
      <c r="L8" s="48">
        <v>6</v>
      </c>
      <c r="M8" s="48">
        <v>0</v>
      </c>
      <c r="N8" s="48">
        <v>6</v>
      </c>
      <c r="O8" s="48">
        <v>0</v>
      </c>
      <c r="P8" s="49">
        <v>0</v>
      </c>
      <c r="Q8" s="49">
        <v>0</v>
      </c>
      <c r="R8" s="48">
        <v>1</v>
      </c>
      <c r="S8" s="48">
        <v>0</v>
      </c>
      <c r="T8" s="48">
        <v>7</v>
      </c>
      <c r="U8" s="48">
        <v>6</v>
      </c>
      <c r="V8" s="48">
        <v>2</v>
      </c>
      <c r="W8" s="49">
        <v>1.469388</v>
      </c>
      <c r="X8" s="49">
        <v>0.14285714285714285</v>
      </c>
      <c r="Y8" s="78" t="s">
        <v>380</v>
      </c>
      <c r="Z8" s="78" t="s">
        <v>404</v>
      </c>
      <c r="AA8" s="78" t="s">
        <v>418</v>
      </c>
      <c r="AB8" s="84" t="s">
        <v>1690</v>
      </c>
      <c r="AC8" s="84" t="s">
        <v>1794</v>
      </c>
      <c r="AD8" s="84"/>
      <c r="AE8" s="84" t="s">
        <v>1830</v>
      </c>
      <c r="AF8" s="84" t="s">
        <v>1850</v>
      </c>
      <c r="AG8" s="116">
        <v>4</v>
      </c>
      <c r="AH8" s="120">
        <v>4.444444444444445</v>
      </c>
      <c r="AI8" s="116">
        <v>0</v>
      </c>
      <c r="AJ8" s="120">
        <v>0</v>
      </c>
      <c r="AK8" s="116">
        <v>0</v>
      </c>
      <c r="AL8" s="120">
        <v>0</v>
      </c>
      <c r="AM8" s="116">
        <v>86</v>
      </c>
      <c r="AN8" s="120">
        <v>95.55555555555556</v>
      </c>
      <c r="AO8" s="116">
        <v>90</v>
      </c>
    </row>
    <row r="9" spans="1:41" ht="15">
      <c r="A9" s="87" t="s">
        <v>1485</v>
      </c>
      <c r="B9" s="65" t="s">
        <v>1499</v>
      </c>
      <c r="C9" s="65" t="s">
        <v>56</v>
      </c>
      <c r="D9" s="109"/>
      <c r="E9" s="108"/>
      <c r="F9" s="110" t="s">
        <v>2233</v>
      </c>
      <c r="G9" s="111"/>
      <c r="H9" s="111"/>
      <c r="I9" s="112">
        <v>9</v>
      </c>
      <c r="J9" s="113"/>
      <c r="K9" s="48">
        <v>4</v>
      </c>
      <c r="L9" s="48">
        <v>3</v>
      </c>
      <c r="M9" s="48">
        <v>0</v>
      </c>
      <c r="N9" s="48">
        <v>3</v>
      </c>
      <c r="O9" s="48">
        <v>0</v>
      </c>
      <c r="P9" s="49">
        <v>0</v>
      </c>
      <c r="Q9" s="49">
        <v>0</v>
      </c>
      <c r="R9" s="48">
        <v>1</v>
      </c>
      <c r="S9" s="48">
        <v>0</v>
      </c>
      <c r="T9" s="48">
        <v>4</v>
      </c>
      <c r="U9" s="48">
        <v>3</v>
      </c>
      <c r="V9" s="48">
        <v>2</v>
      </c>
      <c r="W9" s="49">
        <v>1.125</v>
      </c>
      <c r="X9" s="49">
        <v>0.25</v>
      </c>
      <c r="Y9" s="78" t="s">
        <v>397</v>
      </c>
      <c r="Z9" s="78" t="s">
        <v>403</v>
      </c>
      <c r="AA9" s="78"/>
      <c r="AB9" s="84" t="s">
        <v>1660</v>
      </c>
      <c r="AC9" s="84" t="s">
        <v>739</v>
      </c>
      <c r="AD9" s="84" t="s">
        <v>315</v>
      </c>
      <c r="AE9" s="84" t="s">
        <v>1831</v>
      </c>
      <c r="AF9" s="84" t="s">
        <v>1851</v>
      </c>
      <c r="AG9" s="116">
        <v>1</v>
      </c>
      <c r="AH9" s="120">
        <v>3.4482758620689653</v>
      </c>
      <c r="AI9" s="116">
        <v>0</v>
      </c>
      <c r="AJ9" s="120">
        <v>0</v>
      </c>
      <c r="AK9" s="116">
        <v>0</v>
      </c>
      <c r="AL9" s="120">
        <v>0</v>
      </c>
      <c r="AM9" s="116">
        <v>28</v>
      </c>
      <c r="AN9" s="120">
        <v>96.55172413793103</v>
      </c>
      <c r="AO9" s="116">
        <v>29</v>
      </c>
    </row>
    <row r="10" spans="1:41" ht="14.25" customHeight="1">
      <c r="A10" s="87" t="s">
        <v>1486</v>
      </c>
      <c r="B10" s="65" t="s">
        <v>1500</v>
      </c>
      <c r="C10" s="65" t="s">
        <v>56</v>
      </c>
      <c r="D10" s="109"/>
      <c r="E10" s="108"/>
      <c r="F10" s="110" t="s">
        <v>2234</v>
      </c>
      <c r="G10" s="111"/>
      <c r="H10" s="111"/>
      <c r="I10" s="112">
        <v>10</v>
      </c>
      <c r="J10" s="113"/>
      <c r="K10" s="48">
        <v>4</v>
      </c>
      <c r="L10" s="48">
        <v>3</v>
      </c>
      <c r="M10" s="48">
        <v>6</v>
      </c>
      <c r="N10" s="48">
        <v>9</v>
      </c>
      <c r="O10" s="48">
        <v>2</v>
      </c>
      <c r="P10" s="49">
        <v>0.25</v>
      </c>
      <c r="Q10" s="49">
        <v>0.4</v>
      </c>
      <c r="R10" s="48">
        <v>1</v>
      </c>
      <c r="S10" s="48">
        <v>0</v>
      </c>
      <c r="T10" s="48">
        <v>4</v>
      </c>
      <c r="U10" s="48">
        <v>9</v>
      </c>
      <c r="V10" s="48">
        <v>2</v>
      </c>
      <c r="W10" s="49">
        <v>1</v>
      </c>
      <c r="X10" s="49">
        <v>0.4166666666666667</v>
      </c>
      <c r="Y10" s="78" t="s">
        <v>1550</v>
      </c>
      <c r="Z10" s="78" t="s">
        <v>412</v>
      </c>
      <c r="AA10" s="78" t="s">
        <v>422</v>
      </c>
      <c r="AB10" s="84" t="s">
        <v>1691</v>
      </c>
      <c r="AC10" s="84" t="s">
        <v>1795</v>
      </c>
      <c r="AD10" s="84"/>
      <c r="AE10" s="84" t="s">
        <v>1832</v>
      </c>
      <c r="AF10" s="84" t="s">
        <v>1852</v>
      </c>
      <c r="AG10" s="116">
        <v>13</v>
      </c>
      <c r="AH10" s="120">
        <v>11.016949152542374</v>
      </c>
      <c r="AI10" s="116">
        <v>7</v>
      </c>
      <c r="AJ10" s="120">
        <v>5.932203389830509</v>
      </c>
      <c r="AK10" s="116">
        <v>0</v>
      </c>
      <c r="AL10" s="120">
        <v>0</v>
      </c>
      <c r="AM10" s="116">
        <v>98</v>
      </c>
      <c r="AN10" s="120">
        <v>83.05084745762711</v>
      </c>
      <c r="AO10" s="116">
        <v>118</v>
      </c>
    </row>
    <row r="11" spans="1:41" ht="15">
      <c r="A11" s="87" t="s">
        <v>1487</v>
      </c>
      <c r="B11" s="65" t="s">
        <v>1501</v>
      </c>
      <c r="C11" s="65" t="s">
        <v>56</v>
      </c>
      <c r="D11" s="109"/>
      <c r="E11" s="108"/>
      <c r="F11" s="110" t="s">
        <v>2235</v>
      </c>
      <c r="G11" s="111"/>
      <c r="H11" s="111"/>
      <c r="I11" s="112">
        <v>11</v>
      </c>
      <c r="J11" s="113"/>
      <c r="K11" s="48">
        <v>4</v>
      </c>
      <c r="L11" s="48">
        <v>4</v>
      </c>
      <c r="M11" s="48">
        <v>0</v>
      </c>
      <c r="N11" s="48">
        <v>4</v>
      </c>
      <c r="O11" s="48">
        <v>4</v>
      </c>
      <c r="P11" s="49" t="s">
        <v>1508</v>
      </c>
      <c r="Q11" s="49" t="s">
        <v>1508</v>
      </c>
      <c r="R11" s="48">
        <v>4</v>
      </c>
      <c r="S11" s="48">
        <v>4</v>
      </c>
      <c r="T11" s="48">
        <v>1</v>
      </c>
      <c r="U11" s="48">
        <v>1</v>
      </c>
      <c r="V11" s="48">
        <v>0</v>
      </c>
      <c r="W11" s="49">
        <v>0</v>
      </c>
      <c r="X11" s="49">
        <v>0</v>
      </c>
      <c r="Y11" s="78" t="s">
        <v>1551</v>
      </c>
      <c r="Z11" s="78" t="s">
        <v>403</v>
      </c>
      <c r="AA11" s="78" t="s">
        <v>1600</v>
      </c>
      <c r="AB11" s="84" t="s">
        <v>1692</v>
      </c>
      <c r="AC11" s="84" t="s">
        <v>1712</v>
      </c>
      <c r="AD11" s="84"/>
      <c r="AE11" s="84"/>
      <c r="AF11" s="84" t="s">
        <v>1853</v>
      </c>
      <c r="AG11" s="116">
        <v>3</v>
      </c>
      <c r="AH11" s="120">
        <v>4.761904761904762</v>
      </c>
      <c r="AI11" s="116">
        <v>0</v>
      </c>
      <c r="AJ11" s="120">
        <v>0</v>
      </c>
      <c r="AK11" s="116">
        <v>0</v>
      </c>
      <c r="AL11" s="120">
        <v>0</v>
      </c>
      <c r="AM11" s="116">
        <v>60</v>
      </c>
      <c r="AN11" s="120">
        <v>95.23809523809524</v>
      </c>
      <c r="AO11" s="116">
        <v>63</v>
      </c>
    </row>
    <row r="12" spans="1:41" ht="15">
      <c r="A12" s="87" t="s">
        <v>1488</v>
      </c>
      <c r="B12" s="65" t="s">
        <v>1502</v>
      </c>
      <c r="C12" s="65" t="s">
        <v>56</v>
      </c>
      <c r="D12" s="109"/>
      <c r="E12" s="108"/>
      <c r="F12" s="110" t="s">
        <v>2236</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t="s">
        <v>384</v>
      </c>
      <c r="Z12" s="78" t="s">
        <v>403</v>
      </c>
      <c r="AA12" s="78" t="s">
        <v>421</v>
      </c>
      <c r="AB12" s="84" t="s">
        <v>1693</v>
      </c>
      <c r="AC12" s="84" t="s">
        <v>1796</v>
      </c>
      <c r="AD12" s="84"/>
      <c r="AE12" s="84" t="s">
        <v>219</v>
      </c>
      <c r="AF12" s="84" t="s">
        <v>1854</v>
      </c>
      <c r="AG12" s="116">
        <v>0</v>
      </c>
      <c r="AH12" s="120">
        <v>0</v>
      </c>
      <c r="AI12" s="116">
        <v>0</v>
      </c>
      <c r="AJ12" s="120">
        <v>0</v>
      </c>
      <c r="AK12" s="116">
        <v>0</v>
      </c>
      <c r="AL12" s="120">
        <v>0</v>
      </c>
      <c r="AM12" s="116">
        <v>54</v>
      </c>
      <c r="AN12" s="120">
        <v>100</v>
      </c>
      <c r="AO12" s="116">
        <v>54</v>
      </c>
    </row>
    <row r="13" spans="1:41" ht="15">
      <c r="A13" s="87" t="s">
        <v>1489</v>
      </c>
      <c r="B13" s="65" t="s">
        <v>1503</v>
      </c>
      <c r="C13" s="65" t="s">
        <v>56</v>
      </c>
      <c r="D13" s="109"/>
      <c r="E13" s="108"/>
      <c r="F13" s="110" t="s">
        <v>2237</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395</v>
      </c>
      <c r="Z13" s="78" t="s">
        <v>403</v>
      </c>
      <c r="AA13" s="78"/>
      <c r="AB13" s="84" t="s">
        <v>1694</v>
      </c>
      <c r="AC13" s="84" t="s">
        <v>1797</v>
      </c>
      <c r="AD13" s="84"/>
      <c r="AE13" s="84" t="s">
        <v>248</v>
      </c>
      <c r="AF13" s="84" t="s">
        <v>1855</v>
      </c>
      <c r="AG13" s="116">
        <v>4</v>
      </c>
      <c r="AH13" s="120">
        <v>5.333333333333333</v>
      </c>
      <c r="AI13" s="116">
        <v>0</v>
      </c>
      <c r="AJ13" s="120">
        <v>0</v>
      </c>
      <c r="AK13" s="116">
        <v>0</v>
      </c>
      <c r="AL13" s="120">
        <v>0</v>
      </c>
      <c r="AM13" s="116">
        <v>71</v>
      </c>
      <c r="AN13" s="120">
        <v>94.66666666666667</v>
      </c>
      <c r="AO13" s="116">
        <v>75</v>
      </c>
    </row>
    <row r="14" spans="1:41" ht="15">
      <c r="A14" s="87" t="s">
        <v>1490</v>
      </c>
      <c r="B14" s="65" t="s">
        <v>1504</v>
      </c>
      <c r="C14" s="65" t="s">
        <v>56</v>
      </c>
      <c r="D14" s="109"/>
      <c r="E14" s="108"/>
      <c r="F14" s="110" t="s">
        <v>2238</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392</v>
      </c>
      <c r="Z14" s="78" t="s">
        <v>403</v>
      </c>
      <c r="AA14" s="78"/>
      <c r="AB14" s="84" t="s">
        <v>1695</v>
      </c>
      <c r="AC14" s="84" t="s">
        <v>739</v>
      </c>
      <c r="AD14" s="84"/>
      <c r="AE14" s="84" t="s">
        <v>311</v>
      </c>
      <c r="AF14" s="84" t="s">
        <v>1856</v>
      </c>
      <c r="AG14" s="116">
        <v>1</v>
      </c>
      <c r="AH14" s="120">
        <v>2.7027027027027026</v>
      </c>
      <c r="AI14" s="116">
        <v>2</v>
      </c>
      <c r="AJ14" s="120">
        <v>5.405405405405405</v>
      </c>
      <c r="AK14" s="116">
        <v>0</v>
      </c>
      <c r="AL14" s="120">
        <v>0</v>
      </c>
      <c r="AM14" s="116">
        <v>34</v>
      </c>
      <c r="AN14" s="120">
        <v>91.89189189189189</v>
      </c>
      <c r="AO14" s="116">
        <v>37</v>
      </c>
    </row>
    <row r="15" spans="1:41" ht="15">
      <c r="A15" s="87" t="s">
        <v>1491</v>
      </c>
      <c r="B15" s="65" t="s">
        <v>1493</v>
      </c>
      <c r="C15" s="65" t="s">
        <v>59</v>
      </c>
      <c r="D15" s="109"/>
      <c r="E15" s="108"/>
      <c r="F15" s="110" t="s">
        <v>1491</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389</v>
      </c>
      <c r="Z15" s="78" t="s">
        <v>411</v>
      </c>
      <c r="AA15" s="78"/>
      <c r="AB15" s="84" t="s">
        <v>739</v>
      </c>
      <c r="AC15" s="84" t="s">
        <v>739</v>
      </c>
      <c r="AD15" s="84" t="s">
        <v>309</v>
      </c>
      <c r="AE15" s="84"/>
      <c r="AF15" s="84" t="s">
        <v>1857</v>
      </c>
      <c r="AG15" s="116">
        <v>5</v>
      </c>
      <c r="AH15" s="120">
        <v>12.195121951219512</v>
      </c>
      <c r="AI15" s="116">
        <v>0</v>
      </c>
      <c r="AJ15" s="120">
        <v>0</v>
      </c>
      <c r="AK15" s="116">
        <v>0</v>
      </c>
      <c r="AL15" s="120">
        <v>0</v>
      </c>
      <c r="AM15" s="116">
        <v>36</v>
      </c>
      <c r="AN15" s="120">
        <v>87.8048780487805</v>
      </c>
      <c r="AO15" s="116">
        <v>41</v>
      </c>
    </row>
    <row r="16" spans="1:41" ht="15">
      <c r="A16" s="87" t="s">
        <v>1492</v>
      </c>
      <c r="B16" s="65" t="s">
        <v>1494</v>
      </c>
      <c r="C16" s="65" t="s">
        <v>59</v>
      </c>
      <c r="D16" s="109"/>
      <c r="E16" s="108"/>
      <c r="F16" s="110" t="s">
        <v>2239</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387</v>
      </c>
      <c r="Z16" s="78" t="s">
        <v>409</v>
      </c>
      <c r="AA16" s="78"/>
      <c r="AB16" s="84" t="s">
        <v>1696</v>
      </c>
      <c r="AC16" s="84" t="s">
        <v>739</v>
      </c>
      <c r="AD16" s="84"/>
      <c r="AE16" s="84" t="s">
        <v>304</v>
      </c>
      <c r="AF16" s="84" t="s">
        <v>1858</v>
      </c>
      <c r="AG16" s="116">
        <v>2</v>
      </c>
      <c r="AH16" s="120">
        <v>6.0606060606060606</v>
      </c>
      <c r="AI16" s="116">
        <v>2</v>
      </c>
      <c r="AJ16" s="120">
        <v>6.0606060606060606</v>
      </c>
      <c r="AK16" s="116">
        <v>0</v>
      </c>
      <c r="AL16" s="120">
        <v>0</v>
      </c>
      <c r="AM16" s="116">
        <v>29</v>
      </c>
      <c r="AN16" s="120">
        <v>87.87878787878788</v>
      </c>
      <c r="AO16" s="116">
        <v>33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1479</v>
      </c>
      <c r="B2" s="84" t="s">
        <v>297</v>
      </c>
      <c r="C2" s="78">
        <f>VLOOKUP(GroupVertices[[#This Row],[Vertex]],Vertices[],MATCH("ID",Vertices[[#Headers],[Vertex]:[Vertex Content Word Count]],0),FALSE)</f>
        <v>106</v>
      </c>
    </row>
    <row r="3" spans="1:3" ht="15">
      <c r="A3" s="78" t="s">
        <v>1479</v>
      </c>
      <c r="B3" s="84" t="s">
        <v>296</v>
      </c>
      <c r="C3" s="78">
        <f>VLOOKUP(GroupVertices[[#This Row],[Vertex]],Vertices[],MATCH("ID",Vertices[[#Headers],[Vertex]:[Vertex Content Word Count]],0),FALSE)</f>
        <v>68</v>
      </c>
    </row>
    <row r="4" spans="1:3" ht="15">
      <c r="A4" s="78" t="s">
        <v>1479</v>
      </c>
      <c r="B4" s="84" t="s">
        <v>294</v>
      </c>
      <c r="C4" s="78">
        <f>VLOOKUP(GroupVertices[[#This Row],[Vertex]],Vertices[],MATCH("ID",Vertices[[#Headers],[Vertex]:[Vertex Content Word Count]],0),FALSE)</f>
        <v>104</v>
      </c>
    </row>
    <row r="5" spans="1:3" ht="15">
      <c r="A5" s="78" t="s">
        <v>1479</v>
      </c>
      <c r="B5" s="84" t="s">
        <v>293</v>
      </c>
      <c r="C5" s="78">
        <f>VLOOKUP(GroupVertices[[#This Row],[Vertex]],Vertices[],MATCH("ID",Vertices[[#Headers],[Vertex]:[Vertex Content Word Count]],0),FALSE)</f>
        <v>103</v>
      </c>
    </row>
    <row r="6" spans="1:3" ht="15">
      <c r="A6" s="78" t="s">
        <v>1479</v>
      </c>
      <c r="B6" s="84" t="s">
        <v>291</v>
      </c>
      <c r="C6" s="78">
        <f>VLOOKUP(GroupVertices[[#This Row],[Vertex]],Vertices[],MATCH("ID",Vertices[[#Headers],[Vertex]:[Vertex Content Word Count]],0),FALSE)</f>
        <v>101</v>
      </c>
    </row>
    <row r="7" spans="1:3" ht="15">
      <c r="A7" s="78" t="s">
        <v>1479</v>
      </c>
      <c r="B7" s="84" t="s">
        <v>290</v>
      </c>
      <c r="C7" s="78">
        <f>VLOOKUP(GroupVertices[[#This Row],[Vertex]],Vertices[],MATCH("ID",Vertices[[#Headers],[Vertex]:[Vertex Content Word Count]],0),FALSE)</f>
        <v>100</v>
      </c>
    </row>
    <row r="8" spans="1:3" ht="15">
      <c r="A8" s="78" t="s">
        <v>1479</v>
      </c>
      <c r="B8" s="84" t="s">
        <v>289</v>
      </c>
      <c r="C8" s="78">
        <f>VLOOKUP(GroupVertices[[#This Row],[Vertex]],Vertices[],MATCH("ID",Vertices[[#Headers],[Vertex]:[Vertex Content Word Count]],0),FALSE)</f>
        <v>99</v>
      </c>
    </row>
    <row r="9" spans="1:3" ht="15">
      <c r="A9" s="78" t="s">
        <v>1479</v>
      </c>
      <c r="B9" s="84" t="s">
        <v>286</v>
      </c>
      <c r="C9" s="78">
        <f>VLOOKUP(GroupVertices[[#This Row],[Vertex]],Vertices[],MATCH("ID",Vertices[[#Headers],[Vertex]:[Vertex Content Word Count]],0),FALSE)</f>
        <v>97</v>
      </c>
    </row>
    <row r="10" spans="1:3" ht="15">
      <c r="A10" s="78" t="s">
        <v>1479</v>
      </c>
      <c r="B10" s="84" t="s">
        <v>284</v>
      </c>
      <c r="C10" s="78">
        <f>VLOOKUP(GroupVertices[[#This Row],[Vertex]],Vertices[],MATCH("ID",Vertices[[#Headers],[Vertex]:[Vertex Content Word Count]],0),FALSE)</f>
        <v>95</v>
      </c>
    </row>
    <row r="11" spans="1:3" ht="15">
      <c r="A11" s="78" t="s">
        <v>1479</v>
      </c>
      <c r="B11" s="84" t="s">
        <v>280</v>
      </c>
      <c r="C11" s="78">
        <f>VLOOKUP(GroupVertices[[#This Row],[Vertex]],Vertices[],MATCH("ID",Vertices[[#Headers],[Vertex]:[Vertex Content Word Count]],0),FALSE)</f>
        <v>93</v>
      </c>
    </row>
    <row r="12" spans="1:3" ht="15">
      <c r="A12" s="78" t="s">
        <v>1479</v>
      </c>
      <c r="B12" s="84" t="s">
        <v>278</v>
      </c>
      <c r="C12" s="78">
        <f>VLOOKUP(GroupVertices[[#This Row],[Vertex]],Vertices[],MATCH("ID",Vertices[[#Headers],[Vertex]:[Vertex Content Word Count]],0),FALSE)</f>
        <v>91</v>
      </c>
    </row>
    <row r="13" spans="1:3" ht="15">
      <c r="A13" s="78" t="s">
        <v>1479</v>
      </c>
      <c r="B13" s="84" t="s">
        <v>276</v>
      </c>
      <c r="C13" s="78">
        <f>VLOOKUP(GroupVertices[[#This Row],[Vertex]],Vertices[],MATCH("ID",Vertices[[#Headers],[Vertex]:[Vertex Content Word Count]],0),FALSE)</f>
        <v>88</v>
      </c>
    </row>
    <row r="14" spans="1:3" ht="15">
      <c r="A14" s="78" t="s">
        <v>1479</v>
      </c>
      <c r="B14" s="84" t="s">
        <v>275</v>
      </c>
      <c r="C14" s="78">
        <f>VLOOKUP(GroupVertices[[#This Row],[Vertex]],Vertices[],MATCH("ID",Vertices[[#Headers],[Vertex]:[Vertex Content Word Count]],0),FALSE)</f>
        <v>87</v>
      </c>
    </row>
    <row r="15" spans="1:3" ht="15">
      <c r="A15" s="78" t="s">
        <v>1479</v>
      </c>
      <c r="B15" s="84" t="s">
        <v>273</v>
      </c>
      <c r="C15" s="78">
        <f>VLOOKUP(GroupVertices[[#This Row],[Vertex]],Vertices[],MATCH("ID",Vertices[[#Headers],[Vertex]:[Vertex Content Word Count]],0),FALSE)</f>
        <v>84</v>
      </c>
    </row>
    <row r="16" spans="1:3" ht="15">
      <c r="A16" s="78" t="s">
        <v>1479</v>
      </c>
      <c r="B16" s="84" t="s">
        <v>272</v>
      </c>
      <c r="C16" s="78">
        <f>VLOOKUP(GroupVertices[[#This Row],[Vertex]],Vertices[],MATCH("ID",Vertices[[#Headers],[Vertex]:[Vertex Content Word Count]],0),FALSE)</f>
        <v>83</v>
      </c>
    </row>
    <row r="17" spans="1:3" ht="15">
      <c r="A17" s="78" t="s">
        <v>1479</v>
      </c>
      <c r="B17" s="84" t="s">
        <v>270</v>
      </c>
      <c r="C17" s="78">
        <f>VLOOKUP(GroupVertices[[#This Row],[Vertex]],Vertices[],MATCH("ID",Vertices[[#Headers],[Vertex]:[Vertex Content Word Count]],0),FALSE)</f>
        <v>81</v>
      </c>
    </row>
    <row r="18" spans="1:3" ht="15">
      <c r="A18" s="78" t="s">
        <v>1479</v>
      </c>
      <c r="B18" s="84" t="s">
        <v>269</v>
      </c>
      <c r="C18" s="78">
        <f>VLOOKUP(GroupVertices[[#This Row],[Vertex]],Vertices[],MATCH("ID",Vertices[[#Headers],[Vertex]:[Vertex Content Word Count]],0),FALSE)</f>
        <v>80</v>
      </c>
    </row>
    <row r="19" spans="1:3" ht="15">
      <c r="A19" s="78" t="s">
        <v>1479</v>
      </c>
      <c r="B19" s="84" t="s">
        <v>268</v>
      </c>
      <c r="C19" s="78">
        <f>VLOOKUP(GroupVertices[[#This Row],[Vertex]],Vertices[],MATCH("ID",Vertices[[#Headers],[Vertex]:[Vertex Content Word Count]],0),FALSE)</f>
        <v>79</v>
      </c>
    </row>
    <row r="20" spans="1:3" ht="15">
      <c r="A20" s="78" t="s">
        <v>1479</v>
      </c>
      <c r="B20" s="84" t="s">
        <v>266</v>
      </c>
      <c r="C20" s="78">
        <f>VLOOKUP(GroupVertices[[#This Row],[Vertex]],Vertices[],MATCH("ID",Vertices[[#Headers],[Vertex]:[Vertex Content Word Count]],0),FALSE)</f>
        <v>77</v>
      </c>
    </row>
    <row r="21" spans="1:3" ht="15">
      <c r="A21" s="78" t="s">
        <v>1479</v>
      </c>
      <c r="B21" s="84" t="s">
        <v>265</v>
      </c>
      <c r="C21" s="78">
        <f>VLOOKUP(GroupVertices[[#This Row],[Vertex]],Vertices[],MATCH("ID",Vertices[[#Headers],[Vertex]:[Vertex Content Word Count]],0),FALSE)</f>
        <v>76</v>
      </c>
    </row>
    <row r="22" spans="1:3" ht="15">
      <c r="A22" s="78" t="s">
        <v>1479</v>
      </c>
      <c r="B22" s="84" t="s">
        <v>264</v>
      </c>
      <c r="C22" s="78">
        <f>VLOOKUP(GroupVertices[[#This Row],[Vertex]],Vertices[],MATCH("ID",Vertices[[#Headers],[Vertex]:[Vertex Content Word Count]],0),FALSE)</f>
        <v>75</v>
      </c>
    </row>
    <row r="23" spans="1:3" ht="15">
      <c r="A23" s="78" t="s">
        <v>1479</v>
      </c>
      <c r="B23" s="84" t="s">
        <v>263</v>
      </c>
      <c r="C23" s="78">
        <f>VLOOKUP(GroupVertices[[#This Row],[Vertex]],Vertices[],MATCH("ID",Vertices[[#Headers],[Vertex]:[Vertex Content Word Count]],0),FALSE)</f>
        <v>74</v>
      </c>
    </row>
    <row r="24" spans="1:3" ht="15">
      <c r="A24" s="78" t="s">
        <v>1479</v>
      </c>
      <c r="B24" s="84" t="s">
        <v>262</v>
      </c>
      <c r="C24" s="78">
        <f>VLOOKUP(GroupVertices[[#This Row],[Vertex]],Vertices[],MATCH("ID",Vertices[[#Headers],[Vertex]:[Vertex Content Word Count]],0),FALSE)</f>
        <v>73</v>
      </c>
    </row>
    <row r="25" spans="1:3" ht="15">
      <c r="A25" s="78" t="s">
        <v>1479</v>
      </c>
      <c r="B25" s="84" t="s">
        <v>261</v>
      </c>
      <c r="C25" s="78">
        <f>VLOOKUP(GroupVertices[[#This Row],[Vertex]],Vertices[],MATCH("ID",Vertices[[#Headers],[Vertex]:[Vertex Content Word Count]],0),FALSE)</f>
        <v>72</v>
      </c>
    </row>
    <row r="26" spans="1:3" ht="15">
      <c r="A26" s="78" t="s">
        <v>1479</v>
      </c>
      <c r="B26" s="84" t="s">
        <v>260</v>
      </c>
      <c r="C26" s="78">
        <f>VLOOKUP(GroupVertices[[#This Row],[Vertex]],Vertices[],MATCH("ID",Vertices[[#Headers],[Vertex]:[Vertex Content Word Count]],0),FALSE)</f>
        <v>71</v>
      </c>
    </row>
    <row r="27" spans="1:3" ht="15">
      <c r="A27" s="78" t="s">
        <v>1479</v>
      </c>
      <c r="B27" s="84" t="s">
        <v>259</v>
      </c>
      <c r="C27" s="78">
        <f>VLOOKUP(GroupVertices[[#This Row],[Vertex]],Vertices[],MATCH("ID",Vertices[[#Headers],[Vertex]:[Vertex Content Word Count]],0),FALSE)</f>
        <v>70</v>
      </c>
    </row>
    <row r="28" spans="1:3" ht="15">
      <c r="A28" s="78" t="s">
        <v>1479</v>
      </c>
      <c r="B28" s="84" t="s">
        <v>258</v>
      </c>
      <c r="C28" s="78">
        <f>VLOOKUP(GroupVertices[[#This Row],[Vertex]],Vertices[],MATCH("ID",Vertices[[#Headers],[Vertex]:[Vertex Content Word Count]],0),FALSE)</f>
        <v>69</v>
      </c>
    </row>
    <row r="29" spans="1:3" ht="15">
      <c r="A29" s="78" t="s">
        <v>1479</v>
      </c>
      <c r="B29" s="84" t="s">
        <v>257</v>
      </c>
      <c r="C29" s="78">
        <f>VLOOKUP(GroupVertices[[#This Row],[Vertex]],Vertices[],MATCH("ID",Vertices[[#Headers],[Vertex]:[Vertex Content Word Count]],0),FALSE)</f>
        <v>67</v>
      </c>
    </row>
    <row r="30" spans="1:3" ht="15">
      <c r="A30" s="78" t="s">
        <v>1480</v>
      </c>
      <c r="B30" s="84" t="s">
        <v>251</v>
      </c>
      <c r="C30" s="78">
        <f>VLOOKUP(GroupVertices[[#This Row],[Vertex]],Vertices[],MATCH("ID",Vertices[[#Headers],[Vertex]:[Vertex Content Word Count]],0),FALSE)</f>
        <v>57</v>
      </c>
    </row>
    <row r="31" spans="1:3" ht="15">
      <c r="A31" s="78" t="s">
        <v>1480</v>
      </c>
      <c r="B31" s="84" t="s">
        <v>250</v>
      </c>
      <c r="C31" s="78">
        <f>VLOOKUP(GroupVertices[[#This Row],[Vertex]],Vertices[],MATCH("ID",Vertices[[#Headers],[Vertex]:[Vertex Content Word Count]],0),FALSE)</f>
        <v>56</v>
      </c>
    </row>
    <row r="32" spans="1:3" ht="15">
      <c r="A32" s="78" t="s">
        <v>1480</v>
      </c>
      <c r="B32" s="84" t="s">
        <v>243</v>
      </c>
      <c r="C32" s="78">
        <f>VLOOKUP(GroupVertices[[#This Row],[Vertex]],Vertices[],MATCH("ID",Vertices[[#Headers],[Vertex]:[Vertex Content Word Count]],0),FALSE)</f>
        <v>34</v>
      </c>
    </row>
    <row r="33" spans="1:3" ht="15">
      <c r="A33" s="78" t="s">
        <v>1480</v>
      </c>
      <c r="B33" s="84" t="s">
        <v>244</v>
      </c>
      <c r="C33" s="78">
        <f>VLOOKUP(GroupVertices[[#This Row],[Vertex]],Vertices[],MATCH("ID",Vertices[[#Headers],[Vertex]:[Vertex Content Word Count]],0),FALSE)</f>
        <v>49</v>
      </c>
    </row>
    <row r="34" spans="1:3" ht="15">
      <c r="A34" s="78" t="s">
        <v>1480</v>
      </c>
      <c r="B34" s="84" t="s">
        <v>212</v>
      </c>
      <c r="C34" s="78">
        <f>VLOOKUP(GroupVertices[[#This Row],[Vertex]],Vertices[],MATCH("ID",Vertices[[#Headers],[Vertex]:[Vertex Content Word Count]],0),FALSE)</f>
        <v>3</v>
      </c>
    </row>
    <row r="35" spans="1:3" ht="15">
      <c r="A35" s="78" t="s">
        <v>1480</v>
      </c>
      <c r="B35" s="84" t="s">
        <v>237</v>
      </c>
      <c r="C35" s="78">
        <f>VLOOKUP(GroupVertices[[#This Row],[Vertex]],Vertices[],MATCH("ID",Vertices[[#Headers],[Vertex]:[Vertex Content Word Count]],0),FALSE)</f>
        <v>41</v>
      </c>
    </row>
    <row r="36" spans="1:3" ht="15">
      <c r="A36" s="78" t="s">
        <v>1480</v>
      </c>
      <c r="B36" s="84" t="s">
        <v>308</v>
      </c>
      <c r="C36" s="78">
        <f>VLOOKUP(GroupVertices[[#This Row],[Vertex]],Vertices[],MATCH("ID",Vertices[[#Headers],[Vertex]:[Vertex Content Word Count]],0),FALSE)</f>
        <v>40</v>
      </c>
    </row>
    <row r="37" spans="1:3" ht="15">
      <c r="A37" s="78" t="s">
        <v>1480</v>
      </c>
      <c r="B37" s="84" t="s">
        <v>307</v>
      </c>
      <c r="C37" s="78">
        <f>VLOOKUP(GroupVertices[[#This Row],[Vertex]],Vertices[],MATCH("ID",Vertices[[#Headers],[Vertex]:[Vertex Content Word Count]],0),FALSE)</f>
        <v>37</v>
      </c>
    </row>
    <row r="38" spans="1:3" ht="15">
      <c r="A38" s="78" t="s">
        <v>1480</v>
      </c>
      <c r="B38" s="84" t="s">
        <v>236</v>
      </c>
      <c r="C38" s="78">
        <f>VLOOKUP(GroupVertices[[#This Row],[Vertex]],Vertices[],MATCH("ID",Vertices[[#Headers],[Vertex]:[Vertex Content Word Count]],0),FALSE)</f>
        <v>39</v>
      </c>
    </row>
    <row r="39" spans="1:3" ht="15">
      <c r="A39" s="78" t="s">
        <v>1480</v>
      </c>
      <c r="B39" s="84" t="s">
        <v>234</v>
      </c>
      <c r="C39" s="78">
        <f>VLOOKUP(GroupVertices[[#This Row],[Vertex]],Vertices[],MATCH("ID",Vertices[[#Headers],[Vertex]:[Vertex Content Word Count]],0),FALSE)</f>
        <v>36</v>
      </c>
    </row>
    <row r="40" spans="1:3" ht="15">
      <c r="A40" s="78" t="s">
        <v>1480</v>
      </c>
      <c r="B40" s="84" t="s">
        <v>225</v>
      </c>
      <c r="C40" s="78">
        <f>VLOOKUP(GroupVertices[[#This Row],[Vertex]],Vertices[],MATCH("ID",Vertices[[#Headers],[Vertex]:[Vertex Content Word Count]],0),FALSE)</f>
        <v>23</v>
      </c>
    </row>
    <row r="41" spans="1:3" ht="15">
      <c r="A41" s="78" t="s">
        <v>1480</v>
      </c>
      <c r="B41" s="84" t="s">
        <v>224</v>
      </c>
      <c r="C41" s="78">
        <f>VLOOKUP(GroupVertices[[#This Row],[Vertex]],Vertices[],MATCH("ID",Vertices[[#Headers],[Vertex]:[Vertex Content Word Count]],0),FALSE)</f>
        <v>20</v>
      </c>
    </row>
    <row r="42" spans="1:3" ht="15">
      <c r="A42" s="78" t="s">
        <v>1480</v>
      </c>
      <c r="B42" s="84" t="s">
        <v>221</v>
      </c>
      <c r="C42" s="78">
        <f>VLOOKUP(GroupVertices[[#This Row],[Vertex]],Vertices[],MATCH("ID",Vertices[[#Headers],[Vertex]:[Vertex Content Word Count]],0),FALSE)</f>
        <v>19</v>
      </c>
    </row>
    <row r="43" spans="1:3" ht="15">
      <c r="A43" s="78" t="s">
        <v>1480</v>
      </c>
      <c r="B43" s="84" t="s">
        <v>299</v>
      </c>
      <c r="C43" s="78">
        <f>VLOOKUP(GroupVertices[[#This Row],[Vertex]],Vertices[],MATCH("ID",Vertices[[#Headers],[Vertex]:[Vertex Content Word Count]],0),FALSE)</f>
        <v>5</v>
      </c>
    </row>
    <row r="44" spans="1:3" ht="15">
      <c r="A44" s="78" t="s">
        <v>1480</v>
      </c>
      <c r="B44" s="84" t="s">
        <v>298</v>
      </c>
      <c r="C44" s="78">
        <f>VLOOKUP(GroupVertices[[#This Row],[Vertex]],Vertices[],MATCH("ID",Vertices[[#Headers],[Vertex]:[Vertex Content Word Count]],0),FALSE)</f>
        <v>4</v>
      </c>
    </row>
    <row r="45" spans="1:3" ht="15">
      <c r="A45" s="78" t="s">
        <v>1481</v>
      </c>
      <c r="B45" s="84" t="s">
        <v>295</v>
      </c>
      <c r="C45" s="78">
        <f>VLOOKUP(GroupVertices[[#This Row],[Vertex]],Vertices[],MATCH("ID",Vertices[[#Headers],[Vertex]:[Vertex Content Word Count]],0),FALSE)</f>
        <v>105</v>
      </c>
    </row>
    <row r="46" spans="1:3" ht="15">
      <c r="A46" s="78" t="s">
        <v>1481</v>
      </c>
      <c r="B46" s="84" t="s">
        <v>283</v>
      </c>
      <c r="C46" s="78">
        <f>VLOOKUP(GroupVertices[[#This Row],[Vertex]],Vertices[],MATCH("ID",Vertices[[#Headers],[Vertex]:[Vertex Content Word Count]],0),FALSE)</f>
        <v>86</v>
      </c>
    </row>
    <row r="47" spans="1:3" ht="15">
      <c r="A47" s="78" t="s">
        <v>1481</v>
      </c>
      <c r="B47" s="84" t="s">
        <v>292</v>
      </c>
      <c r="C47" s="78">
        <f>VLOOKUP(GroupVertices[[#This Row],[Vertex]],Vertices[],MATCH("ID",Vertices[[#Headers],[Vertex]:[Vertex Content Word Count]],0),FALSE)</f>
        <v>102</v>
      </c>
    </row>
    <row r="48" spans="1:3" ht="15">
      <c r="A48" s="78" t="s">
        <v>1481</v>
      </c>
      <c r="B48" s="84" t="s">
        <v>288</v>
      </c>
      <c r="C48" s="78">
        <f>VLOOKUP(GroupVertices[[#This Row],[Vertex]],Vertices[],MATCH("ID",Vertices[[#Headers],[Vertex]:[Vertex Content Word Count]],0),FALSE)</f>
        <v>98</v>
      </c>
    </row>
    <row r="49" spans="1:3" ht="15">
      <c r="A49" s="78" t="s">
        <v>1481</v>
      </c>
      <c r="B49" s="84" t="s">
        <v>287</v>
      </c>
      <c r="C49" s="78">
        <f>VLOOKUP(GroupVertices[[#This Row],[Vertex]],Vertices[],MATCH("ID",Vertices[[#Headers],[Vertex]:[Vertex Content Word Count]],0),FALSE)</f>
        <v>90</v>
      </c>
    </row>
    <row r="50" spans="1:3" ht="15">
      <c r="A50" s="78" t="s">
        <v>1481</v>
      </c>
      <c r="B50" s="84" t="s">
        <v>285</v>
      </c>
      <c r="C50" s="78">
        <f>VLOOKUP(GroupVertices[[#This Row],[Vertex]],Vertices[],MATCH("ID",Vertices[[#Headers],[Vertex]:[Vertex Content Word Count]],0),FALSE)</f>
        <v>96</v>
      </c>
    </row>
    <row r="51" spans="1:3" ht="15">
      <c r="A51" s="78" t="s">
        <v>1481</v>
      </c>
      <c r="B51" s="84" t="s">
        <v>281</v>
      </c>
      <c r="C51" s="78">
        <f>VLOOKUP(GroupVertices[[#This Row],[Vertex]],Vertices[],MATCH("ID",Vertices[[#Headers],[Vertex]:[Vertex Content Word Count]],0),FALSE)</f>
        <v>94</v>
      </c>
    </row>
    <row r="52" spans="1:3" ht="15">
      <c r="A52" s="78" t="s">
        <v>1481</v>
      </c>
      <c r="B52" s="84" t="s">
        <v>279</v>
      </c>
      <c r="C52" s="78">
        <f>VLOOKUP(GroupVertices[[#This Row],[Vertex]],Vertices[],MATCH("ID",Vertices[[#Headers],[Vertex]:[Vertex Content Word Count]],0),FALSE)</f>
        <v>92</v>
      </c>
    </row>
    <row r="53" spans="1:3" ht="15">
      <c r="A53" s="78" t="s">
        <v>1481</v>
      </c>
      <c r="B53" s="84" t="s">
        <v>277</v>
      </c>
      <c r="C53" s="78">
        <f>VLOOKUP(GroupVertices[[#This Row],[Vertex]],Vertices[],MATCH("ID",Vertices[[#Headers],[Vertex]:[Vertex Content Word Count]],0),FALSE)</f>
        <v>89</v>
      </c>
    </row>
    <row r="54" spans="1:3" ht="15">
      <c r="A54" s="78" t="s">
        <v>1481</v>
      </c>
      <c r="B54" s="84" t="s">
        <v>282</v>
      </c>
      <c r="C54" s="78">
        <f>VLOOKUP(GroupVertices[[#This Row],[Vertex]],Vertices[],MATCH("ID",Vertices[[#Headers],[Vertex]:[Vertex Content Word Count]],0),FALSE)</f>
        <v>15</v>
      </c>
    </row>
    <row r="55" spans="1:3" ht="15">
      <c r="A55" s="78" t="s">
        <v>1481</v>
      </c>
      <c r="B55" s="84" t="s">
        <v>274</v>
      </c>
      <c r="C55" s="78">
        <f>VLOOKUP(GroupVertices[[#This Row],[Vertex]],Vertices[],MATCH("ID",Vertices[[#Headers],[Vertex]:[Vertex Content Word Count]],0),FALSE)</f>
        <v>85</v>
      </c>
    </row>
    <row r="56" spans="1:3" ht="15">
      <c r="A56" s="78" t="s">
        <v>1481</v>
      </c>
      <c r="B56" s="84" t="s">
        <v>222</v>
      </c>
      <c r="C56" s="78">
        <f>VLOOKUP(GroupVertices[[#This Row],[Vertex]],Vertices[],MATCH("ID",Vertices[[#Headers],[Vertex]:[Vertex Content Word Count]],0),FALSE)</f>
        <v>21</v>
      </c>
    </row>
    <row r="57" spans="1:3" ht="15">
      <c r="A57" s="78" t="s">
        <v>1481</v>
      </c>
      <c r="B57" s="84" t="s">
        <v>216</v>
      </c>
      <c r="C57" s="78">
        <f>VLOOKUP(GroupVertices[[#This Row],[Vertex]],Vertices[],MATCH("ID",Vertices[[#Headers],[Vertex]:[Vertex Content Word Count]],0),FALSE)</f>
        <v>14</v>
      </c>
    </row>
    <row r="58" spans="1:3" ht="15">
      <c r="A58" s="78" t="s">
        <v>1482</v>
      </c>
      <c r="B58" s="84" t="s">
        <v>240</v>
      </c>
      <c r="C58" s="78">
        <f>VLOOKUP(GroupVertices[[#This Row],[Vertex]],Vertices[],MATCH("ID",Vertices[[#Headers],[Vertex]:[Vertex Content Word Count]],0),FALSE)</f>
        <v>44</v>
      </c>
    </row>
    <row r="59" spans="1:3" ht="15">
      <c r="A59" s="78" t="s">
        <v>1482</v>
      </c>
      <c r="B59" s="84" t="s">
        <v>231</v>
      </c>
      <c r="C59" s="78">
        <f>VLOOKUP(GroupVertices[[#This Row],[Vertex]],Vertices[],MATCH("ID",Vertices[[#Headers],[Vertex]:[Vertex Content Word Count]],0),FALSE)</f>
        <v>30</v>
      </c>
    </row>
    <row r="60" spans="1:3" ht="15">
      <c r="A60" s="78" t="s">
        <v>1482</v>
      </c>
      <c r="B60" s="84" t="s">
        <v>306</v>
      </c>
      <c r="C60" s="78">
        <f>VLOOKUP(GroupVertices[[#This Row],[Vertex]],Vertices[],MATCH("ID",Vertices[[#Headers],[Vertex]:[Vertex Content Word Count]],0),FALSE)</f>
        <v>29</v>
      </c>
    </row>
    <row r="61" spans="1:3" ht="15">
      <c r="A61" s="78" t="s">
        <v>1482</v>
      </c>
      <c r="B61" s="84" t="s">
        <v>305</v>
      </c>
      <c r="C61" s="78">
        <f>VLOOKUP(GroupVertices[[#This Row],[Vertex]],Vertices[],MATCH("ID",Vertices[[#Headers],[Vertex]:[Vertex Content Word Count]],0),FALSE)</f>
        <v>27</v>
      </c>
    </row>
    <row r="62" spans="1:3" ht="15">
      <c r="A62" s="78" t="s">
        <v>1482</v>
      </c>
      <c r="B62" s="84" t="s">
        <v>239</v>
      </c>
      <c r="C62" s="78">
        <f>VLOOKUP(GroupVertices[[#This Row],[Vertex]],Vertices[],MATCH("ID",Vertices[[#Headers],[Vertex]:[Vertex Content Word Count]],0),FALSE)</f>
        <v>43</v>
      </c>
    </row>
    <row r="63" spans="1:3" ht="15">
      <c r="A63" s="78" t="s">
        <v>1482</v>
      </c>
      <c r="B63" s="84" t="s">
        <v>233</v>
      </c>
      <c r="C63" s="78">
        <f>VLOOKUP(GroupVertices[[#This Row],[Vertex]],Vertices[],MATCH("ID",Vertices[[#Headers],[Vertex]:[Vertex Content Word Count]],0),FALSE)</f>
        <v>35</v>
      </c>
    </row>
    <row r="64" spans="1:3" ht="15">
      <c r="A64" s="78" t="s">
        <v>1482</v>
      </c>
      <c r="B64" s="84" t="s">
        <v>230</v>
      </c>
      <c r="C64" s="78">
        <f>VLOOKUP(GroupVertices[[#This Row],[Vertex]],Vertices[],MATCH("ID",Vertices[[#Headers],[Vertex]:[Vertex Content Word Count]],0),FALSE)</f>
        <v>33</v>
      </c>
    </row>
    <row r="65" spans="1:3" ht="15">
      <c r="A65" s="78" t="s">
        <v>1482</v>
      </c>
      <c r="B65" s="84" t="s">
        <v>232</v>
      </c>
      <c r="C65" s="78">
        <f>VLOOKUP(GroupVertices[[#This Row],[Vertex]],Vertices[],MATCH("ID",Vertices[[#Headers],[Vertex]:[Vertex Content Word Count]],0),FALSE)</f>
        <v>28</v>
      </c>
    </row>
    <row r="66" spans="1:3" ht="15">
      <c r="A66" s="78" t="s">
        <v>1482</v>
      </c>
      <c r="B66" s="84" t="s">
        <v>229</v>
      </c>
      <c r="C66" s="78">
        <f>VLOOKUP(GroupVertices[[#This Row],[Vertex]],Vertices[],MATCH("ID",Vertices[[#Headers],[Vertex]:[Vertex Content Word Count]],0),FALSE)</f>
        <v>32</v>
      </c>
    </row>
    <row r="67" spans="1:3" ht="15">
      <c r="A67" s="78" t="s">
        <v>1482</v>
      </c>
      <c r="B67" s="84" t="s">
        <v>228</v>
      </c>
      <c r="C67" s="78">
        <f>VLOOKUP(GroupVertices[[#This Row],[Vertex]],Vertices[],MATCH("ID",Vertices[[#Headers],[Vertex]:[Vertex Content Word Count]],0),FALSE)</f>
        <v>31</v>
      </c>
    </row>
    <row r="68" spans="1:3" ht="15">
      <c r="A68" s="78" t="s">
        <v>1482</v>
      </c>
      <c r="B68" s="84" t="s">
        <v>227</v>
      </c>
      <c r="C68" s="78">
        <f>VLOOKUP(GroupVertices[[#This Row],[Vertex]],Vertices[],MATCH("ID",Vertices[[#Headers],[Vertex]:[Vertex Content Word Count]],0),FALSE)</f>
        <v>26</v>
      </c>
    </row>
    <row r="69" spans="1:3" ht="15">
      <c r="A69" s="78" t="s">
        <v>1483</v>
      </c>
      <c r="B69" s="84" t="s">
        <v>271</v>
      </c>
      <c r="C69" s="78">
        <f>VLOOKUP(GroupVertices[[#This Row],[Vertex]],Vertices[],MATCH("ID",Vertices[[#Headers],[Vertex]:[Vertex Content Word Count]],0),FALSE)</f>
        <v>82</v>
      </c>
    </row>
    <row r="70" spans="1:3" ht="15">
      <c r="A70" s="78" t="s">
        <v>1483</v>
      </c>
      <c r="B70" s="84" t="s">
        <v>214</v>
      </c>
      <c r="C70" s="78">
        <f>VLOOKUP(GroupVertices[[#This Row],[Vertex]],Vertices[],MATCH("ID",Vertices[[#Headers],[Vertex]:[Vertex Content Word Count]],0),FALSE)</f>
        <v>10</v>
      </c>
    </row>
    <row r="71" spans="1:3" ht="15">
      <c r="A71" s="78" t="s">
        <v>1483</v>
      </c>
      <c r="B71" s="84" t="s">
        <v>312</v>
      </c>
      <c r="C71" s="78">
        <f>VLOOKUP(GroupVertices[[#This Row],[Vertex]],Vertices[],MATCH("ID",Vertices[[#Headers],[Vertex]:[Vertex Content Word Count]],0),FALSE)</f>
        <v>59</v>
      </c>
    </row>
    <row r="72" spans="1:3" ht="15">
      <c r="A72" s="78" t="s">
        <v>1483</v>
      </c>
      <c r="B72" s="84" t="s">
        <v>256</v>
      </c>
      <c r="C72" s="78">
        <f>VLOOKUP(GroupVertices[[#This Row],[Vertex]],Vertices[],MATCH("ID",Vertices[[#Headers],[Vertex]:[Vertex Content Word Count]],0),FALSE)</f>
        <v>66</v>
      </c>
    </row>
    <row r="73" spans="1:3" ht="15">
      <c r="A73" s="78" t="s">
        <v>1483</v>
      </c>
      <c r="B73" s="84" t="s">
        <v>255</v>
      </c>
      <c r="C73" s="78">
        <f>VLOOKUP(GroupVertices[[#This Row],[Vertex]],Vertices[],MATCH("ID",Vertices[[#Headers],[Vertex]:[Vertex Content Word Count]],0),FALSE)</f>
        <v>65</v>
      </c>
    </row>
    <row r="74" spans="1:3" ht="15">
      <c r="A74" s="78" t="s">
        <v>1483</v>
      </c>
      <c r="B74" s="84" t="s">
        <v>252</v>
      </c>
      <c r="C74" s="78">
        <f>VLOOKUP(GroupVertices[[#This Row],[Vertex]],Vertices[],MATCH("ID",Vertices[[#Headers],[Vertex]:[Vertex Content Word Count]],0),FALSE)</f>
        <v>58</v>
      </c>
    </row>
    <row r="75" spans="1:3" ht="15">
      <c r="A75" s="78" t="s">
        <v>1483</v>
      </c>
      <c r="B75" s="84" t="s">
        <v>303</v>
      </c>
      <c r="C75" s="78">
        <f>VLOOKUP(GroupVertices[[#This Row],[Vertex]],Vertices[],MATCH("ID",Vertices[[#Headers],[Vertex]:[Vertex Content Word Count]],0),FALSE)</f>
        <v>11</v>
      </c>
    </row>
    <row r="76" spans="1:3" ht="15">
      <c r="A76" s="78" t="s">
        <v>1484</v>
      </c>
      <c r="B76" s="84" t="s">
        <v>238</v>
      </c>
      <c r="C76" s="78">
        <f>VLOOKUP(GroupVertices[[#This Row],[Vertex]],Vertices[],MATCH("ID",Vertices[[#Headers],[Vertex]:[Vertex Content Word Count]],0),FALSE)</f>
        <v>42</v>
      </c>
    </row>
    <row r="77" spans="1:3" ht="15">
      <c r="A77" s="78" t="s">
        <v>1484</v>
      </c>
      <c r="B77" s="84" t="s">
        <v>213</v>
      </c>
      <c r="C77" s="78">
        <f>VLOOKUP(GroupVertices[[#This Row],[Vertex]],Vertices[],MATCH("ID",Vertices[[#Headers],[Vertex]:[Vertex Content Word Count]],0),FALSE)</f>
        <v>6</v>
      </c>
    </row>
    <row r="78" spans="1:3" ht="15">
      <c r="A78" s="78" t="s">
        <v>1484</v>
      </c>
      <c r="B78" s="84" t="s">
        <v>223</v>
      </c>
      <c r="C78" s="78">
        <f>VLOOKUP(GroupVertices[[#This Row],[Vertex]],Vertices[],MATCH("ID",Vertices[[#Headers],[Vertex]:[Vertex Content Word Count]],0),FALSE)</f>
        <v>22</v>
      </c>
    </row>
    <row r="79" spans="1:3" ht="15">
      <c r="A79" s="78" t="s">
        <v>1484</v>
      </c>
      <c r="B79" s="84" t="s">
        <v>217</v>
      </c>
      <c r="C79" s="78">
        <f>VLOOKUP(GroupVertices[[#This Row],[Vertex]],Vertices[],MATCH("ID",Vertices[[#Headers],[Vertex]:[Vertex Content Word Count]],0),FALSE)</f>
        <v>16</v>
      </c>
    </row>
    <row r="80" spans="1:3" ht="15">
      <c r="A80" s="78" t="s">
        <v>1484</v>
      </c>
      <c r="B80" s="84" t="s">
        <v>302</v>
      </c>
      <c r="C80" s="78">
        <f>VLOOKUP(GroupVertices[[#This Row],[Vertex]],Vertices[],MATCH("ID",Vertices[[#Headers],[Vertex]:[Vertex Content Word Count]],0),FALSE)</f>
        <v>9</v>
      </c>
    </row>
    <row r="81" spans="1:3" ht="15">
      <c r="A81" s="78" t="s">
        <v>1484</v>
      </c>
      <c r="B81" s="84" t="s">
        <v>301</v>
      </c>
      <c r="C81" s="78">
        <f>VLOOKUP(GroupVertices[[#This Row],[Vertex]],Vertices[],MATCH("ID",Vertices[[#Headers],[Vertex]:[Vertex Content Word Count]],0),FALSE)</f>
        <v>8</v>
      </c>
    </row>
    <row r="82" spans="1:3" ht="15">
      <c r="A82" s="78" t="s">
        <v>1484</v>
      </c>
      <c r="B82" s="84" t="s">
        <v>300</v>
      </c>
      <c r="C82" s="78">
        <f>VLOOKUP(GroupVertices[[#This Row],[Vertex]],Vertices[],MATCH("ID",Vertices[[#Headers],[Vertex]:[Vertex Content Word Count]],0),FALSE)</f>
        <v>7</v>
      </c>
    </row>
    <row r="83" spans="1:3" ht="15">
      <c r="A83" s="78" t="s">
        <v>1485</v>
      </c>
      <c r="B83" s="84" t="s">
        <v>254</v>
      </c>
      <c r="C83" s="78">
        <f>VLOOKUP(GroupVertices[[#This Row],[Vertex]],Vertices[],MATCH("ID",Vertices[[#Headers],[Vertex]:[Vertex Content Word Count]],0),FALSE)</f>
        <v>61</v>
      </c>
    </row>
    <row r="84" spans="1:3" ht="15">
      <c r="A84" s="78" t="s">
        <v>1485</v>
      </c>
      <c r="B84" s="84" t="s">
        <v>315</v>
      </c>
      <c r="C84" s="78">
        <f>VLOOKUP(GroupVertices[[#This Row],[Vertex]],Vertices[],MATCH("ID",Vertices[[#Headers],[Vertex]:[Vertex Content Word Count]],0),FALSE)</f>
        <v>64</v>
      </c>
    </row>
    <row r="85" spans="1:3" ht="15">
      <c r="A85" s="78" t="s">
        <v>1485</v>
      </c>
      <c r="B85" s="84" t="s">
        <v>314</v>
      </c>
      <c r="C85" s="78">
        <f>VLOOKUP(GroupVertices[[#This Row],[Vertex]],Vertices[],MATCH("ID",Vertices[[#Headers],[Vertex]:[Vertex Content Word Count]],0),FALSE)</f>
        <v>63</v>
      </c>
    </row>
    <row r="86" spans="1:3" ht="15">
      <c r="A86" s="78" t="s">
        <v>1485</v>
      </c>
      <c r="B86" s="84" t="s">
        <v>313</v>
      </c>
      <c r="C86" s="78">
        <f>VLOOKUP(GroupVertices[[#This Row],[Vertex]],Vertices[],MATCH("ID",Vertices[[#Headers],[Vertex]:[Vertex Content Word Count]],0),FALSE)</f>
        <v>62</v>
      </c>
    </row>
    <row r="87" spans="1:3" ht="15">
      <c r="A87" s="78" t="s">
        <v>1486</v>
      </c>
      <c r="B87" s="84" t="s">
        <v>247</v>
      </c>
      <c r="C87" s="78">
        <f>VLOOKUP(GroupVertices[[#This Row],[Vertex]],Vertices[],MATCH("ID",Vertices[[#Headers],[Vertex]:[Vertex Content Word Count]],0),FALSE)</f>
        <v>53</v>
      </c>
    </row>
    <row r="88" spans="1:3" ht="15">
      <c r="A88" s="78" t="s">
        <v>1486</v>
      </c>
      <c r="B88" s="84" t="s">
        <v>242</v>
      </c>
      <c r="C88" s="78">
        <f>VLOOKUP(GroupVertices[[#This Row],[Vertex]],Vertices[],MATCH("ID",Vertices[[#Headers],[Vertex]:[Vertex Content Word Count]],0),FALSE)</f>
        <v>47</v>
      </c>
    </row>
    <row r="89" spans="1:3" ht="15">
      <c r="A89" s="78" t="s">
        <v>1486</v>
      </c>
      <c r="B89" s="84" t="s">
        <v>246</v>
      </c>
      <c r="C89" s="78">
        <f>VLOOKUP(GroupVertices[[#This Row],[Vertex]],Vertices[],MATCH("ID",Vertices[[#Headers],[Vertex]:[Vertex Content Word Count]],0),FALSE)</f>
        <v>52</v>
      </c>
    </row>
    <row r="90" spans="1:3" ht="15">
      <c r="A90" s="78" t="s">
        <v>1486</v>
      </c>
      <c r="B90" s="84" t="s">
        <v>310</v>
      </c>
      <c r="C90" s="78">
        <f>VLOOKUP(GroupVertices[[#This Row],[Vertex]],Vertices[],MATCH("ID",Vertices[[#Headers],[Vertex]:[Vertex Content Word Count]],0),FALSE)</f>
        <v>48</v>
      </c>
    </row>
    <row r="91" spans="1:3" ht="15">
      <c r="A91" s="78" t="s">
        <v>1487</v>
      </c>
      <c r="B91" s="84" t="s">
        <v>218</v>
      </c>
      <c r="C91" s="78">
        <f>VLOOKUP(GroupVertices[[#This Row],[Vertex]],Vertices[],MATCH("ID",Vertices[[#Headers],[Vertex]:[Vertex Content Word Count]],0),FALSE)</f>
        <v>17</v>
      </c>
    </row>
    <row r="92" spans="1:3" ht="15">
      <c r="A92" s="78" t="s">
        <v>1487</v>
      </c>
      <c r="B92" s="84" t="s">
        <v>235</v>
      </c>
      <c r="C92" s="78">
        <f>VLOOKUP(GroupVertices[[#This Row],[Vertex]],Vertices[],MATCH("ID",Vertices[[#Headers],[Vertex]:[Vertex Content Word Count]],0),FALSE)</f>
        <v>38</v>
      </c>
    </row>
    <row r="93" spans="1:3" ht="15">
      <c r="A93" s="78" t="s">
        <v>1487</v>
      </c>
      <c r="B93" s="84" t="s">
        <v>253</v>
      </c>
      <c r="C93" s="78">
        <f>VLOOKUP(GroupVertices[[#This Row],[Vertex]],Vertices[],MATCH("ID",Vertices[[#Headers],[Vertex]:[Vertex Content Word Count]],0),FALSE)</f>
        <v>60</v>
      </c>
    </row>
    <row r="94" spans="1:3" ht="15">
      <c r="A94" s="78" t="s">
        <v>1487</v>
      </c>
      <c r="B94" s="84" t="s">
        <v>267</v>
      </c>
      <c r="C94" s="78">
        <f>VLOOKUP(GroupVertices[[#This Row],[Vertex]],Vertices[],MATCH("ID",Vertices[[#Headers],[Vertex]:[Vertex Content Word Count]],0),FALSE)</f>
        <v>78</v>
      </c>
    </row>
    <row r="95" spans="1:3" ht="15">
      <c r="A95" s="78" t="s">
        <v>1488</v>
      </c>
      <c r="B95" s="84" t="s">
        <v>220</v>
      </c>
      <c r="C95" s="78">
        <f>VLOOKUP(GroupVertices[[#This Row],[Vertex]],Vertices[],MATCH("ID",Vertices[[#Headers],[Vertex]:[Vertex Content Word Count]],0),FALSE)</f>
        <v>18</v>
      </c>
    </row>
    <row r="96" spans="1:3" ht="15">
      <c r="A96" s="78" t="s">
        <v>1488</v>
      </c>
      <c r="B96" s="84" t="s">
        <v>219</v>
      </c>
      <c r="C96" s="78">
        <f>VLOOKUP(GroupVertices[[#This Row],[Vertex]],Vertices[],MATCH("ID",Vertices[[#Headers],[Vertex]:[Vertex Content Word Count]],0),FALSE)</f>
        <v>13</v>
      </c>
    </row>
    <row r="97" spans="1:3" ht="15">
      <c r="A97" s="78" t="s">
        <v>1488</v>
      </c>
      <c r="B97" s="84" t="s">
        <v>215</v>
      </c>
      <c r="C97" s="78">
        <f>VLOOKUP(GroupVertices[[#This Row],[Vertex]],Vertices[],MATCH("ID",Vertices[[#Headers],[Vertex]:[Vertex Content Word Count]],0),FALSE)</f>
        <v>12</v>
      </c>
    </row>
    <row r="98" spans="1:3" ht="15">
      <c r="A98" s="78" t="s">
        <v>1489</v>
      </c>
      <c r="B98" s="84" t="s">
        <v>249</v>
      </c>
      <c r="C98" s="78">
        <f>VLOOKUP(GroupVertices[[#This Row],[Vertex]],Vertices[],MATCH("ID",Vertices[[#Headers],[Vertex]:[Vertex Content Word Count]],0),FALSE)</f>
        <v>55</v>
      </c>
    </row>
    <row r="99" spans="1:3" ht="15">
      <c r="A99" s="78" t="s">
        <v>1489</v>
      </c>
      <c r="B99" s="84" t="s">
        <v>248</v>
      </c>
      <c r="C99" s="78">
        <f>VLOOKUP(GroupVertices[[#This Row],[Vertex]],Vertices[],MATCH("ID",Vertices[[#Headers],[Vertex]:[Vertex Content Word Count]],0),FALSE)</f>
        <v>54</v>
      </c>
    </row>
    <row r="100" spans="1:3" ht="15">
      <c r="A100" s="78" t="s">
        <v>1490</v>
      </c>
      <c r="B100" s="84" t="s">
        <v>245</v>
      </c>
      <c r="C100" s="78">
        <f>VLOOKUP(GroupVertices[[#This Row],[Vertex]],Vertices[],MATCH("ID",Vertices[[#Headers],[Vertex]:[Vertex Content Word Count]],0),FALSE)</f>
        <v>50</v>
      </c>
    </row>
    <row r="101" spans="1:3" ht="15">
      <c r="A101" s="78" t="s">
        <v>1490</v>
      </c>
      <c r="B101" s="84" t="s">
        <v>311</v>
      </c>
      <c r="C101" s="78">
        <f>VLOOKUP(GroupVertices[[#This Row],[Vertex]],Vertices[],MATCH("ID",Vertices[[#Headers],[Vertex]:[Vertex Content Word Count]],0),FALSE)</f>
        <v>51</v>
      </c>
    </row>
    <row r="102" spans="1:3" ht="15">
      <c r="A102" s="78" t="s">
        <v>1491</v>
      </c>
      <c r="B102" s="84" t="s">
        <v>241</v>
      </c>
      <c r="C102" s="78">
        <f>VLOOKUP(GroupVertices[[#This Row],[Vertex]],Vertices[],MATCH("ID",Vertices[[#Headers],[Vertex]:[Vertex Content Word Count]],0),FALSE)</f>
        <v>45</v>
      </c>
    </row>
    <row r="103" spans="1:3" ht="15">
      <c r="A103" s="78" t="s">
        <v>1491</v>
      </c>
      <c r="B103" s="84" t="s">
        <v>309</v>
      </c>
      <c r="C103" s="78">
        <f>VLOOKUP(GroupVertices[[#This Row],[Vertex]],Vertices[],MATCH("ID",Vertices[[#Headers],[Vertex]:[Vertex Content Word Count]],0),FALSE)</f>
        <v>46</v>
      </c>
    </row>
    <row r="104" spans="1:3" ht="15">
      <c r="A104" s="78" t="s">
        <v>1492</v>
      </c>
      <c r="B104" s="84" t="s">
        <v>226</v>
      </c>
      <c r="C104" s="78">
        <f>VLOOKUP(GroupVertices[[#This Row],[Vertex]],Vertices[],MATCH("ID",Vertices[[#Headers],[Vertex]:[Vertex Content Word Count]],0),FALSE)</f>
        <v>24</v>
      </c>
    </row>
    <row r="105" spans="1:3" ht="15">
      <c r="A105" s="78" t="s">
        <v>1492</v>
      </c>
      <c r="B105" s="84" t="s">
        <v>304</v>
      </c>
      <c r="C105" s="78">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2157</v>
      </c>
      <c r="B2" s="34" t="s">
        <v>1440</v>
      </c>
      <c r="D2" s="31">
        <f>MIN(Vertices[Degree])</f>
        <v>0</v>
      </c>
      <c r="E2" s="3">
        <f>COUNTIF(Vertices[Degree],"&gt;= "&amp;D2)-COUNTIF(Vertices[Degree],"&gt;="&amp;D3)</f>
        <v>0</v>
      </c>
      <c r="F2" s="37">
        <f>MIN(Vertices[In-Degree])</f>
        <v>0</v>
      </c>
      <c r="G2" s="38">
        <f>COUNTIF(Vertices[In-Degree],"&gt;= "&amp;F2)-COUNTIF(Vertices[In-Degree],"&gt;="&amp;F3)</f>
        <v>62</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89</v>
      </c>
      <c r="L2" s="37">
        <f>MIN(Vertices[Closeness Centrality])</f>
        <v>0</v>
      </c>
      <c r="M2" s="38">
        <f>COUNTIF(Vertices[Closeness Centrality],"&gt;= "&amp;L2)-COUNTIF(Vertices[Closeness Centrality],"&gt;="&amp;L3)</f>
        <v>38</v>
      </c>
      <c r="N2" s="37">
        <f>MIN(Vertices[Eigenvector Centrality])</f>
        <v>0</v>
      </c>
      <c r="O2" s="38">
        <f>COUNTIF(Vertices[Eigenvector Centrality],"&gt;= "&amp;N2)-COUNTIF(Vertices[Eigenvector Centrality],"&gt;="&amp;N3)</f>
        <v>80</v>
      </c>
      <c r="P2" s="37">
        <f>MIN(Vertices[PageRank])</f>
        <v>0.4003</v>
      </c>
      <c r="Q2" s="38">
        <f>COUNTIF(Vertices[PageRank],"&gt;= "&amp;P2)-COUNTIF(Vertices[PageRank],"&gt;="&amp;P3)</f>
        <v>48</v>
      </c>
      <c r="R2" s="37">
        <f>MIN(Vertices[Clustering Coefficient])</f>
        <v>0</v>
      </c>
      <c r="S2" s="43">
        <f>COUNTIF(Vertices[Clustering Coefficient],"&gt;= "&amp;R2)-COUNTIF(Vertices[Clustering Coefficient],"&gt;="&amp;R3)</f>
        <v>74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0.4909090909090909</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12.836363636363636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37</v>
      </c>
      <c r="N3" s="39">
        <f aca="true" t="shared" si="6" ref="N3:N26">N2+($N$57-$N$2)/BinDivisor</f>
        <v>0.002343036363636364</v>
      </c>
      <c r="O3" s="40">
        <f>COUNTIF(Vertices[Eigenvector Centrality],"&gt;= "&amp;N3)-COUNTIF(Vertices[Eigenvector Centrality],"&gt;="&amp;N4)</f>
        <v>7</v>
      </c>
      <c r="P3" s="39">
        <f aca="true" t="shared" si="7" ref="P3:P26">P2+($P$57-$P$2)/BinDivisor</f>
        <v>0.6198298545454546</v>
      </c>
      <c r="Q3" s="40">
        <f>COUNTIF(Vertices[PageRank],"&gt;= "&amp;P3)-COUNTIF(Vertices[PageRank],"&gt;="&amp;P4)</f>
        <v>19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104</v>
      </c>
      <c r="D4" s="32">
        <f t="shared" si="1"/>
        <v>0</v>
      </c>
      <c r="E4" s="3">
        <f>COUNTIF(Vertices[Degree],"&gt;= "&amp;D4)-COUNTIF(Vertices[Degree],"&gt;="&amp;D5)</f>
        <v>0</v>
      </c>
      <c r="F4" s="37">
        <f t="shared" si="2"/>
        <v>0.9818181818181818</v>
      </c>
      <c r="G4" s="38">
        <f>COUNTIF(Vertices[In-Degree],"&gt;= "&amp;F4)-COUNTIF(Vertices[In-Degree],"&gt;="&amp;F5)</f>
        <v>19</v>
      </c>
      <c r="H4" s="37">
        <f t="shared" si="3"/>
        <v>0.21818181818181817</v>
      </c>
      <c r="I4" s="38">
        <f>COUNTIF(Vertices[Out-Degree],"&gt;= "&amp;H4)-COUNTIF(Vertices[Out-Degree],"&gt;="&amp;H5)</f>
        <v>0</v>
      </c>
      <c r="J4" s="37">
        <f t="shared" si="4"/>
        <v>25.672727272727272</v>
      </c>
      <c r="K4" s="38">
        <f>COUNTIF(Vertices[Betweenness Centrality],"&gt;= "&amp;J4)-COUNTIF(Vertices[Betweenness Centrality],"&gt;="&amp;J5)</f>
        <v>1</v>
      </c>
      <c r="L4" s="37">
        <f t="shared" si="5"/>
        <v>0.03636363636363636</v>
      </c>
      <c r="M4" s="38">
        <f>COUNTIF(Vertices[Closeness Centrality],"&gt;= "&amp;L4)-COUNTIF(Vertices[Closeness Centrality],"&gt;="&amp;L5)</f>
        <v>3</v>
      </c>
      <c r="N4" s="37">
        <f t="shared" si="6"/>
        <v>0.004686072727272728</v>
      </c>
      <c r="O4" s="38">
        <f>COUNTIF(Vertices[Eigenvector Centrality],"&gt;= "&amp;N4)-COUNTIF(Vertices[Eigenvector Centrality],"&gt;="&amp;N5)</f>
        <v>0</v>
      </c>
      <c r="P4" s="37">
        <f t="shared" si="7"/>
        <v>0.8393597090909091</v>
      </c>
      <c r="Q4" s="38">
        <f>COUNTIF(Vertices[PageRank],"&gt;= "&amp;P4)-COUNTIF(Vertices[PageRank],"&gt;="&amp;P5)</f>
        <v>17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1.4727272727272727</v>
      </c>
      <c r="G5" s="40">
        <f>COUNTIF(Vertices[In-Degree],"&gt;= "&amp;F5)-COUNTIF(Vertices[In-Degree],"&gt;="&amp;F6)</f>
        <v>0</v>
      </c>
      <c r="H5" s="39">
        <f t="shared" si="3"/>
        <v>0.32727272727272727</v>
      </c>
      <c r="I5" s="40">
        <f>COUNTIF(Vertices[Out-Degree],"&gt;= "&amp;H5)-COUNTIF(Vertices[Out-Degree],"&gt;="&amp;H6)</f>
        <v>0</v>
      </c>
      <c r="J5" s="39">
        <f t="shared" si="4"/>
        <v>38.50909090909091</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0.007029109090909091</v>
      </c>
      <c r="O5" s="40">
        <f>COUNTIF(Vertices[Eigenvector Centrality],"&gt;= "&amp;N5)-COUNTIF(Vertices[Eigenvector Centrality],"&gt;="&amp;N6)</f>
        <v>4</v>
      </c>
      <c r="P5" s="39">
        <f t="shared" si="7"/>
        <v>1.0588895636363636</v>
      </c>
      <c r="Q5" s="40">
        <f>COUNTIF(Vertices[PageRank],"&gt;= "&amp;P5)-COUNTIF(Vertices[PageRank],"&gt;="&amp;P6)</f>
        <v>4</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118</v>
      </c>
      <c r="D6" s="32">
        <f t="shared" si="1"/>
        <v>0</v>
      </c>
      <c r="E6" s="3">
        <f>COUNTIF(Vertices[Degree],"&gt;= "&amp;D6)-COUNTIF(Vertices[Degree],"&gt;="&amp;D7)</f>
        <v>0</v>
      </c>
      <c r="F6" s="37">
        <f t="shared" si="2"/>
        <v>1.9636363636363636</v>
      </c>
      <c r="G6" s="38">
        <f>COUNTIF(Vertices[In-Degree],"&gt;= "&amp;F6)-COUNTIF(Vertices[In-Degree],"&gt;="&amp;F7)</f>
        <v>6</v>
      </c>
      <c r="H6" s="37">
        <f t="shared" si="3"/>
        <v>0.43636363636363634</v>
      </c>
      <c r="I6" s="38">
        <f>COUNTIF(Vertices[Out-Degree],"&gt;= "&amp;H6)-COUNTIF(Vertices[Out-Degree],"&gt;="&amp;H7)</f>
        <v>0</v>
      </c>
      <c r="J6" s="37">
        <f t="shared" si="4"/>
        <v>51.345454545454544</v>
      </c>
      <c r="K6" s="38">
        <f>COUNTIF(Vertices[Betweenness Centrality],"&gt;= "&amp;J6)-COUNTIF(Vertices[Betweenness Centrality],"&gt;="&amp;J7)</f>
        <v>3</v>
      </c>
      <c r="L6" s="37">
        <f t="shared" si="5"/>
        <v>0.07272727272727272</v>
      </c>
      <c r="M6" s="38">
        <f>COUNTIF(Vertices[Closeness Centrality],"&gt;= "&amp;L6)-COUNTIF(Vertices[Closeness Centrality],"&gt;="&amp;L7)</f>
        <v>6</v>
      </c>
      <c r="N6" s="37">
        <f t="shared" si="6"/>
        <v>0.009372145454545455</v>
      </c>
      <c r="O6" s="38">
        <f>COUNTIF(Vertices[Eigenvector Centrality],"&gt;= "&amp;N6)-COUNTIF(Vertices[Eigenvector Centrality],"&gt;="&amp;N7)</f>
        <v>0</v>
      </c>
      <c r="P6" s="37">
        <f t="shared" si="7"/>
        <v>1.278419418181818</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44</v>
      </c>
      <c r="D7" s="32">
        <f t="shared" si="1"/>
        <v>0</v>
      </c>
      <c r="E7" s="3">
        <f>COUNTIF(Vertices[Degree],"&gt;= "&amp;D7)-COUNTIF(Vertices[Degree],"&gt;="&amp;D8)</f>
        <v>0</v>
      </c>
      <c r="F7" s="39">
        <f t="shared" si="2"/>
        <v>2.4545454545454546</v>
      </c>
      <c r="G7" s="40">
        <f>COUNTIF(Vertices[In-Degree],"&gt;= "&amp;F7)-COUNTIF(Vertices[In-Degree],"&gt;="&amp;F8)</f>
        <v>0</v>
      </c>
      <c r="H7" s="39">
        <f t="shared" si="3"/>
        <v>0.5454545454545454</v>
      </c>
      <c r="I7" s="40">
        <f>COUNTIF(Vertices[Out-Degree],"&gt;= "&amp;H7)-COUNTIF(Vertices[Out-Degree],"&gt;="&amp;H8)</f>
        <v>0</v>
      </c>
      <c r="J7" s="39">
        <f t="shared" si="4"/>
        <v>64.18181818181819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0.011715181818181819</v>
      </c>
      <c r="O7" s="40">
        <f>COUNTIF(Vertices[Eigenvector Centrality],"&gt;= "&amp;N7)-COUNTIF(Vertices[Eigenvector Centrality],"&gt;="&amp;N8)</f>
        <v>1</v>
      </c>
      <c r="P7" s="39">
        <f t="shared" si="7"/>
        <v>1.4979492727272725</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162</v>
      </c>
      <c r="D8" s="32">
        <f t="shared" si="1"/>
        <v>0</v>
      </c>
      <c r="E8" s="3">
        <f>COUNTIF(Vertices[Degree],"&gt;= "&amp;D8)-COUNTIF(Vertices[Degree],"&gt;="&amp;D9)</f>
        <v>0</v>
      </c>
      <c r="F8" s="37">
        <f t="shared" si="2"/>
        <v>2.9454545454545453</v>
      </c>
      <c r="G8" s="38">
        <f>COUNTIF(Vertices[In-Degree],"&gt;= "&amp;F8)-COUNTIF(Vertices[In-Degree],"&gt;="&amp;F9)</f>
        <v>7</v>
      </c>
      <c r="H8" s="37">
        <f t="shared" si="3"/>
        <v>0.6545454545454545</v>
      </c>
      <c r="I8" s="38">
        <f>COUNTIF(Vertices[Out-Degree],"&gt;= "&amp;H8)-COUNTIF(Vertices[Out-Degree],"&gt;="&amp;H9)</f>
        <v>0</v>
      </c>
      <c r="J8" s="37">
        <f t="shared" si="4"/>
        <v>77.01818181818183</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0.014058218181818183</v>
      </c>
      <c r="O8" s="38">
        <f>COUNTIF(Vertices[Eigenvector Centrality],"&gt;= "&amp;N8)-COUNTIF(Vertices[Eigenvector Centrality],"&gt;="&amp;N9)</f>
        <v>0</v>
      </c>
      <c r="P8" s="37">
        <f t="shared" si="7"/>
        <v>1.717479127272727</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3.436363636363636</v>
      </c>
      <c r="G9" s="40">
        <f>COUNTIF(Vertices[In-Degree],"&gt;= "&amp;F9)-COUNTIF(Vertices[In-Degree],"&gt;="&amp;F10)</f>
        <v>0</v>
      </c>
      <c r="H9" s="39">
        <f t="shared" si="3"/>
        <v>0.7636363636363637</v>
      </c>
      <c r="I9" s="40">
        <f>COUNTIF(Vertices[Out-Degree],"&gt;= "&amp;H9)-COUNTIF(Vertices[Out-Degree],"&gt;="&amp;H10)</f>
        <v>0</v>
      </c>
      <c r="J9" s="39">
        <f t="shared" si="4"/>
        <v>89.85454545454547</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0.016401254545454547</v>
      </c>
      <c r="O9" s="40">
        <f>COUNTIF(Vertices[Eigenvector Centrality],"&gt;= "&amp;N9)-COUNTIF(Vertices[Eigenvector Centrality],"&gt;="&amp;N10)</f>
        <v>0</v>
      </c>
      <c r="P9" s="39">
        <f t="shared" si="7"/>
        <v>1.9370089818181815</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2158</v>
      </c>
      <c r="B10" s="34">
        <v>3</v>
      </c>
      <c r="D10" s="32">
        <f t="shared" si="1"/>
        <v>0</v>
      </c>
      <c r="E10" s="3">
        <f>COUNTIF(Vertices[Degree],"&gt;= "&amp;D10)-COUNTIF(Vertices[Degree],"&gt;="&amp;D11)</f>
        <v>0</v>
      </c>
      <c r="F10" s="37">
        <f t="shared" si="2"/>
        <v>3.927272727272727</v>
      </c>
      <c r="G10" s="38">
        <f>COUNTIF(Vertices[In-Degree],"&gt;= "&amp;F10)-COUNTIF(Vertices[In-Degree],"&gt;="&amp;F11)</f>
        <v>3</v>
      </c>
      <c r="H10" s="37">
        <f t="shared" si="3"/>
        <v>0.8727272727272728</v>
      </c>
      <c r="I10" s="38">
        <f>COUNTIF(Vertices[Out-Degree],"&gt;= "&amp;H10)-COUNTIF(Vertices[Out-Degree],"&gt;="&amp;H11)</f>
        <v>0</v>
      </c>
      <c r="J10" s="37">
        <f t="shared" si="4"/>
        <v>102.69090909090912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0.01874429090909091</v>
      </c>
      <c r="O10" s="38">
        <f>COUNTIF(Vertices[Eigenvector Centrality],"&gt;= "&amp;N10)-COUNTIF(Vertices[Eigenvector Centrality],"&gt;="&amp;N11)</f>
        <v>0</v>
      </c>
      <c r="P10" s="37">
        <f t="shared" si="7"/>
        <v>2.156538836363636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4.418181818181818</v>
      </c>
      <c r="G11" s="40">
        <f>COUNTIF(Vertices[In-Degree],"&gt;= "&amp;F11)-COUNTIF(Vertices[In-Degree],"&gt;="&amp;F12)</f>
        <v>0</v>
      </c>
      <c r="H11" s="39">
        <f t="shared" si="3"/>
        <v>0.9818181818181819</v>
      </c>
      <c r="I11" s="40">
        <f>COUNTIF(Vertices[Out-Degree],"&gt;= "&amp;H11)-COUNTIF(Vertices[Out-Degree],"&gt;="&amp;H12)</f>
        <v>61</v>
      </c>
      <c r="J11" s="39">
        <f t="shared" si="4"/>
        <v>115.52727272727276</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0.021087327272727274</v>
      </c>
      <c r="O11" s="40">
        <f>COUNTIF(Vertices[Eigenvector Centrality],"&gt;= "&amp;N11)-COUNTIF(Vertices[Eigenvector Centrality],"&gt;="&amp;N12)</f>
        <v>0</v>
      </c>
      <c r="P11" s="39">
        <f t="shared" si="7"/>
        <v>2.3760686909090905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316</v>
      </c>
      <c r="B12" s="34">
        <v>139</v>
      </c>
      <c r="D12" s="32">
        <f t="shared" si="1"/>
        <v>0</v>
      </c>
      <c r="E12" s="3">
        <f>COUNTIF(Vertices[Degree],"&gt;= "&amp;D12)-COUNTIF(Vertices[Degree],"&gt;="&amp;D13)</f>
        <v>0</v>
      </c>
      <c r="F12" s="37">
        <f t="shared" si="2"/>
        <v>4.909090909090909</v>
      </c>
      <c r="G12" s="38">
        <f>COUNTIF(Vertices[In-Degree],"&gt;= "&amp;F12)-COUNTIF(Vertices[In-Degree],"&gt;="&amp;F13)</f>
        <v>0</v>
      </c>
      <c r="H12" s="37">
        <f t="shared" si="3"/>
        <v>1.090909090909091</v>
      </c>
      <c r="I12" s="38">
        <f>COUNTIF(Vertices[Out-Degree],"&gt;= "&amp;H12)-COUNTIF(Vertices[Out-Degree],"&gt;="&amp;H13)</f>
        <v>0</v>
      </c>
      <c r="J12" s="37">
        <f t="shared" si="4"/>
        <v>128.3636363636364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0.023430363636363638</v>
      </c>
      <c r="O12" s="38">
        <f>COUNTIF(Vertices[Eigenvector Centrality],"&gt;= "&amp;N12)-COUNTIF(Vertices[Eigenvector Centrality],"&gt;="&amp;N13)</f>
        <v>0</v>
      </c>
      <c r="P12" s="37">
        <f t="shared" si="7"/>
        <v>2.595598545454545</v>
      </c>
      <c r="Q12" s="38">
        <f>COUNTIF(Vertices[PageRank],"&gt;= "&amp;P12)-COUNTIF(Vertices[PageRank],"&gt;="&amp;P13)</f>
        <v>1</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176</v>
      </c>
      <c r="B13" s="34">
        <v>15</v>
      </c>
      <c r="D13" s="32">
        <f t="shared" si="1"/>
        <v>0</v>
      </c>
      <c r="E13" s="3">
        <f>COUNTIF(Vertices[Degree],"&gt;= "&amp;D13)-COUNTIF(Vertices[Degree],"&gt;="&amp;D14)</f>
        <v>0</v>
      </c>
      <c r="F13" s="39">
        <f t="shared" si="2"/>
        <v>5.4</v>
      </c>
      <c r="G13" s="40">
        <f>COUNTIF(Vertices[In-Degree],"&gt;= "&amp;F13)-COUNTIF(Vertices[In-Degree],"&gt;="&amp;F14)</f>
        <v>0</v>
      </c>
      <c r="H13" s="39">
        <f t="shared" si="3"/>
        <v>1.2000000000000002</v>
      </c>
      <c r="I13" s="40">
        <f>COUNTIF(Vertices[Out-Degree],"&gt;= "&amp;H13)-COUNTIF(Vertices[Out-Degree],"&gt;="&amp;H14)</f>
        <v>0</v>
      </c>
      <c r="J13" s="39">
        <f t="shared" si="4"/>
        <v>141.20000000000005</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0.025773400000000002</v>
      </c>
      <c r="O13" s="40">
        <f>COUNTIF(Vertices[Eigenvector Centrality],"&gt;= "&amp;N13)-COUNTIF(Vertices[Eigenvector Centrality],"&gt;="&amp;N14)</f>
        <v>0</v>
      </c>
      <c r="P13" s="39">
        <f t="shared" si="7"/>
        <v>2.8151283999999994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317</v>
      </c>
      <c r="B14" s="34">
        <v>8</v>
      </c>
      <c r="D14" s="32">
        <f t="shared" si="1"/>
        <v>0</v>
      </c>
      <c r="E14" s="3">
        <f>COUNTIF(Vertices[Degree],"&gt;= "&amp;D14)-COUNTIF(Vertices[Degree],"&gt;="&amp;D15)</f>
        <v>0</v>
      </c>
      <c r="F14" s="37">
        <f t="shared" si="2"/>
        <v>5.8909090909090915</v>
      </c>
      <c r="G14" s="38">
        <f>COUNTIF(Vertices[In-Degree],"&gt;= "&amp;F14)-COUNTIF(Vertices[In-Degree],"&gt;="&amp;F15)</f>
        <v>1</v>
      </c>
      <c r="H14" s="37">
        <f t="shared" si="3"/>
        <v>1.3090909090909093</v>
      </c>
      <c r="I14" s="38">
        <f>COUNTIF(Vertices[Out-Degree],"&gt;= "&amp;H14)-COUNTIF(Vertices[Out-Degree],"&gt;="&amp;H15)</f>
        <v>0</v>
      </c>
      <c r="J14" s="37">
        <f t="shared" si="4"/>
        <v>154.0363636363637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0.028116436363636366</v>
      </c>
      <c r="O14" s="38">
        <f>COUNTIF(Vertices[Eigenvector Centrality],"&gt;= "&amp;N14)-COUNTIF(Vertices[Eigenvector Centrality],"&gt;="&amp;N15)</f>
        <v>0</v>
      </c>
      <c r="P14" s="37">
        <f t="shared" si="7"/>
        <v>3.034658254545454</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6.381818181818183</v>
      </c>
      <c r="G15" s="40">
        <f>COUNTIF(Vertices[In-Degree],"&gt;= "&amp;F15)-COUNTIF(Vertices[In-Degree],"&gt;="&amp;F16)</f>
        <v>0</v>
      </c>
      <c r="H15" s="39">
        <f t="shared" si="3"/>
        <v>1.4181818181818184</v>
      </c>
      <c r="I15" s="40">
        <f>COUNTIF(Vertices[Out-Degree],"&gt;= "&amp;H15)-COUNTIF(Vertices[Out-Degree],"&gt;="&amp;H16)</f>
        <v>0</v>
      </c>
      <c r="J15" s="39">
        <f t="shared" si="4"/>
        <v>166.87272727272733</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0.03045947272727273</v>
      </c>
      <c r="O15" s="40">
        <f>COUNTIF(Vertices[Eigenvector Centrality],"&gt;= "&amp;N15)-COUNTIF(Vertices[Eigenvector Centrality],"&gt;="&amp;N16)</f>
        <v>0</v>
      </c>
      <c r="P15" s="39">
        <f t="shared" si="7"/>
        <v>3.2541881090909084</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15</v>
      </c>
      <c r="D16" s="32">
        <f t="shared" si="1"/>
        <v>0</v>
      </c>
      <c r="E16" s="3">
        <f>COUNTIF(Vertices[Degree],"&gt;= "&amp;D16)-COUNTIF(Vertices[Degree],"&gt;="&amp;D17)</f>
        <v>0</v>
      </c>
      <c r="F16" s="37">
        <f t="shared" si="2"/>
        <v>6.872727272727274</v>
      </c>
      <c r="G16" s="38">
        <f>COUNTIF(Vertices[In-Degree],"&gt;= "&amp;F16)-COUNTIF(Vertices[In-Degree],"&gt;="&amp;F17)</f>
        <v>2</v>
      </c>
      <c r="H16" s="37">
        <f t="shared" si="3"/>
        <v>1.5272727272727276</v>
      </c>
      <c r="I16" s="38">
        <f>COUNTIF(Vertices[Out-Degree],"&gt;= "&amp;H16)-COUNTIF(Vertices[Out-Degree],"&gt;="&amp;H17)</f>
        <v>0</v>
      </c>
      <c r="J16" s="37">
        <f t="shared" si="4"/>
        <v>179.70909090909097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0.03280250909090909</v>
      </c>
      <c r="O16" s="38">
        <f>COUNTIF(Vertices[Eigenvector Centrality],"&gt;= "&amp;N16)-COUNTIF(Vertices[Eigenvector Centrality],"&gt;="&amp;N17)</f>
        <v>0</v>
      </c>
      <c r="P16" s="37">
        <f t="shared" si="7"/>
        <v>3.473717963636363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7.363636363636365</v>
      </c>
      <c r="G17" s="40">
        <f>COUNTIF(Vertices[In-Degree],"&gt;= "&amp;F17)-COUNTIF(Vertices[In-Degree],"&gt;="&amp;F18)</f>
        <v>0</v>
      </c>
      <c r="H17" s="39">
        <f t="shared" si="3"/>
        <v>1.6363636363636367</v>
      </c>
      <c r="I17" s="40">
        <f>COUNTIF(Vertices[Out-Degree],"&gt;= "&amp;H17)-COUNTIF(Vertices[Out-Degree],"&gt;="&amp;H18)</f>
        <v>0</v>
      </c>
      <c r="J17" s="39">
        <f t="shared" si="4"/>
        <v>192.54545454545462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0.03514554545454546</v>
      </c>
      <c r="O17" s="40">
        <f>COUNTIF(Vertices[Eigenvector Centrality],"&gt;= "&amp;N17)-COUNTIF(Vertices[Eigenvector Centrality],"&gt;="&amp;N18)</f>
        <v>0</v>
      </c>
      <c r="P17" s="39">
        <f t="shared" si="7"/>
        <v>3.6932478181818174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0.03333333333333333</v>
      </c>
      <c r="D18" s="32">
        <f t="shared" si="1"/>
        <v>0</v>
      </c>
      <c r="E18" s="3">
        <f>COUNTIF(Vertices[Degree],"&gt;= "&amp;D18)-COUNTIF(Vertices[Degree],"&gt;="&amp;D19)</f>
        <v>0</v>
      </c>
      <c r="F18" s="37">
        <f t="shared" si="2"/>
        <v>7.854545454545456</v>
      </c>
      <c r="G18" s="38">
        <f>COUNTIF(Vertices[In-Degree],"&gt;= "&amp;F18)-COUNTIF(Vertices[In-Degree],"&gt;="&amp;F19)</f>
        <v>1</v>
      </c>
      <c r="H18" s="37">
        <f t="shared" si="3"/>
        <v>1.7454545454545458</v>
      </c>
      <c r="I18" s="38">
        <f>COUNTIF(Vertices[Out-Degree],"&gt;= "&amp;H18)-COUNTIF(Vertices[Out-Degree],"&gt;="&amp;H19)</f>
        <v>0</v>
      </c>
      <c r="J18" s="37">
        <f t="shared" si="4"/>
        <v>205.38181818181826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0.03748858181818182</v>
      </c>
      <c r="O18" s="38">
        <f>COUNTIF(Vertices[Eigenvector Centrality],"&gt;= "&amp;N18)-COUNTIF(Vertices[Eigenvector Centrality],"&gt;="&amp;N19)</f>
        <v>0</v>
      </c>
      <c r="P18" s="37">
        <f t="shared" si="7"/>
        <v>3.912777672727272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0.06451612903225806</v>
      </c>
      <c r="D19" s="32">
        <f t="shared" si="1"/>
        <v>0</v>
      </c>
      <c r="E19" s="3">
        <f>COUNTIF(Vertices[Degree],"&gt;= "&amp;D19)-COUNTIF(Vertices[Degree],"&gt;="&amp;D20)</f>
        <v>0</v>
      </c>
      <c r="F19" s="39">
        <f t="shared" si="2"/>
        <v>8.345454545454547</v>
      </c>
      <c r="G19" s="40">
        <f>COUNTIF(Vertices[In-Degree],"&gt;= "&amp;F19)-COUNTIF(Vertices[In-Degree],"&gt;="&amp;F20)</f>
        <v>0</v>
      </c>
      <c r="H19" s="39">
        <f t="shared" si="3"/>
        <v>1.854545454545455</v>
      </c>
      <c r="I19" s="40">
        <f>COUNTIF(Vertices[Out-Degree],"&gt;= "&amp;H19)-COUNTIF(Vertices[Out-Degree],"&gt;="&amp;H20)</f>
        <v>0</v>
      </c>
      <c r="J19" s="39">
        <f t="shared" si="4"/>
        <v>218.2181818181819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0.039831618181818185</v>
      </c>
      <c r="O19" s="40">
        <f>COUNTIF(Vertices[Eigenvector Centrality],"&gt;= "&amp;N19)-COUNTIF(Vertices[Eigenvector Centrality],"&gt;="&amp;N20)</f>
        <v>0</v>
      </c>
      <c r="P19" s="39">
        <f t="shared" si="7"/>
        <v>4.132307527272727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8.836363636363638</v>
      </c>
      <c r="G20" s="38">
        <f>COUNTIF(Vertices[In-Degree],"&gt;= "&amp;F20)-COUNTIF(Vertices[In-Degree],"&gt;="&amp;F21)</f>
        <v>2</v>
      </c>
      <c r="H20" s="37">
        <f t="shared" si="3"/>
        <v>1.963636363636364</v>
      </c>
      <c r="I20" s="38">
        <f>COUNTIF(Vertices[Out-Degree],"&gt;= "&amp;H20)-COUNTIF(Vertices[Out-Degree],"&gt;="&amp;H21)</f>
        <v>8</v>
      </c>
      <c r="J20" s="37">
        <f t="shared" si="4"/>
        <v>231.05454545454555</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0.04217465454545455</v>
      </c>
      <c r="O20" s="38">
        <f>COUNTIF(Vertices[Eigenvector Centrality],"&gt;= "&amp;N20)-COUNTIF(Vertices[Eigenvector Centrality],"&gt;="&amp;N21)</f>
        <v>1</v>
      </c>
      <c r="P20" s="37">
        <f t="shared" si="7"/>
        <v>4.351837381818181</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15</v>
      </c>
      <c r="D21" s="32">
        <f t="shared" si="1"/>
        <v>0</v>
      </c>
      <c r="E21" s="3">
        <f>COUNTIF(Vertices[Degree],"&gt;= "&amp;D21)-COUNTIF(Vertices[Degree],"&gt;="&amp;D22)</f>
        <v>0</v>
      </c>
      <c r="F21" s="39">
        <f t="shared" si="2"/>
        <v>9.327272727272728</v>
      </c>
      <c r="G21" s="40">
        <f>COUNTIF(Vertices[In-Degree],"&gt;= "&amp;F21)-COUNTIF(Vertices[In-Degree],"&gt;="&amp;F22)</f>
        <v>0</v>
      </c>
      <c r="H21" s="39">
        <f t="shared" si="3"/>
        <v>2.072727272727273</v>
      </c>
      <c r="I21" s="40">
        <f>COUNTIF(Vertices[Out-Degree],"&gt;= "&amp;H21)-COUNTIF(Vertices[Out-Degree],"&gt;="&amp;H22)</f>
        <v>0</v>
      </c>
      <c r="J21" s="39">
        <f t="shared" si="4"/>
        <v>243.8909090909092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0.04451769090909091</v>
      </c>
      <c r="O21" s="40">
        <f>COUNTIF(Vertices[Eigenvector Centrality],"&gt;= "&amp;N21)-COUNTIF(Vertices[Eigenvector Centrality],"&gt;="&amp;N22)</f>
        <v>0</v>
      </c>
      <c r="P21" s="39">
        <f t="shared" si="7"/>
        <v>4.571367236363636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9.818181818181818</v>
      </c>
      <c r="G22" s="38">
        <f>COUNTIF(Vertices[In-Degree],"&gt;= "&amp;F22)-COUNTIF(Vertices[In-Degree],"&gt;="&amp;F23)</f>
        <v>0</v>
      </c>
      <c r="H22" s="37">
        <f t="shared" si="3"/>
        <v>2.181818181818182</v>
      </c>
      <c r="I22" s="38">
        <f>COUNTIF(Vertices[Out-Degree],"&gt;= "&amp;H22)-COUNTIF(Vertices[Out-Degree],"&gt;="&amp;H23)</f>
        <v>0</v>
      </c>
      <c r="J22" s="37">
        <f t="shared" si="4"/>
        <v>256.7272727272728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0.046860727272727276</v>
      </c>
      <c r="O22" s="38">
        <f>COUNTIF(Vertices[Eigenvector Centrality],"&gt;= "&amp;N22)-COUNTIF(Vertices[Eigenvector Centrality],"&gt;="&amp;N23)</f>
        <v>0</v>
      </c>
      <c r="P22" s="37">
        <f t="shared" si="7"/>
        <v>4.79089709090909</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33</v>
      </c>
      <c r="D23" s="32">
        <f t="shared" si="1"/>
        <v>0</v>
      </c>
      <c r="E23" s="3">
        <f>COUNTIF(Vertices[Degree],"&gt;= "&amp;D23)-COUNTIF(Vertices[Degree],"&gt;="&amp;D24)</f>
        <v>0</v>
      </c>
      <c r="F23" s="39">
        <f t="shared" si="2"/>
        <v>10.309090909090909</v>
      </c>
      <c r="G23" s="40">
        <f>COUNTIF(Vertices[In-Degree],"&gt;= "&amp;F23)-COUNTIF(Vertices[In-Degree],"&gt;="&amp;F24)</f>
        <v>0</v>
      </c>
      <c r="H23" s="39">
        <f t="shared" si="3"/>
        <v>2.290909090909091</v>
      </c>
      <c r="I23" s="40">
        <f>COUNTIF(Vertices[Out-Degree],"&gt;= "&amp;H23)-COUNTIF(Vertices[Out-Degree],"&gt;="&amp;H24)</f>
        <v>0</v>
      </c>
      <c r="J23" s="39">
        <f t="shared" si="4"/>
        <v>269.5636363636364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0.04920376363636364</v>
      </c>
      <c r="O23" s="40">
        <f>COUNTIF(Vertices[Eigenvector Centrality],"&gt;= "&amp;N23)-COUNTIF(Vertices[Eigenvector Centrality],"&gt;="&amp;N24)</f>
        <v>0</v>
      </c>
      <c r="P23" s="39">
        <f t="shared" si="7"/>
        <v>5.010426945454545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86</v>
      </c>
      <c r="D24" s="32">
        <f t="shared" si="1"/>
        <v>0</v>
      </c>
      <c r="E24" s="3">
        <f>COUNTIF(Vertices[Degree],"&gt;= "&amp;D24)-COUNTIF(Vertices[Degree],"&gt;="&amp;D25)</f>
        <v>0</v>
      </c>
      <c r="F24" s="37">
        <f t="shared" si="2"/>
        <v>10.799999999999999</v>
      </c>
      <c r="G24" s="38">
        <f>COUNTIF(Vertices[In-Degree],"&gt;= "&amp;F24)-COUNTIF(Vertices[In-Degree],"&gt;="&amp;F25)</f>
        <v>0</v>
      </c>
      <c r="H24" s="37">
        <f t="shared" si="3"/>
        <v>2.4</v>
      </c>
      <c r="I24" s="38">
        <f>COUNTIF(Vertices[Out-Degree],"&gt;= "&amp;H24)-COUNTIF(Vertices[Out-Degree],"&gt;="&amp;H25)</f>
        <v>0</v>
      </c>
      <c r="J24" s="37">
        <f t="shared" si="4"/>
        <v>282.40000000000003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0.051546800000000004</v>
      </c>
      <c r="O24" s="38">
        <f>COUNTIF(Vertices[Eigenvector Centrality],"&gt;= "&amp;N24)-COUNTIF(Vertices[Eigenvector Centrality],"&gt;="&amp;N25)</f>
        <v>0</v>
      </c>
      <c r="P24" s="37">
        <f t="shared" si="7"/>
        <v>5.229956799999999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11.29090909090909</v>
      </c>
      <c r="G25" s="40">
        <f>COUNTIF(Vertices[In-Degree],"&gt;= "&amp;F25)-COUNTIF(Vertices[In-Degree],"&gt;="&amp;F26)</f>
        <v>0</v>
      </c>
      <c r="H25" s="39">
        <f t="shared" si="3"/>
        <v>2.509090909090909</v>
      </c>
      <c r="I25" s="40">
        <f>COUNTIF(Vertices[Out-Degree],"&gt;= "&amp;H25)-COUNTIF(Vertices[Out-Degree],"&gt;="&amp;H26)</f>
        <v>0</v>
      </c>
      <c r="J25" s="39">
        <f t="shared" si="4"/>
        <v>295.23636363636365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0.05388983636363637</v>
      </c>
      <c r="O25" s="40">
        <f>COUNTIF(Vertices[Eigenvector Centrality],"&gt;= "&amp;N25)-COUNTIF(Vertices[Eigenvector Centrality],"&gt;="&amp;N26)</f>
        <v>4</v>
      </c>
      <c r="P25" s="39">
        <f t="shared" si="7"/>
        <v>5.449486654545454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11.78181818181818</v>
      </c>
      <c r="G26" s="38">
        <f>COUNTIF(Vertices[In-Degree],"&gt;= "&amp;F26)-COUNTIF(Vertices[In-Degree],"&gt;="&amp;F28)</f>
        <v>0</v>
      </c>
      <c r="H26" s="37">
        <f t="shared" si="3"/>
        <v>2.6181818181818177</v>
      </c>
      <c r="I26" s="38">
        <f>COUNTIF(Vertices[Out-Degree],"&gt;= "&amp;H26)-COUNTIF(Vertices[Out-Degree],"&gt;="&amp;H28)</f>
        <v>0</v>
      </c>
      <c r="J26" s="37">
        <f t="shared" si="4"/>
        <v>308.07272727272726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0.05623287272727273</v>
      </c>
      <c r="O26" s="38">
        <f>COUNTIF(Vertices[Eigenvector Centrality],"&gt;= "&amp;N26)-COUNTIF(Vertices[Eigenvector Centrality],"&gt;="&amp;N28)</f>
        <v>0</v>
      </c>
      <c r="P26" s="37">
        <f t="shared" si="7"/>
        <v>5.669016509090908</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2.415428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-17</v>
      </c>
      <c r="J27" s="61"/>
      <c r="K27" s="62">
        <f>COUNTIF(Vertices[Betweenness Centrality],"&gt;= "&amp;J27)-COUNTIF(Vertices[Betweenness Centrality],"&gt;="&amp;J28)</f>
        <v>-5</v>
      </c>
      <c r="L27" s="61"/>
      <c r="M27" s="62">
        <f>COUNTIF(Vertices[Closeness Centrality],"&gt;= "&amp;L27)-COUNTIF(Vertices[Closeness Centrality],"&gt;="&amp;L28)</f>
        <v>-9</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12.27272727272727</v>
      </c>
      <c r="G28" s="40">
        <f>COUNTIF(Vertices[In-Degree],"&gt;= "&amp;F28)-COUNTIF(Vertices[In-Degree],"&gt;="&amp;F40)</f>
        <v>0</v>
      </c>
      <c r="H28" s="39">
        <f>H26+($H$57-$H$2)/BinDivisor</f>
        <v>2.7272727272727266</v>
      </c>
      <c r="I28" s="40">
        <f>COUNTIF(Vertices[Out-Degree],"&gt;= "&amp;H28)-COUNTIF(Vertices[Out-Degree],"&gt;="&amp;H40)</f>
        <v>0</v>
      </c>
      <c r="J28" s="39">
        <f>J26+($J$57-$J$2)/BinDivisor</f>
        <v>320.9090909090909</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0.058575909090909095</v>
      </c>
      <c r="O28" s="40">
        <f>COUNTIF(Vertices[Eigenvector Centrality],"&gt;= "&amp;N28)-COUNTIF(Vertices[Eigenvector Centrality],"&gt;="&amp;N40)</f>
        <v>0</v>
      </c>
      <c r="P28" s="39">
        <f>P26+($P$57-$P$2)/BinDivisor</f>
        <v>5.888546363636363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0.01157580283793876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2159</v>
      </c>
      <c r="B30" s="34">
        <v>0.664028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2160</v>
      </c>
      <c r="B32" s="34" t="s">
        <v>2161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-17</v>
      </c>
      <c r="J38" s="61"/>
      <c r="K38" s="62">
        <f>COUNTIF(Vertices[Betweenness Centrality],"&gt;= "&amp;J38)-COUNTIF(Vertices[Betweenness Centrality],"&gt;="&amp;J40)</f>
        <v>-4</v>
      </c>
      <c r="L38" s="61"/>
      <c r="M38" s="62">
        <f>COUNTIF(Vertices[Closeness Centrality],"&gt;= "&amp;L38)-COUNTIF(Vertices[Closeness Centrality],"&gt;="&amp;L40)</f>
        <v>-9</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-17</v>
      </c>
      <c r="J39" s="61"/>
      <c r="K39" s="62">
        <f>COUNTIF(Vertices[Betweenness Centrality],"&gt;= "&amp;J39)-COUNTIF(Vertices[Betweenness Centrality],"&gt;="&amp;J40)</f>
        <v>-4</v>
      </c>
      <c r="L39" s="61"/>
      <c r="M39" s="62">
        <f>COUNTIF(Vertices[Closeness Centrality],"&gt;= "&amp;L39)-COUNTIF(Vertices[Closeness Centrality],"&gt;="&amp;L40)</f>
        <v>-9</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12.76363636363636</v>
      </c>
      <c r="G40" s="38">
        <f>COUNTIF(Vertices[In-Degree],"&gt;= "&amp;F40)-COUNTIF(Vertices[In-Degree],"&gt;="&amp;F41)</f>
        <v>0</v>
      </c>
      <c r="H40" s="37">
        <f>H28+($H$57-$H$2)/BinDivisor</f>
        <v>2.8363636363636355</v>
      </c>
      <c r="I40" s="38">
        <f>COUNTIF(Vertices[Out-Degree],"&gt;= "&amp;H40)-COUNTIF(Vertices[Out-Degree],"&gt;="&amp;H41)</f>
        <v>0</v>
      </c>
      <c r="J40" s="37">
        <f>J28+($J$57-$J$2)/BinDivisor</f>
        <v>333.7454545454545</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0.06091894545454546</v>
      </c>
      <c r="O40" s="38">
        <f>COUNTIF(Vertices[Eigenvector Centrality],"&gt;= "&amp;N40)-COUNTIF(Vertices[Eigenvector Centrality],"&gt;="&amp;N41)</f>
        <v>0</v>
      </c>
      <c r="P40" s="37">
        <f>P28+($P$57-$P$2)/BinDivisor</f>
        <v>6.108076218181817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13.25454545454545</v>
      </c>
      <c r="G41" s="40">
        <f>COUNTIF(Vertices[In-Degree],"&gt;= "&amp;F41)-COUNTIF(Vertices[In-Degree],"&gt;="&amp;F42)</f>
        <v>0</v>
      </c>
      <c r="H41" s="39">
        <f aca="true" t="shared" si="12" ref="H41:H56">H40+($H$57-$H$2)/BinDivisor</f>
        <v>2.9454545454545444</v>
      </c>
      <c r="I41" s="40">
        <f>COUNTIF(Vertices[Out-Degree],"&gt;= "&amp;H41)-COUNTIF(Vertices[Out-Degree],"&gt;="&amp;H42)</f>
        <v>12</v>
      </c>
      <c r="J41" s="39">
        <f aca="true" t="shared" si="13" ref="J41:J56">J40+($J$57-$J$2)/BinDivisor</f>
        <v>346.5818181818181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0.06326198181818182</v>
      </c>
      <c r="O41" s="40">
        <f>COUNTIF(Vertices[Eigenvector Centrality],"&gt;= "&amp;N41)-COUNTIF(Vertices[Eigenvector Centrality],"&gt;="&amp;N42)</f>
        <v>0</v>
      </c>
      <c r="P41" s="39">
        <f aca="true" t="shared" si="16" ref="P41:P56">P40+($P$57-$P$2)/BinDivisor</f>
        <v>6.327606072727272</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13.74545454545454</v>
      </c>
      <c r="G42" s="38">
        <f>COUNTIF(Vertices[In-Degree],"&gt;= "&amp;F42)-COUNTIF(Vertices[In-Degree],"&gt;="&amp;F43)</f>
        <v>0</v>
      </c>
      <c r="H42" s="37">
        <f t="shared" si="12"/>
        <v>3.0545454545454533</v>
      </c>
      <c r="I42" s="38">
        <f>COUNTIF(Vertices[Out-Degree],"&gt;= "&amp;H42)-COUNTIF(Vertices[Out-Degree],"&gt;="&amp;H43)</f>
        <v>0</v>
      </c>
      <c r="J42" s="37">
        <f t="shared" si="13"/>
        <v>359.4181818181817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0.06560501818181819</v>
      </c>
      <c r="O42" s="38">
        <f>COUNTIF(Vertices[Eigenvector Centrality],"&gt;= "&amp;N42)-COUNTIF(Vertices[Eigenvector Centrality],"&gt;="&amp;N43)</f>
        <v>0</v>
      </c>
      <c r="P42" s="37">
        <f t="shared" si="16"/>
        <v>6.547135927272726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14.236363636363631</v>
      </c>
      <c r="G43" s="40">
        <f>COUNTIF(Vertices[In-Degree],"&gt;= "&amp;F43)-COUNTIF(Vertices[In-Degree],"&gt;="&amp;F44)</f>
        <v>0</v>
      </c>
      <c r="H43" s="39">
        <f t="shared" si="12"/>
        <v>3.1636363636363622</v>
      </c>
      <c r="I43" s="40">
        <f>COUNTIF(Vertices[Out-Degree],"&gt;= "&amp;H43)-COUNTIF(Vertices[Out-Degree],"&gt;="&amp;H44)</f>
        <v>0</v>
      </c>
      <c r="J43" s="39">
        <f t="shared" si="13"/>
        <v>372.25454545454534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0.06794805454545455</v>
      </c>
      <c r="O43" s="40">
        <f>COUNTIF(Vertices[Eigenvector Centrality],"&gt;= "&amp;N43)-COUNTIF(Vertices[Eigenvector Centrality],"&gt;="&amp;N44)</f>
        <v>1</v>
      </c>
      <c r="P43" s="39">
        <f t="shared" si="16"/>
        <v>6.766665781818181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14.727272727272721</v>
      </c>
      <c r="G44" s="38">
        <f>COUNTIF(Vertices[In-Degree],"&gt;= "&amp;F44)-COUNTIF(Vertices[In-Degree],"&gt;="&amp;F45)</f>
        <v>0</v>
      </c>
      <c r="H44" s="37">
        <f t="shared" si="12"/>
        <v>3.272727272727271</v>
      </c>
      <c r="I44" s="38">
        <f>COUNTIF(Vertices[Out-Degree],"&gt;= "&amp;H44)-COUNTIF(Vertices[Out-Degree],"&gt;="&amp;H45)</f>
        <v>0</v>
      </c>
      <c r="J44" s="37">
        <f t="shared" si="13"/>
        <v>385.09090909090895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0.07029109090909091</v>
      </c>
      <c r="O44" s="38">
        <f>COUNTIF(Vertices[Eigenvector Centrality],"&gt;= "&amp;N44)-COUNTIF(Vertices[Eigenvector Centrality],"&gt;="&amp;N45)</f>
        <v>1</v>
      </c>
      <c r="P44" s="37">
        <f t="shared" si="16"/>
        <v>6.986195636363635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15.218181818181812</v>
      </c>
      <c r="G45" s="40">
        <f>COUNTIF(Vertices[In-Degree],"&gt;= "&amp;F45)-COUNTIF(Vertices[In-Degree],"&gt;="&amp;F46)</f>
        <v>0</v>
      </c>
      <c r="H45" s="39">
        <f t="shared" si="12"/>
        <v>3.38181818181818</v>
      </c>
      <c r="I45" s="40">
        <f>COUNTIF(Vertices[Out-Degree],"&gt;= "&amp;H45)-COUNTIF(Vertices[Out-Degree],"&gt;="&amp;H46)</f>
        <v>0</v>
      </c>
      <c r="J45" s="39">
        <f t="shared" si="13"/>
        <v>397.92727272727257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0.07263412727272728</v>
      </c>
      <c r="O45" s="40">
        <f>COUNTIF(Vertices[Eigenvector Centrality],"&gt;= "&amp;N45)-COUNTIF(Vertices[Eigenvector Centrality],"&gt;="&amp;N46)</f>
        <v>0</v>
      </c>
      <c r="P45" s="39">
        <f t="shared" si="16"/>
        <v>7.2057254909090895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15.709090909090902</v>
      </c>
      <c r="G46" s="38">
        <f>COUNTIF(Vertices[In-Degree],"&gt;= "&amp;F46)-COUNTIF(Vertices[In-Degree],"&gt;="&amp;F47)</f>
        <v>0</v>
      </c>
      <c r="H46" s="37">
        <f t="shared" si="12"/>
        <v>3.490909090909089</v>
      </c>
      <c r="I46" s="38">
        <f>COUNTIF(Vertices[Out-Degree],"&gt;= "&amp;H46)-COUNTIF(Vertices[Out-Degree],"&gt;="&amp;H47)</f>
        <v>0</v>
      </c>
      <c r="J46" s="37">
        <f t="shared" si="13"/>
        <v>410.7636363636362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0.07497716363636364</v>
      </c>
      <c r="O46" s="38">
        <f>COUNTIF(Vertices[Eigenvector Centrality],"&gt;= "&amp;N46)-COUNTIF(Vertices[Eigenvector Centrality],"&gt;="&amp;N47)</f>
        <v>0</v>
      </c>
      <c r="P46" s="37">
        <f t="shared" si="16"/>
        <v>7.425255345454544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16.199999999999992</v>
      </c>
      <c r="G47" s="40">
        <f>COUNTIF(Vertices[In-Degree],"&gt;= "&amp;F47)-COUNTIF(Vertices[In-Degree],"&gt;="&amp;F48)</f>
        <v>0</v>
      </c>
      <c r="H47" s="39">
        <f t="shared" si="12"/>
        <v>3.599999999999998</v>
      </c>
      <c r="I47" s="40">
        <f>COUNTIF(Vertices[Out-Degree],"&gt;= "&amp;H47)-COUNTIF(Vertices[Out-Degree],"&gt;="&amp;H48)</f>
        <v>0</v>
      </c>
      <c r="J47" s="39">
        <f t="shared" si="13"/>
        <v>423.5999999999998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0.0773202</v>
      </c>
      <c r="O47" s="40">
        <f>COUNTIF(Vertices[Eigenvector Centrality],"&gt;= "&amp;N47)-COUNTIF(Vertices[Eigenvector Centrality],"&gt;="&amp;N48)</f>
        <v>0</v>
      </c>
      <c r="P47" s="39">
        <f t="shared" si="16"/>
        <v>7.6447851999999985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16.690909090909084</v>
      </c>
      <c r="G48" s="38">
        <f>COUNTIF(Vertices[In-Degree],"&gt;= "&amp;F48)-COUNTIF(Vertices[In-Degree],"&gt;="&amp;F49)</f>
        <v>0</v>
      </c>
      <c r="H48" s="37">
        <f t="shared" si="12"/>
        <v>3.7090909090909068</v>
      </c>
      <c r="I48" s="38">
        <f>COUNTIF(Vertices[Out-Degree],"&gt;= "&amp;H48)-COUNTIF(Vertices[Out-Degree],"&gt;="&amp;H49)</f>
        <v>0</v>
      </c>
      <c r="J48" s="37">
        <f t="shared" si="13"/>
        <v>436.4363636363634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0.07966323636363637</v>
      </c>
      <c r="O48" s="38">
        <f>COUNTIF(Vertices[Eigenvector Centrality],"&gt;= "&amp;N48)-COUNTIF(Vertices[Eigenvector Centrality],"&gt;="&amp;N49)</f>
        <v>1</v>
      </c>
      <c r="P48" s="37">
        <f t="shared" si="16"/>
        <v>7.864315054545453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17.181818181818176</v>
      </c>
      <c r="G49" s="40">
        <f>COUNTIF(Vertices[In-Degree],"&gt;= "&amp;F49)-COUNTIF(Vertices[In-Degree],"&gt;="&amp;F50)</f>
        <v>0</v>
      </c>
      <c r="H49" s="39">
        <f t="shared" si="12"/>
        <v>3.8181818181818157</v>
      </c>
      <c r="I49" s="40">
        <f>COUNTIF(Vertices[Out-Degree],"&gt;= "&amp;H49)-COUNTIF(Vertices[Out-Degree],"&gt;="&amp;H50)</f>
        <v>0</v>
      </c>
      <c r="J49" s="39">
        <f t="shared" si="13"/>
        <v>449.272727272727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0.08200627272727273</v>
      </c>
      <c r="O49" s="40">
        <f>COUNTIF(Vertices[Eigenvector Centrality],"&gt;= "&amp;N49)-COUNTIF(Vertices[Eigenvector Centrality],"&gt;="&amp;N50)</f>
        <v>0</v>
      </c>
      <c r="P49" s="39">
        <f t="shared" si="16"/>
        <v>8.083844909090908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17.67272727272727</v>
      </c>
      <c r="G50" s="38">
        <f>COUNTIF(Vertices[In-Degree],"&gt;= "&amp;F50)-COUNTIF(Vertices[In-Degree],"&gt;="&amp;F51)</f>
        <v>0</v>
      </c>
      <c r="H50" s="37">
        <f t="shared" si="12"/>
        <v>3.9272727272727246</v>
      </c>
      <c r="I50" s="38">
        <f>COUNTIF(Vertices[Out-Degree],"&gt;= "&amp;H50)-COUNTIF(Vertices[Out-Degree],"&gt;="&amp;H51)</f>
        <v>3</v>
      </c>
      <c r="J50" s="37">
        <f t="shared" si="13"/>
        <v>462.10909090909064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0.0843493090909091</v>
      </c>
      <c r="O50" s="38">
        <f>COUNTIF(Vertices[Eigenvector Centrality],"&gt;= "&amp;N50)-COUNTIF(Vertices[Eigenvector Centrality],"&gt;="&amp;N51)</f>
        <v>0</v>
      </c>
      <c r="P50" s="37">
        <f t="shared" si="16"/>
        <v>8.303374763636363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18.16363636363636</v>
      </c>
      <c r="G51" s="40">
        <f>COUNTIF(Vertices[In-Degree],"&gt;= "&amp;F51)-COUNTIF(Vertices[In-Degree],"&gt;="&amp;F52)</f>
        <v>0</v>
      </c>
      <c r="H51" s="39">
        <f t="shared" si="12"/>
        <v>4.0363636363636335</v>
      </c>
      <c r="I51" s="40">
        <f>COUNTIF(Vertices[Out-Degree],"&gt;= "&amp;H51)-COUNTIF(Vertices[Out-Degree],"&gt;="&amp;H52)</f>
        <v>0</v>
      </c>
      <c r="J51" s="39">
        <f t="shared" si="13"/>
        <v>474.94545454545425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0.08669234545454546</v>
      </c>
      <c r="O51" s="40">
        <f>COUNTIF(Vertices[Eigenvector Centrality],"&gt;= "&amp;N51)-COUNTIF(Vertices[Eigenvector Centrality],"&gt;="&amp;N52)</f>
        <v>1</v>
      </c>
      <c r="P51" s="39">
        <f t="shared" si="16"/>
        <v>8.522904618181817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18.654545454545453</v>
      </c>
      <c r="G52" s="38">
        <f>COUNTIF(Vertices[In-Degree],"&gt;= "&amp;F52)-COUNTIF(Vertices[In-Degree],"&gt;="&amp;F53)</f>
        <v>0</v>
      </c>
      <c r="H52" s="37">
        <f t="shared" si="12"/>
        <v>4.145454545454543</v>
      </c>
      <c r="I52" s="38">
        <f>COUNTIF(Vertices[Out-Degree],"&gt;= "&amp;H52)-COUNTIF(Vertices[Out-Degree],"&gt;="&amp;H53)</f>
        <v>0</v>
      </c>
      <c r="J52" s="37">
        <f t="shared" si="13"/>
        <v>487.78181818181787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0.08903538181818182</v>
      </c>
      <c r="O52" s="38">
        <f>COUNTIF(Vertices[Eigenvector Centrality],"&gt;= "&amp;N52)-COUNTIF(Vertices[Eigenvector Centrality],"&gt;="&amp;N53)</f>
        <v>0</v>
      </c>
      <c r="P52" s="37">
        <f t="shared" si="16"/>
        <v>8.742434472727272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19.145454545454545</v>
      </c>
      <c r="G53" s="40">
        <f>COUNTIF(Vertices[In-Degree],"&gt;= "&amp;F53)-COUNTIF(Vertices[In-Degree],"&gt;="&amp;F54)</f>
        <v>0</v>
      </c>
      <c r="H53" s="39">
        <f t="shared" si="12"/>
        <v>4.254545454545452</v>
      </c>
      <c r="I53" s="40">
        <f>COUNTIF(Vertices[Out-Degree],"&gt;= "&amp;H53)-COUNTIF(Vertices[Out-Degree],"&gt;="&amp;H54)</f>
        <v>0</v>
      </c>
      <c r="J53" s="39">
        <f t="shared" si="13"/>
        <v>500.6181818181815</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0.09137841818181819</v>
      </c>
      <c r="O53" s="40">
        <f>COUNTIF(Vertices[Eigenvector Centrality],"&gt;= "&amp;N53)-COUNTIF(Vertices[Eigenvector Centrality],"&gt;="&amp;N54)</f>
        <v>0</v>
      </c>
      <c r="P53" s="39">
        <f t="shared" si="16"/>
        <v>8.961964327272726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19.636363636363637</v>
      </c>
      <c r="G54" s="38">
        <f>COUNTIF(Vertices[In-Degree],"&gt;= "&amp;F54)-COUNTIF(Vertices[In-Degree],"&gt;="&amp;F55)</f>
        <v>0</v>
      </c>
      <c r="H54" s="37">
        <f t="shared" si="12"/>
        <v>4.3636363636363615</v>
      </c>
      <c r="I54" s="38">
        <f>COUNTIF(Vertices[Out-Degree],"&gt;= "&amp;H54)-COUNTIF(Vertices[Out-Degree],"&gt;="&amp;H55)</f>
        <v>0</v>
      </c>
      <c r="J54" s="37">
        <f t="shared" si="13"/>
        <v>513.4545454545452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0.09372145454545455</v>
      </c>
      <c r="O54" s="38">
        <f>COUNTIF(Vertices[Eigenvector Centrality],"&gt;= "&amp;N54)-COUNTIF(Vertices[Eigenvector Centrality],"&gt;="&amp;N55)</f>
        <v>0</v>
      </c>
      <c r="P54" s="37">
        <f t="shared" si="16"/>
        <v>9.18149418181818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20.12727272727273</v>
      </c>
      <c r="G55" s="40">
        <f>COUNTIF(Vertices[In-Degree],"&gt;= "&amp;F55)-COUNTIF(Vertices[In-Degree],"&gt;="&amp;F56)</f>
        <v>0</v>
      </c>
      <c r="H55" s="39">
        <f t="shared" si="12"/>
        <v>4.472727272727271</v>
      </c>
      <c r="I55" s="40">
        <f>COUNTIF(Vertices[Out-Degree],"&gt;= "&amp;H55)-COUNTIF(Vertices[Out-Degree],"&gt;="&amp;H56)</f>
        <v>0</v>
      </c>
      <c r="J55" s="39">
        <f t="shared" si="13"/>
        <v>526.2909090909088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0.09606449090909092</v>
      </c>
      <c r="O55" s="40">
        <f>COUNTIF(Vertices[Eigenvector Centrality],"&gt;= "&amp;N55)-COUNTIF(Vertices[Eigenvector Centrality],"&gt;="&amp;N56)</f>
        <v>0</v>
      </c>
      <c r="P55" s="39">
        <f t="shared" si="16"/>
        <v>9.401024036363635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20.61818181818182</v>
      </c>
      <c r="G56" s="38">
        <f>COUNTIF(Vertices[In-Degree],"&gt;= "&amp;F56)-COUNTIF(Vertices[In-Degree],"&gt;="&amp;F57)</f>
        <v>0</v>
      </c>
      <c r="H56" s="37">
        <f t="shared" si="12"/>
        <v>4.58181818181818</v>
      </c>
      <c r="I56" s="38">
        <f>COUNTIF(Vertices[Out-Degree],"&gt;= "&amp;H56)-COUNTIF(Vertices[Out-Degree],"&gt;="&amp;H57)</f>
        <v>0</v>
      </c>
      <c r="J56" s="37">
        <f t="shared" si="13"/>
        <v>539.1272727272725</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0.09840752727272728</v>
      </c>
      <c r="O56" s="38">
        <f>COUNTIF(Vertices[Eigenvector Centrality],"&gt;= "&amp;N56)-COUNTIF(Vertices[Eigenvector Centrality],"&gt;="&amp;N57)</f>
        <v>2</v>
      </c>
      <c r="P56" s="37">
        <f t="shared" si="16"/>
        <v>9.62055389090909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27</v>
      </c>
      <c r="G57" s="42">
        <f>COUNTIF(Vertices[In-Degree],"&gt;= "&amp;F57)-COUNTIF(Vertices[In-Degree],"&gt;="&amp;F58)</f>
        <v>1</v>
      </c>
      <c r="H57" s="41">
        <f>MAX(Vertices[Out-Degree])</f>
        <v>6</v>
      </c>
      <c r="I57" s="42">
        <f>COUNTIF(Vertices[Out-Degree],"&gt;= "&amp;H57)-COUNTIF(Vertices[Out-Degree],"&gt;="&amp;H58)</f>
        <v>2</v>
      </c>
      <c r="J57" s="41">
        <f>MAX(Vertices[Betweenness Centrality])</f>
        <v>706</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0.128867</v>
      </c>
      <c r="O57" s="42">
        <f>COUNTIF(Vertices[Eigenvector Centrality],"&gt;= "&amp;N57)-COUNTIF(Vertices[Eigenvector Centrality],"&gt;="&amp;N58)</f>
        <v>1</v>
      </c>
      <c r="P57" s="41">
        <f>MAX(Vertices[PageRank])</f>
        <v>12.474442</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27</v>
      </c>
    </row>
    <row r="71" spans="1:2" ht="15">
      <c r="A71" s="33" t="s">
        <v>90</v>
      </c>
      <c r="B71" s="47">
        <f>_xlfn.IFERROR(AVERAGE(Vertices[In-Degree]),NoMetricMessage)</f>
        <v>1.3173076923076923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1.3173076923076923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706</v>
      </c>
    </row>
    <row r="99" spans="1:2" ht="15">
      <c r="A99" s="33" t="s">
        <v>102</v>
      </c>
      <c r="B99" s="47">
        <f>_xlfn.IFERROR(AVERAGE(Vertices[Betweenness Centrality]),NoMetricMessage)</f>
        <v>30.288461528846156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0.12676852884615378</v>
      </c>
    </row>
    <row r="114" spans="1:2" ht="15">
      <c r="A114" s="33" t="s">
        <v>109</v>
      </c>
      <c r="B114" s="47">
        <f>_xlfn.IFERROR(MEDIAN(Vertices[Closeness Centrality]),NoMetricMessage)</f>
        <v>0.018519</v>
      </c>
    </row>
    <row r="125" spans="1:2" ht="15">
      <c r="A125" s="33" t="s">
        <v>112</v>
      </c>
      <c r="B125" s="47">
        <f>IF(COUNT(Vertices[Eigenvector Centrality])&gt;0,N2,NoMetricMessage)</f>
        <v>0</v>
      </c>
    </row>
    <row r="126" spans="1:2" ht="15">
      <c r="A126" s="33" t="s">
        <v>113</v>
      </c>
      <c r="B126" s="47">
        <f>IF(COUNT(Vertices[Eigenvector Centrality])&gt;0,N57,NoMetricMessage)</f>
        <v>0.128867</v>
      </c>
    </row>
    <row r="127" spans="1:2" ht="15">
      <c r="A127" s="33" t="s">
        <v>114</v>
      </c>
      <c r="B127" s="47">
        <f>_xlfn.IFERROR(AVERAGE(Vertices[Eigenvector Centrality]),NoMetricMessage)</f>
        <v>0.00961545192307691</v>
      </c>
    </row>
    <row r="128" spans="1:2" ht="15">
      <c r="A128" s="33" t="s">
        <v>115</v>
      </c>
      <c r="B128" s="47">
        <f>_xlfn.IFERROR(MEDIAN(Vertices[Eigenvector Centrality]),NoMetricMessage)</f>
        <v>1E-05</v>
      </c>
    </row>
    <row r="139" spans="1:2" ht="15">
      <c r="A139" s="33" t="s">
        <v>140</v>
      </c>
      <c r="B139" s="47">
        <f>IF(COUNT(Vertices[PageRank])&gt;0,P2,NoMetricMessage)</f>
        <v>0.4003</v>
      </c>
    </row>
    <row r="140" spans="1:2" ht="15">
      <c r="A140" s="33" t="s">
        <v>141</v>
      </c>
      <c r="B140" s="47">
        <f>IF(COUNT(Vertices[PageRank])&gt;0,P57,NoMetricMessage)</f>
        <v>12.474442</v>
      </c>
    </row>
    <row r="141" spans="1:2" ht="15">
      <c r="A141" s="33" t="s">
        <v>142</v>
      </c>
      <c r="B141" s="47">
        <f>_xlfn.IFERROR(AVERAGE(Vertices[PageRank]),NoMetricMessage)</f>
        <v>0.9999950673076928</v>
      </c>
    </row>
    <row r="142" spans="1:2" ht="15">
      <c r="A142" s="33" t="s">
        <v>143</v>
      </c>
      <c r="B142" s="47">
        <f>_xlfn.IFERROR(MEDIAN(Vertices[PageRank]),NoMetricMessage)</f>
        <v>0.631772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0.10445110445110445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1442</v>
      </c>
      <c r="K7" s="13" t="s">
        <v>1443</v>
      </c>
    </row>
    <row r="8" spans="1:11" ht="409.5">
      <c r="A8"/>
      <c r="B8">
        <v>2</v>
      </c>
      <c r="C8">
        <v>2</v>
      </c>
      <c r="D8" t="s">
        <v>61</v>
      </c>
      <c r="E8" t="s">
        <v>61</v>
      </c>
      <c r="H8" t="s">
        <v>73</v>
      </c>
      <c r="J8" t="s">
        <v>1444</v>
      </c>
      <c r="K8" s="13" t="s">
        <v>1445</v>
      </c>
    </row>
    <row r="9" spans="1:11" ht="409.5">
      <c r="A9"/>
      <c r="B9">
        <v>3</v>
      </c>
      <c r="C9">
        <v>4</v>
      </c>
      <c r="D9" t="s">
        <v>62</v>
      </c>
      <c r="E9" t="s">
        <v>62</v>
      </c>
      <c r="H9" t="s">
        <v>74</v>
      </c>
      <c r="J9" t="s">
        <v>1446</v>
      </c>
      <c r="K9" s="13" t="s">
        <v>1447</v>
      </c>
    </row>
    <row r="10" spans="1:11" ht="409.5">
      <c r="A10"/>
      <c r="B10">
        <v>4</v>
      </c>
      <c r="D10" t="s">
        <v>63</v>
      </c>
      <c r="E10" t="s">
        <v>63</v>
      </c>
      <c r="H10" t="s">
        <v>75</v>
      </c>
      <c r="J10" t="s">
        <v>1448</v>
      </c>
      <c r="K10" s="13" t="s">
        <v>1449</v>
      </c>
    </row>
    <row r="11" spans="1:11" ht="15">
      <c r="A11"/>
      <c r="B11">
        <v>5</v>
      </c>
      <c r="D11" t="s">
        <v>46</v>
      </c>
      <c r="E11">
        <v>1</v>
      </c>
      <c r="H11" t="s">
        <v>76</v>
      </c>
      <c r="J11" t="s">
        <v>1450</v>
      </c>
      <c r="K11" t="s">
        <v>1451</v>
      </c>
    </row>
    <row r="12" spans="1:11" ht="15">
      <c r="A12"/>
      <c r="B12"/>
      <c r="D12" t="s">
        <v>64</v>
      </c>
      <c r="E12">
        <v>2</v>
      </c>
      <c r="H12">
        <v>0</v>
      </c>
      <c r="J12" t="s">
        <v>1452</v>
      </c>
      <c r="K12" t="s">
        <v>1453</v>
      </c>
    </row>
    <row r="13" spans="1:11" ht="15">
      <c r="A13"/>
      <c r="B13"/>
      <c r="D13">
        <v>1</v>
      </c>
      <c r="E13">
        <v>3</v>
      </c>
      <c r="H13">
        <v>1</v>
      </c>
      <c r="J13" t="s">
        <v>1454</v>
      </c>
      <c r="K13" t="s">
        <v>1455</v>
      </c>
    </row>
    <row r="14" spans="4:11" ht="15">
      <c r="D14">
        <v>2</v>
      </c>
      <c r="E14">
        <v>4</v>
      </c>
      <c r="H14">
        <v>2</v>
      </c>
      <c r="J14" t="s">
        <v>1456</v>
      </c>
      <c r="K14" t="s">
        <v>1457</v>
      </c>
    </row>
    <row r="15" spans="4:11" ht="15">
      <c r="D15">
        <v>3</v>
      </c>
      <c r="E15">
        <v>5</v>
      </c>
      <c r="H15">
        <v>3</v>
      </c>
      <c r="J15" t="s">
        <v>1458</v>
      </c>
      <c r="K15" t="s">
        <v>1459</v>
      </c>
    </row>
    <row r="16" spans="4:11" ht="15">
      <c r="D16">
        <v>4</v>
      </c>
      <c r="E16">
        <v>6</v>
      </c>
      <c r="H16">
        <v>4</v>
      </c>
      <c r="J16" t="s">
        <v>1460</v>
      </c>
      <c r="K16" t="s">
        <v>1461</v>
      </c>
    </row>
    <row r="17" spans="4:11" ht="15">
      <c r="D17">
        <v>5</v>
      </c>
      <c r="E17">
        <v>7</v>
      </c>
      <c r="H17">
        <v>5</v>
      </c>
      <c r="J17" t="s">
        <v>1462</v>
      </c>
      <c r="K17" t="s">
        <v>1463</v>
      </c>
    </row>
    <row r="18" spans="4:11" ht="15">
      <c r="D18">
        <v>6</v>
      </c>
      <c r="E18">
        <v>8</v>
      </c>
      <c r="H18">
        <v>6</v>
      </c>
      <c r="J18" t="s">
        <v>1464</v>
      </c>
      <c r="K18" t="s">
        <v>1465</v>
      </c>
    </row>
    <row r="19" spans="4:11" ht="15">
      <c r="D19">
        <v>7</v>
      </c>
      <c r="E19">
        <v>9</v>
      </c>
      <c r="H19">
        <v>7</v>
      </c>
      <c r="J19" t="s">
        <v>1466</v>
      </c>
      <c r="K19" t="s">
        <v>1467</v>
      </c>
    </row>
    <row r="20" spans="4:11" ht="15">
      <c r="D20">
        <v>8</v>
      </c>
      <c r="H20">
        <v>8</v>
      </c>
      <c r="J20" t="s">
        <v>1468</v>
      </c>
      <c r="K20" t="s">
        <v>1469</v>
      </c>
    </row>
    <row r="21" spans="4:11" ht="409.5">
      <c r="D21">
        <v>9</v>
      </c>
      <c r="H21">
        <v>9</v>
      </c>
      <c r="J21" t="s">
        <v>1470</v>
      </c>
      <c r="K21" s="13" t="s">
        <v>1471</v>
      </c>
    </row>
    <row r="22" spans="4:11" ht="409.5">
      <c r="D22">
        <v>10</v>
      </c>
      <c r="J22" t="s">
        <v>1472</v>
      </c>
      <c r="K22" s="13" t="s">
        <v>1473</v>
      </c>
    </row>
    <row r="23" spans="4:11" ht="409.5">
      <c r="D23">
        <v>11</v>
      </c>
      <c r="J23" t="s">
        <v>1474</v>
      </c>
      <c r="K23" s="13" t="s">
        <v>1475</v>
      </c>
    </row>
    <row r="24" spans="10:11" ht="409.5">
      <c r="J24" t="s">
        <v>1476</v>
      </c>
      <c r="K24" s="13" t="s">
        <v>2242</v>
      </c>
    </row>
    <row r="25" spans="10:11" ht="15">
      <c r="J25" t="s">
        <v>1477</v>
      </c>
      <c r="K25" t="b">
        <v>0</v>
      </c>
    </row>
    <row r="26" spans="10:11" ht="15">
      <c r="J26" t="s">
        <v>2240</v>
      </c>
      <c r="K26" t="s">
        <v>2241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1509</v>
      </c>
      <c r="B1" s="13" t="s">
        <v>1513</v>
      </c>
      <c r="C1" s="13" t="s">
        <v>1514</v>
      </c>
      <c r="D1" s="13" t="s">
        <v>1516</v>
      </c>
      <c r="E1" s="13" t="s">
        <v>1515</v>
      </c>
      <c r="F1" s="13" t="s">
        <v>1523</v>
      </c>
      <c r="G1" s="13" t="s">
        <v>1522</v>
      </c>
      <c r="H1" s="13" t="s">
        <v>1526</v>
      </c>
      <c r="I1" s="78" t="s">
        <v>1525</v>
      </c>
      <c r="J1" s="78" t="s">
        <v>1528</v>
      </c>
      <c r="K1" s="13" t="s">
        <v>1527</v>
      </c>
      <c r="L1" s="13" t="s">
        <v>1532</v>
      </c>
      <c r="M1" s="13" t="s">
        <v>1531</v>
      </c>
      <c r="N1" s="13" t="s">
        <v>1536</v>
      </c>
      <c r="O1" s="13" t="s">
        <v>1535</v>
      </c>
      <c r="P1" s="13" t="s">
        <v>1538</v>
      </c>
      <c r="Q1" s="13" t="s">
        <v>1537</v>
      </c>
      <c r="R1" s="13" t="s">
        <v>1542</v>
      </c>
      <c r="S1" s="13" t="s">
        <v>1541</v>
      </c>
      <c r="T1" s="13" t="s">
        <v>1544</v>
      </c>
      <c r="U1" s="13" t="s">
        <v>1543</v>
      </c>
      <c r="V1" s="13" t="s">
        <v>1545</v>
      </c>
    </row>
    <row r="2" spans="1:22" ht="15">
      <c r="A2" s="83" t="s">
        <v>1510</v>
      </c>
      <c r="B2" s="78">
        <v>9</v>
      </c>
      <c r="C2" s="83" t="s">
        <v>392</v>
      </c>
      <c r="D2" s="78">
        <v>2</v>
      </c>
      <c r="E2" s="83" t="s">
        <v>1510</v>
      </c>
      <c r="F2" s="78">
        <v>2</v>
      </c>
      <c r="G2" s="83" t="s">
        <v>1511</v>
      </c>
      <c r="H2" s="78">
        <v>7</v>
      </c>
      <c r="I2" s="78"/>
      <c r="J2" s="78"/>
      <c r="K2" s="83" t="s">
        <v>381</v>
      </c>
      <c r="L2" s="78">
        <v>1</v>
      </c>
      <c r="M2" s="83" t="s">
        <v>1533</v>
      </c>
      <c r="N2" s="78">
        <v>1</v>
      </c>
      <c r="O2" s="83" t="s">
        <v>397</v>
      </c>
      <c r="P2" s="78">
        <v>1</v>
      </c>
      <c r="Q2" s="83" t="s">
        <v>384</v>
      </c>
      <c r="R2" s="78">
        <v>3</v>
      </c>
      <c r="S2" s="83" t="s">
        <v>383</v>
      </c>
      <c r="T2" s="78">
        <v>1</v>
      </c>
      <c r="U2" s="83" t="s">
        <v>384</v>
      </c>
      <c r="V2" s="78">
        <v>1</v>
      </c>
    </row>
    <row r="3" spans="1:22" ht="15">
      <c r="A3" s="83" t="s">
        <v>1511</v>
      </c>
      <c r="B3" s="78">
        <v>8</v>
      </c>
      <c r="C3" s="78"/>
      <c r="D3" s="78"/>
      <c r="E3" s="83" t="s">
        <v>391</v>
      </c>
      <c r="F3" s="78">
        <v>1</v>
      </c>
      <c r="G3" s="83" t="s">
        <v>1510</v>
      </c>
      <c r="H3" s="78">
        <v>7</v>
      </c>
      <c r="I3" s="78"/>
      <c r="J3" s="78"/>
      <c r="K3" s="83" t="s">
        <v>1529</v>
      </c>
      <c r="L3" s="78">
        <v>1</v>
      </c>
      <c r="M3" s="83" t="s">
        <v>1534</v>
      </c>
      <c r="N3" s="78">
        <v>1</v>
      </c>
      <c r="O3" s="78"/>
      <c r="P3" s="78"/>
      <c r="Q3" s="83" t="s">
        <v>1512</v>
      </c>
      <c r="R3" s="78">
        <v>3</v>
      </c>
      <c r="S3" s="83" t="s">
        <v>378</v>
      </c>
      <c r="T3" s="78">
        <v>1</v>
      </c>
      <c r="U3" s="78"/>
      <c r="V3" s="78"/>
    </row>
    <row r="4" spans="1:22" ht="15">
      <c r="A4" s="83" t="s">
        <v>392</v>
      </c>
      <c r="B4" s="78">
        <v>4</v>
      </c>
      <c r="C4" s="78"/>
      <c r="D4" s="78"/>
      <c r="E4" s="83" t="s">
        <v>1517</v>
      </c>
      <c r="F4" s="78">
        <v>1</v>
      </c>
      <c r="G4" s="83" t="s">
        <v>382</v>
      </c>
      <c r="H4" s="78">
        <v>4</v>
      </c>
      <c r="I4" s="78"/>
      <c r="J4" s="78"/>
      <c r="K4" s="83" t="s">
        <v>1530</v>
      </c>
      <c r="L4" s="78">
        <v>1</v>
      </c>
      <c r="M4" s="78"/>
      <c r="N4" s="78"/>
      <c r="O4" s="78"/>
      <c r="P4" s="78"/>
      <c r="Q4" s="83" t="s">
        <v>1539</v>
      </c>
      <c r="R4" s="78">
        <v>1</v>
      </c>
      <c r="S4" s="83" t="s">
        <v>396</v>
      </c>
      <c r="T4" s="78">
        <v>1</v>
      </c>
      <c r="U4" s="78"/>
      <c r="V4" s="78"/>
    </row>
    <row r="5" spans="1:22" ht="15">
      <c r="A5" s="83" t="s">
        <v>382</v>
      </c>
      <c r="B5" s="78">
        <v>4</v>
      </c>
      <c r="C5" s="78"/>
      <c r="D5" s="78"/>
      <c r="E5" s="83" t="s">
        <v>1518</v>
      </c>
      <c r="F5" s="78">
        <v>1</v>
      </c>
      <c r="G5" s="83" t="s">
        <v>400</v>
      </c>
      <c r="H5" s="78">
        <v>2</v>
      </c>
      <c r="I5" s="78"/>
      <c r="J5" s="78"/>
      <c r="K5" s="78"/>
      <c r="L5" s="78"/>
      <c r="M5" s="78"/>
      <c r="N5" s="78"/>
      <c r="O5" s="78"/>
      <c r="P5" s="78"/>
      <c r="Q5" s="83" t="s">
        <v>1540</v>
      </c>
      <c r="R5" s="78">
        <v>1</v>
      </c>
      <c r="S5" s="83" t="s">
        <v>392</v>
      </c>
      <c r="T5" s="78">
        <v>1</v>
      </c>
      <c r="U5" s="78"/>
      <c r="V5" s="78"/>
    </row>
    <row r="6" spans="1:22" ht="15">
      <c r="A6" s="83" t="s">
        <v>384</v>
      </c>
      <c r="B6" s="78">
        <v>4</v>
      </c>
      <c r="C6" s="78"/>
      <c r="D6" s="78"/>
      <c r="E6" s="83" t="s">
        <v>379</v>
      </c>
      <c r="F6" s="78">
        <v>1</v>
      </c>
      <c r="G6" s="83" t="s">
        <v>402</v>
      </c>
      <c r="H6" s="78">
        <v>1</v>
      </c>
      <c r="I6" s="78"/>
      <c r="J6" s="78"/>
      <c r="K6" s="78"/>
      <c r="L6" s="78"/>
      <c r="M6" s="78"/>
      <c r="N6" s="78"/>
      <c r="O6" s="78"/>
      <c r="P6" s="78"/>
      <c r="Q6" s="83" t="s">
        <v>394</v>
      </c>
      <c r="R6" s="78">
        <v>1</v>
      </c>
      <c r="S6" s="78"/>
      <c r="T6" s="78"/>
      <c r="U6" s="78"/>
      <c r="V6" s="78"/>
    </row>
    <row r="7" spans="1:22" ht="15">
      <c r="A7" s="83" t="s">
        <v>1512</v>
      </c>
      <c r="B7" s="78">
        <v>3</v>
      </c>
      <c r="C7" s="78"/>
      <c r="D7" s="78"/>
      <c r="E7" s="83" t="s">
        <v>378</v>
      </c>
      <c r="F7" s="78">
        <v>1</v>
      </c>
      <c r="G7" s="83" t="s">
        <v>1524</v>
      </c>
      <c r="H7" s="78">
        <v>1</v>
      </c>
      <c r="I7" s="78"/>
      <c r="J7" s="78"/>
      <c r="K7" s="78"/>
      <c r="L7" s="78"/>
      <c r="M7" s="78"/>
      <c r="N7" s="78"/>
      <c r="O7" s="78"/>
      <c r="P7" s="78"/>
      <c r="Q7" s="78"/>
      <c r="R7" s="78"/>
      <c r="S7" s="78"/>
      <c r="T7" s="78"/>
      <c r="U7" s="78"/>
      <c r="V7" s="78"/>
    </row>
    <row r="8" spans="1:22" ht="15">
      <c r="A8" s="83" t="s">
        <v>400</v>
      </c>
      <c r="B8" s="78">
        <v>2</v>
      </c>
      <c r="C8" s="78"/>
      <c r="D8" s="78"/>
      <c r="E8" s="83" t="s">
        <v>1519</v>
      </c>
      <c r="F8" s="78">
        <v>1</v>
      </c>
      <c r="G8" s="78"/>
      <c r="H8" s="78"/>
      <c r="I8" s="78"/>
      <c r="J8" s="78"/>
      <c r="K8" s="78"/>
      <c r="L8" s="78"/>
      <c r="M8" s="78"/>
      <c r="N8" s="78"/>
      <c r="O8" s="78"/>
      <c r="P8" s="78"/>
      <c r="Q8" s="78"/>
      <c r="R8" s="78"/>
      <c r="S8" s="78"/>
      <c r="T8" s="78"/>
      <c r="U8" s="78"/>
      <c r="V8" s="78"/>
    </row>
    <row r="9" spans="1:22" ht="15">
      <c r="A9" s="83" t="s">
        <v>395</v>
      </c>
      <c r="B9" s="78">
        <v>2</v>
      </c>
      <c r="C9" s="78"/>
      <c r="D9" s="78"/>
      <c r="E9" s="83" t="s">
        <v>1520</v>
      </c>
      <c r="F9" s="78">
        <v>1</v>
      </c>
      <c r="G9" s="78"/>
      <c r="H9" s="78"/>
      <c r="I9" s="78"/>
      <c r="J9" s="78"/>
      <c r="K9" s="78"/>
      <c r="L9" s="78"/>
      <c r="M9" s="78"/>
      <c r="N9" s="78"/>
      <c r="O9" s="78"/>
      <c r="P9" s="78"/>
      <c r="Q9" s="78"/>
      <c r="R9" s="78"/>
      <c r="S9" s="78"/>
      <c r="T9" s="78"/>
      <c r="U9" s="78"/>
      <c r="V9" s="78"/>
    </row>
    <row r="10" spans="1:22" ht="15">
      <c r="A10" s="83" t="s">
        <v>378</v>
      </c>
      <c r="B10" s="78">
        <v>2</v>
      </c>
      <c r="C10" s="78"/>
      <c r="D10" s="78"/>
      <c r="E10" s="83" t="s">
        <v>1521</v>
      </c>
      <c r="F10" s="78">
        <v>1</v>
      </c>
      <c r="G10" s="78"/>
      <c r="H10" s="78"/>
      <c r="I10" s="78"/>
      <c r="J10" s="78"/>
      <c r="K10" s="78"/>
      <c r="L10" s="78"/>
      <c r="M10" s="78"/>
      <c r="N10" s="78"/>
      <c r="O10" s="78"/>
      <c r="P10" s="78"/>
      <c r="Q10" s="78"/>
      <c r="R10" s="78"/>
      <c r="S10" s="78"/>
      <c r="T10" s="78"/>
      <c r="U10" s="78"/>
      <c r="V10" s="78"/>
    </row>
    <row r="11" spans="1:22" ht="15">
      <c r="A11" s="83" t="s">
        <v>402</v>
      </c>
      <c r="B11" s="78">
        <v>1</v>
      </c>
      <c r="C11" s="78"/>
      <c r="D11" s="78"/>
      <c r="E11" s="83" t="s">
        <v>1511</v>
      </c>
      <c r="F11" s="78">
        <v>1</v>
      </c>
      <c r="G11" s="78"/>
      <c r="H11" s="78"/>
      <c r="I11" s="78"/>
      <c r="J11" s="78"/>
      <c r="K11" s="78"/>
      <c r="L11" s="78"/>
      <c r="M11" s="78"/>
      <c r="N11" s="78"/>
      <c r="O11" s="78"/>
      <c r="P11" s="78"/>
      <c r="Q11" s="78"/>
      <c r="R11" s="78"/>
      <c r="S11" s="78"/>
      <c r="T11" s="78"/>
      <c r="U11" s="78"/>
      <c r="V11" s="78"/>
    </row>
    <row r="14" spans="1:22" ht="15" customHeight="1">
      <c r="A14" s="13" t="s">
        <v>1552</v>
      </c>
      <c r="B14" s="13" t="s">
        <v>1513</v>
      </c>
      <c r="C14" s="13" t="s">
        <v>1560</v>
      </c>
      <c r="D14" s="13" t="s">
        <v>1516</v>
      </c>
      <c r="E14" s="13" t="s">
        <v>1561</v>
      </c>
      <c r="F14" s="13" t="s">
        <v>1523</v>
      </c>
      <c r="G14" s="13" t="s">
        <v>1562</v>
      </c>
      <c r="H14" s="13" t="s">
        <v>1526</v>
      </c>
      <c r="I14" s="78" t="s">
        <v>1563</v>
      </c>
      <c r="J14" s="78" t="s">
        <v>1528</v>
      </c>
      <c r="K14" s="13" t="s">
        <v>1564</v>
      </c>
      <c r="L14" s="13" t="s">
        <v>1532</v>
      </c>
      <c r="M14" s="13" t="s">
        <v>1565</v>
      </c>
      <c r="N14" s="13" t="s">
        <v>1536</v>
      </c>
      <c r="O14" s="13" t="s">
        <v>1566</v>
      </c>
      <c r="P14" s="13" t="s">
        <v>1538</v>
      </c>
      <c r="Q14" s="13" t="s">
        <v>1567</v>
      </c>
      <c r="R14" s="13" t="s">
        <v>1542</v>
      </c>
      <c r="S14" s="13" t="s">
        <v>1568</v>
      </c>
      <c r="T14" s="13" t="s">
        <v>1544</v>
      </c>
      <c r="U14" s="13" t="s">
        <v>1569</v>
      </c>
      <c r="V14" s="13" t="s">
        <v>1545</v>
      </c>
    </row>
    <row r="15" spans="1:22" ht="15">
      <c r="A15" s="78" t="s">
        <v>403</v>
      </c>
      <c r="B15" s="78">
        <v>26</v>
      </c>
      <c r="C15" s="78" t="s">
        <v>403</v>
      </c>
      <c r="D15" s="78">
        <v>2</v>
      </c>
      <c r="E15" s="78" t="s">
        <v>403</v>
      </c>
      <c r="F15" s="78">
        <v>4</v>
      </c>
      <c r="G15" s="78" t="s">
        <v>1553</v>
      </c>
      <c r="H15" s="78">
        <v>8</v>
      </c>
      <c r="I15" s="78"/>
      <c r="J15" s="78"/>
      <c r="K15" s="78" t="s">
        <v>405</v>
      </c>
      <c r="L15" s="78">
        <v>1</v>
      </c>
      <c r="M15" s="78" t="s">
        <v>1553</v>
      </c>
      <c r="N15" s="78">
        <v>1</v>
      </c>
      <c r="O15" s="78" t="s">
        <v>403</v>
      </c>
      <c r="P15" s="78">
        <v>1</v>
      </c>
      <c r="Q15" s="78" t="s">
        <v>403</v>
      </c>
      <c r="R15" s="78">
        <v>6</v>
      </c>
      <c r="S15" s="78" t="s">
        <v>403</v>
      </c>
      <c r="T15" s="78">
        <v>4</v>
      </c>
      <c r="U15" s="78" t="s">
        <v>403</v>
      </c>
      <c r="V15" s="78">
        <v>1</v>
      </c>
    </row>
    <row r="16" spans="1:22" ht="15">
      <c r="A16" s="78" t="s">
        <v>1553</v>
      </c>
      <c r="B16" s="78">
        <v>13</v>
      </c>
      <c r="C16" s="78"/>
      <c r="D16" s="78"/>
      <c r="E16" s="78" t="s">
        <v>1553</v>
      </c>
      <c r="F16" s="78">
        <v>4</v>
      </c>
      <c r="G16" s="78" t="s">
        <v>1554</v>
      </c>
      <c r="H16" s="78">
        <v>7</v>
      </c>
      <c r="I16" s="78"/>
      <c r="J16" s="78"/>
      <c r="K16" s="78" t="s">
        <v>403</v>
      </c>
      <c r="L16" s="78">
        <v>1</v>
      </c>
      <c r="M16" s="78" t="s">
        <v>1554</v>
      </c>
      <c r="N16" s="78">
        <v>1</v>
      </c>
      <c r="O16" s="78"/>
      <c r="P16" s="78"/>
      <c r="Q16" s="78" t="s">
        <v>1555</v>
      </c>
      <c r="R16" s="78">
        <v>3</v>
      </c>
      <c r="S16" s="78"/>
      <c r="T16" s="78"/>
      <c r="U16" s="78"/>
      <c r="V16" s="78"/>
    </row>
    <row r="17" spans="1:22" ht="15">
      <c r="A17" s="78" t="s">
        <v>1554</v>
      </c>
      <c r="B17" s="78">
        <v>11</v>
      </c>
      <c r="C17" s="78"/>
      <c r="D17" s="78"/>
      <c r="E17" s="78" t="s">
        <v>1554</v>
      </c>
      <c r="F17" s="78">
        <v>2</v>
      </c>
      <c r="G17" s="78" t="s">
        <v>406</v>
      </c>
      <c r="H17" s="78">
        <v>4</v>
      </c>
      <c r="I17" s="78"/>
      <c r="J17" s="78"/>
      <c r="K17" s="78" t="s">
        <v>1556</v>
      </c>
      <c r="L17" s="78">
        <v>1</v>
      </c>
      <c r="M17" s="78"/>
      <c r="N17" s="78"/>
      <c r="O17" s="78"/>
      <c r="P17" s="78"/>
      <c r="Q17" s="78"/>
      <c r="R17" s="78"/>
      <c r="S17" s="78"/>
      <c r="T17" s="78"/>
      <c r="U17" s="78"/>
      <c r="V17" s="78"/>
    </row>
    <row r="18" spans="1:22" ht="15">
      <c r="A18" s="78" t="s">
        <v>406</v>
      </c>
      <c r="B18" s="78">
        <v>4</v>
      </c>
      <c r="C18" s="78"/>
      <c r="D18" s="78"/>
      <c r="E18" s="78" t="s">
        <v>1558</v>
      </c>
      <c r="F18" s="78">
        <v>1</v>
      </c>
      <c r="G18" s="78" t="s">
        <v>403</v>
      </c>
      <c r="H18" s="78">
        <v>3</v>
      </c>
      <c r="I18" s="78"/>
      <c r="J18" s="78"/>
      <c r="K18" s="78"/>
      <c r="L18" s="78"/>
      <c r="M18" s="78"/>
      <c r="N18" s="78"/>
      <c r="O18" s="78"/>
      <c r="P18" s="78"/>
      <c r="Q18" s="78"/>
      <c r="R18" s="78"/>
      <c r="S18" s="78"/>
      <c r="T18" s="78"/>
      <c r="U18" s="78"/>
      <c r="V18" s="78"/>
    </row>
    <row r="19" spans="1:22" ht="15">
      <c r="A19" s="78" t="s">
        <v>1555</v>
      </c>
      <c r="B19" s="78">
        <v>3</v>
      </c>
      <c r="C19" s="78"/>
      <c r="D19" s="78"/>
      <c r="E19" s="78"/>
      <c r="F19" s="78"/>
      <c r="G19" s="78"/>
      <c r="H19" s="78"/>
      <c r="I19" s="78"/>
      <c r="J19" s="78"/>
      <c r="K19" s="78"/>
      <c r="L19" s="78"/>
      <c r="M19" s="78"/>
      <c r="N19" s="78"/>
      <c r="O19" s="78"/>
      <c r="P19" s="78"/>
      <c r="Q19" s="78"/>
      <c r="R19" s="78"/>
      <c r="S19" s="78"/>
      <c r="T19" s="78"/>
      <c r="U19" s="78"/>
      <c r="V19" s="78"/>
    </row>
    <row r="20" spans="1:22" ht="15">
      <c r="A20" s="78" t="s">
        <v>1556</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405</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1557</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1558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1559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1574</v>
      </c>
      <c r="B27" s="13" t="s">
        <v>1513</v>
      </c>
      <c r="C27" s="13" t="s">
        <v>1581</v>
      </c>
      <c r="D27" s="13" t="s">
        <v>1516</v>
      </c>
      <c r="E27" s="13" t="s">
        <v>1583</v>
      </c>
      <c r="F27" s="13" t="s">
        <v>1523</v>
      </c>
      <c r="G27" s="13" t="s">
        <v>1587</v>
      </c>
      <c r="H27" s="13" t="s">
        <v>1526</v>
      </c>
      <c r="I27" s="13" t="s">
        <v>1588</v>
      </c>
      <c r="J27" s="13" t="s">
        <v>1528</v>
      </c>
      <c r="K27" s="13" t="s">
        <v>1589</v>
      </c>
      <c r="L27" s="13" t="s">
        <v>1532</v>
      </c>
      <c r="M27" s="13" t="s">
        <v>1590</v>
      </c>
      <c r="N27" s="13" t="s">
        <v>1536</v>
      </c>
      <c r="O27" s="78" t="s">
        <v>1591</v>
      </c>
      <c r="P27" s="78" t="s">
        <v>1538</v>
      </c>
      <c r="Q27" s="13" t="s">
        <v>1592</v>
      </c>
      <c r="R27" s="13" t="s">
        <v>1542</v>
      </c>
      <c r="S27" s="13" t="s">
        <v>1593</v>
      </c>
      <c r="T27" s="13" t="s">
        <v>1544</v>
      </c>
      <c r="U27" s="13" t="s">
        <v>1597</v>
      </c>
      <c r="V27" s="13" t="s">
        <v>1545</v>
      </c>
    </row>
    <row r="28" spans="1:22" ht="15">
      <c r="A28" s="78" t="s">
        <v>422</v>
      </c>
      <c r="B28" s="78">
        <v>11</v>
      </c>
      <c r="C28" s="78" t="s">
        <v>1578</v>
      </c>
      <c r="D28" s="78">
        <v>1</v>
      </c>
      <c r="E28" s="78" t="s">
        <v>1576</v>
      </c>
      <c r="F28" s="78">
        <v>2</v>
      </c>
      <c r="G28" s="78" t="s">
        <v>425</v>
      </c>
      <c r="H28" s="78">
        <v>9</v>
      </c>
      <c r="I28" s="78" t="s">
        <v>422</v>
      </c>
      <c r="J28" s="78">
        <v>9</v>
      </c>
      <c r="K28" s="78" t="s">
        <v>419</v>
      </c>
      <c r="L28" s="78">
        <v>1</v>
      </c>
      <c r="M28" s="78" t="s">
        <v>418</v>
      </c>
      <c r="N28" s="78">
        <v>4</v>
      </c>
      <c r="O28" s="78"/>
      <c r="P28" s="78"/>
      <c r="Q28" s="78" t="s">
        <v>422</v>
      </c>
      <c r="R28" s="78">
        <v>1</v>
      </c>
      <c r="S28" s="78" t="s">
        <v>1575</v>
      </c>
      <c r="T28" s="78">
        <v>2</v>
      </c>
      <c r="U28" s="78" t="s">
        <v>421</v>
      </c>
      <c r="V28" s="78">
        <v>1</v>
      </c>
    </row>
    <row r="29" spans="1:22" ht="15">
      <c r="A29" s="78" t="s">
        <v>425</v>
      </c>
      <c r="B29" s="78">
        <v>9</v>
      </c>
      <c r="C29" s="78" t="s">
        <v>1579</v>
      </c>
      <c r="D29" s="78">
        <v>1</v>
      </c>
      <c r="E29" s="78" t="s">
        <v>1577</v>
      </c>
      <c r="F29" s="78">
        <v>2</v>
      </c>
      <c r="G29" s="78"/>
      <c r="H29" s="78"/>
      <c r="I29" s="78"/>
      <c r="J29" s="78"/>
      <c r="K29" s="78"/>
      <c r="L29" s="78"/>
      <c r="M29" s="78"/>
      <c r="N29" s="78"/>
      <c r="O29" s="78"/>
      <c r="P29" s="78"/>
      <c r="Q29" s="78"/>
      <c r="R29" s="78"/>
      <c r="S29" s="78" t="s">
        <v>422</v>
      </c>
      <c r="T29" s="78">
        <v>1</v>
      </c>
      <c r="U29" s="78"/>
      <c r="V29" s="78"/>
    </row>
    <row r="30" spans="1:22" ht="15">
      <c r="A30" s="78" t="s">
        <v>418</v>
      </c>
      <c r="B30" s="78">
        <v>4</v>
      </c>
      <c r="C30" s="78" t="s">
        <v>1580</v>
      </c>
      <c r="D30" s="78">
        <v>1</v>
      </c>
      <c r="E30" s="78" t="s">
        <v>1575</v>
      </c>
      <c r="F30" s="78">
        <v>2</v>
      </c>
      <c r="G30" s="78"/>
      <c r="H30" s="78"/>
      <c r="I30" s="78"/>
      <c r="J30" s="78"/>
      <c r="K30" s="78"/>
      <c r="L30" s="78"/>
      <c r="M30" s="78"/>
      <c r="N30" s="78"/>
      <c r="O30" s="78"/>
      <c r="P30" s="78"/>
      <c r="Q30" s="78"/>
      <c r="R30" s="78"/>
      <c r="S30" s="78" t="s">
        <v>1594</v>
      </c>
      <c r="T30" s="78">
        <v>1</v>
      </c>
      <c r="U30" s="78"/>
      <c r="V30" s="78"/>
    </row>
    <row r="31" spans="1:22" ht="15">
      <c r="A31" s="78" t="s">
        <v>1575</v>
      </c>
      <c r="B31" s="78">
        <v>4</v>
      </c>
      <c r="C31" s="78" t="s">
        <v>1582</v>
      </c>
      <c r="D31" s="78">
        <v>1</v>
      </c>
      <c r="E31" s="78" t="s">
        <v>307</v>
      </c>
      <c r="F31" s="78">
        <v>1</v>
      </c>
      <c r="G31" s="78"/>
      <c r="H31" s="78"/>
      <c r="I31" s="78"/>
      <c r="J31" s="78"/>
      <c r="K31" s="78"/>
      <c r="L31" s="78"/>
      <c r="M31" s="78"/>
      <c r="N31" s="78"/>
      <c r="O31" s="78"/>
      <c r="P31" s="78"/>
      <c r="Q31" s="78"/>
      <c r="R31" s="78"/>
      <c r="S31" s="78" t="s">
        <v>1595</v>
      </c>
      <c r="T31" s="78">
        <v>1</v>
      </c>
      <c r="U31" s="78"/>
      <c r="V31" s="78"/>
    </row>
    <row r="32" spans="1:22" ht="15">
      <c r="A32" s="78" t="s">
        <v>419</v>
      </c>
      <c r="B32" s="78">
        <v>3</v>
      </c>
      <c r="C32" s="78"/>
      <c r="D32" s="78"/>
      <c r="E32" s="78" t="s">
        <v>1584</v>
      </c>
      <c r="F32" s="78">
        <v>1</v>
      </c>
      <c r="G32" s="78"/>
      <c r="H32" s="78"/>
      <c r="I32" s="78"/>
      <c r="J32" s="78"/>
      <c r="K32" s="78"/>
      <c r="L32" s="78"/>
      <c r="M32" s="78"/>
      <c r="N32" s="78"/>
      <c r="O32" s="78"/>
      <c r="P32" s="78"/>
      <c r="Q32" s="78"/>
      <c r="R32" s="78"/>
      <c r="S32" s="78" t="s">
        <v>419</v>
      </c>
      <c r="T32" s="78">
        <v>1</v>
      </c>
      <c r="U32" s="78"/>
      <c r="V32" s="78"/>
    </row>
    <row r="33" spans="1:22" ht="15">
      <c r="A33" s="78" t="s">
        <v>1576</v>
      </c>
      <c r="B33" s="78">
        <v>2</v>
      </c>
      <c r="C33" s="78"/>
      <c r="D33" s="78"/>
      <c r="E33" s="78" t="s">
        <v>1585</v>
      </c>
      <c r="F33" s="78">
        <v>1</v>
      </c>
      <c r="G33" s="78"/>
      <c r="H33" s="78"/>
      <c r="I33" s="78"/>
      <c r="J33" s="78"/>
      <c r="K33" s="78"/>
      <c r="L33" s="78"/>
      <c r="M33" s="78"/>
      <c r="N33" s="78"/>
      <c r="O33" s="78"/>
      <c r="P33" s="78"/>
      <c r="Q33" s="78"/>
      <c r="R33" s="78"/>
      <c r="S33" s="78" t="s">
        <v>1596</v>
      </c>
      <c r="T33" s="78">
        <v>1</v>
      </c>
      <c r="U33" s="78"/>
      <c r="V33" s="78"/>
    </row>
    <row r="34" spans="1:22" ht="15">
      <c r="A34" s="78" t="s">
        <v>1577</v>
      </c>
      <c r="B34" s="78">
        <v>2</v>
      </c>
      <c r="C34" s="78"/>
      <c r="D34" s="78"/>
      <c r="E34" s="78" t="s">
        <v>1586</v>
      </c>
      <c r="F34" s="78">
        <v>1</v>
      </c>
      <c r="G34" s="78"/>
      <c r="H34" s="78"/>
      <c r="I34" s="78"/>
      <c r="J34" s="78"/>
      <c r="K34" s="78"/>
      <c r="L34" s="78"/>
      <c r="M34" s="78"/>
      <c r="N34" s="78"/>
      <c r="O34" s="78"/>
      <c r="P34" s="78"/>
      <c r="Q34" s="78"/>
      <c r="R34" s="78"/>
      <c r="S34" s="78"/>
      <c r="T34" s="78"/>
      <c r="U34" s="78"/>
      <c r="V34" s="78"/>
    </row>
    <row r="35" spans="1:22" ht="15">
      <c r="A35" s="78" t="s">
        <v>1578</v>
      </c>
      <c r="B35" s="78">
        <v>1</v>
      </c>
      <c r="C35" s="78"/>
      <c r="D35" s="78"/>
      <c r="E35" s="78" t="s">
        <v>419</v>
      </c>
      <c r="F35" s="78">
        <v>1</v>
      </c>
      <c r="G35" s="78"/>
      <c r="H35" s="78"/>
      <c r="I35" s="78"/>
      <c r="J35" s="78"/>
      <c r="K35" s="78"/>
      <c r="L35" s="78"/>
      <c r="M35" s="78"/>
      <c r="N35" s="78"/>
      <c r="O35" s="78"/>
      <c r="P35" s="78"/>
      <c r="Q35" s="78"/>
      <c r="R35" s="78"/>
      <c r="S35" s="78"/>
      <c r="T35" s="78"/>
      <c r="U35" s="78"/>
      <c r="V35" s="78"/>
    </row>
    <row r="36" spans="1:22" ht="15">
      <c r="A36" s="78" t="s">
        <v>1579</v>
      </c>
      <c r="B36" s="78">
        <v>1</v>
      </c>
      <c r="C36" s="78"/>
      <c r="D36" s="78"/>
      <c r="E36" s="78"/>
      <c r="F36" s="78"/>
      <c r="G36" s="78"/>
      <c r="H36" s="78"/>
      <c r="I36" s="78"/>
      <c r="J36" s="78"/>
      <c r="K36" s="78"/>
      <c r="L36" s="78"/>
      <c r="M36" s="78"/>
      <c r="N36" s="78"/>
      <c r="O36" s="78"/>
      <c r="P36" s="78"/>
      <c r="Q36" s="78"/>
      <c r="R36" s="78"/>
      <c r="S36" s="78"/>
      <c r="T36" s="78"/>
      <c r="U36" s="78"/>
      <c r="V36" s="78"/>
    </row>
    <row r="37" spans="1:22" ht="15">
      <c r="A37" s="78" t="s">
        <v>1580</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1601</v>
      </c>
      <c r="B40" s="13" t="s">
        <v>1513</v>
      </c>
      <c r="C40" s="13" t="s">
        <v>1612</v>
      </c>
      <c r="D40" s="13" t="s">
        <v>1516</v>
      </c>
      <c r="E40" s="13" t="s">
        <v>1618</v>
      </c>
      <c r="F40" s="13" t="s">
        <v>1523</v>
      </c>
      <c r="G40" s="13" t="s">
        <v>1624</v>
      </c>
      <c r="H40" s="13" t="s">
        <v>1526</v>
      </c>
      <c r="I40" s="13" t="s">
        <v>1634</v>
      </c>
      <c r="J40" s="13" t="s">
        <v>1528</v>
      </c>
      <c r="K40" s="13" t="s">
        <v>1641</v>
      </c>
      <c r="L40" s="13" t="s">
        <v>1532</v>
      </c>
      <c r="M40" s="13" t="s">
        <v>1649</v>
      </c>
      <c r="N40" s="13" t="s">
        <v>1536</v>
      </c>
      <c r="O40" s="13" t="s">
        <v>1659</v>
      </c>
      <c r="P40" s="13" t="s">
        <v>1538</v>
      </c>
      <c r="Q40" s="13" t="s">
        <v>1661</v>
      </c>
      <c r="R40" s="13" t="s">
        <v>1542</v>
      </c>
      <c r="S40" s="13" t="s">
        <v>1671</v>
      </c>
      <c r="T40" s="13" t="s">
        <v>1544</v>
      </c>
      <c r="U40" s="13" t="s">
        <v>1675</v>
      </c>
      <c r="V40" s="13" t="s">
        <v>1545</v>
      </c>
    </row>
    <row r="41" spans="1:22" ht="15">
      <c r="A41" s="84" t="s">
        <v>1602</v>
      </c>
      <c r="B41" s="84">
        <v>63</v>
      </c>
      <c r="C41" s="84" t="s">
        <v>1608</v>
      </c>
      <c r="D41" s="84">
        <v>31</v>
      </c>
      <c r="E41" s="84" t="s">
        <v>243</v>
      </c>
      <c r="F41" s="84">
        <v>9</v>
      </c>
      <c r="G41" s="84" t="s">
        <v>1625</v>
      </c>
      <c r="H41" s="84">
        <v>11</v>
      </c>
      <c r="I41" s="84" t="s">
        <v>306</v>
      </c>
      <c r="J41" s="84">
        <v>11</v>
      </c>
      <c r="K41" s="84" t="s">
        <v>214</v>
      </c>
      <c r="L41" s="84">
        <v>5</v>
      </c>
      <c r="M41" s="84" t="s">
        <v>1650</v>
      </c>
      <c r="N41" s="84">
        <v>5</v>
      </c>
      <c r="O41" s="84" t="s">
        <v>1660</v>
      </c>
      <c r="P41" s="84">
        <v>2</v>
      </c>
      <c r="Q41" s="84" t="s">
        <v>242</v>
      </c>
      <c r="R41" s="84">
        <v>4</v>
      </c>
      <c r="S41" s="84" t="s">
        <v>1672</v>
      </c>
      <c r="T41" s="84">
        <v>2</v>
      </c>
      <c r="U41" s="84" t="s">
        <v>1676</v>
      </c>
      <c r="V41" s="84">
        <v>6</v>
      </c>
    </row>
    <row r="42" spans="1:22" ht="15">
      <c r="A42" s="84" t="s">
        <v>1603</v>
      </c>
      <c r="B42" s="84">
        <v>44</v>
      </c>
      <c r="C42" s="84" t="s">
        <v>1607</v>
      </c>
      <c r="D42" s="84">
        <v>31</v>
      </c>
      <c r="E42" s="84" t="s">
        <v>212</v>
      </c>
      <c r="F42" s="84">
        <v>9</v>
      </c>
      <c r="G42" s="84" t="s">
        <v>1626</v>
      </c>
      <c r="H42" s="84">
        <v>9</v>
      </c>
      <c r="I42" s="84" t="s">
        <v>305</v>
      </c>
      <c r="J42" s="84">
        <v>11</v>
      </c>
      <c r="K42" s="84" t="s">
        <v>312</v>
      </c>
      <c r="L42" s="84">
        <v>3</v>
      </c>
      <c r="M42" s="84" t="s">
        <v>1651</v>
      </c>
      <c r="N42" s="84">
        <v>5</v>
      </c>
      <c r="O42" s="84"/>
      <c r="P42" s="84"/>
      <c r="Q42" s="84" t="s">
        <v>1662</v>
      </c>
      <c r="R42" s="84">
        <v>3</v>
      </c>
      <c r="S42" s="84" t="s">
        <v>1673</v>
      </c>
      <c r="T42" s="84">
        <v>2</v>
      </c>
      <c r="U42" s="84" t="s">
        <v>1662</v>
      </c>
      <c r="V42" s="84">
        <v>3</v>
      </c>
    </row>
    <row r="43" spans="1:22" ht="15">
      <c r="A43" s="84" t="s">
        <v>1604</v>
      </c>
      <c r="B43" s="84">
        <v>0</v>
      </c>
      <c r="C43" s="84" t="s">
        <v>1609</v>
      </c>
      <c r="D43" s="84">
        <v>28</v>
      </c>
      <c r="E43" s="84" t="s">
        <v>1619</v>
      </c>
      <c r="F43" s="84">
        <v>9</v>
      </c>
      <c r="G43" s="84" t="s">
        <v>287</v>
      </c>
      <c r="H43" s="84">
        <v>7</v>
      </c>
      <c r="I43" s="84" t="s">
        <v>231</v>
      </c>
      <c r="J43" s="84">
        <v>10</v>
      </c>
      <c r="K43" s="84" t="s">
        <v>1642</v>
      </c>
      <c r="L43" s="84">
        <v>3</v>
      </c>
      <c r="M43" s="84" t="s">
        <v>1652</v>
      </c>
      <c r="N43" s="84">
        <v>4</v>
      </c>
      <c r="O43" s="84"/>
      <c r="P43" s="84"/>
      <c r="Q43" s="84" t="s">
        <v>1663</v>
      </c>
      <c r="R43" s="84">
        <v>3</v>
      </c>
      <c r="S43" s="84" t="s">
        <v>1674</v>
      </c>
      <c r="T43" s="84">
        <v>2</v>
      </c>
      <c r="U43" s="84" t="s">
        <v>1677</v>
      </c>
      <c r="V43" s="84">
        <v>3</v>
      </c>
    </row>
    <row r="44" spans="1:22" ht="15">
      <c r="A44" s="84" t="s">
        <v>1605</v>
      </c>
      <c r="B44" s="84">
        <v>2017</v>
      </c>
      <c r="C44" s="84" t="s">
        <v>1611</v>
      </c>
      <c r="D44" s="84">
        <v>27</v>
      </c>
      <c r="E44" s="84" t="s">
        <v>1620</v>
      </c>
      <c r="F44" s="84">
        <v>6</v>
      </c>
      <c r="G44" s="84" t="s">
        <v>1627</v>
      </c>
      <c r="H44" s="84">
        <v>7</v>
      </c>
      <c r="I44" s="84" t="s">
        <v>1635</v>
      </c>
      <c r="J44" s="84">
        <v>10</v>
      </c>
      <c r="K44" s="84" t="s">
        <v>1643</v>
      </c>
      <c r="L44" s="84">
        <v>3</v>
      </c>
      <c r="M44" s="84" t="s">
        <v>1653</v>
      </c>
      <c r="N44" s="84">
        <v>4</v>
      </c>
      <c r="O44" s="84"/>
      <c r="P44" s="84"/>
      <c r="Q44" s="84" t="s">
        <v>1664</v>
      </c>
      <c r="R44" s="84">
        <v>3</v>
      </c>
      <c r="S44" s="84" t="s">
        <v>1575</v>
      </c>
      <c r="T44" s="84">
        <v>2</v>
      </c>
      <c r="U44" s="84" t="s">
        <v>1678</v>
      </c>
      <c r="V44" s="84">
        <v>3</v>
      </c>
    </row>
    <row r="45" spans="1:22" ht="15">
      <c r="A45" s="84" t="s">
        <v>1606</v>
      </c>
      <c r="B45" s="84">
        <v>2124</v>
      </c>
      <c r="C45" s="84" t="s">
        <v>1613</v>
      </c>
      <c r="D45" s="84">
        <v>27</v>
      </c>
      <c r="E45" s="84" t="s">
        <v>1577</v>
      </c>
      <c r="F45" s="84">
        <v>5</v>
      </c>
      <c r="G45" s="84" t="s">
        <v>1628</v>
      </c>
      <c r="H45" s="84">
        <v>7</v>
      </c>
      <c r="I45" s="84" t="s">
        <v>1636</v>
      </c>
      <c r="J45" s="84">
        <v>10</v>
      </c>
      <c r="K45" s="84" t="s">
        <v>1644</v>
      </c>
      <c r="L45" s="84">
        <v>3</v>
      </c>
      <c r="M45" s="84" t="s">
        <v>1654</v>
      </c>
      <c r="N45" s="84">
        <v>4</v>
      </c>
      <c r="O45" s="84"/>
      <c r="P45" s="84"/>
      <c r="Q45" s="84" t="s">
        <v>1665</v>
      </c>
      <c r="R45" s="84">
        <v>3</v>
      </c>
      <c r="S45" s="84"/>
      <c r="T45" s="84"/>
      <c r="U45" s="84" t="s">
        <v>1629</v>
      </c>
      <c r="V45" s="84">
        <v>3</v>
      </c>
    </row>
    <row r="46" spans="1:22" ht="15">
      <c r="A46" s="84" t="s">
        <v>1607</v>
      </c>
      <c r="B46" s="84">
        <v>34</v>
      </c>
      <c r="C46" s="84" t="s">
        <v>1614</v>
      </c>
      <c r="D46" s="84">
        <v>27</v>
      </c>
      <c r="E46" s="84" t="s">
        <v>307</v>
      </c>
      <c r="F46" s="84">
        <v>5</v>
      </c>
      <c r="G46" s="84" t="s">
        <v>1629</v>
      </c>
      <c r="H46" s="84">
        <v>7</v>
      </c>
      <c r="I46" s="84" t="s">
        <v>1637</v>
      </c>
      <c r="J46" s="84">
        <v>9</v>
      </c>
      <c r="K46" s="84" t="s">
        <v>1645</v>
      </c>
      <c r="L46" s="84">
        <v>3</v>
      </c>
      <c r="M46" s="84" t="s">
        <v>1655</v>
      </c>
      <c r="N46" s="84">
        <v>4</v>
      </c>
      <c r="O46" s="84"/>
      <c r="P46" s="84"/>
      <c r="Q46" s="84" t="s">
        <v>1666</v>
      </c>
      <c r="R46" s="84">
        <v>3</v>
      </c>
      <c r="S46" s="84"/>
      <c r="T46" s="84"/>
      <c r="U46" s="84" t="s">
        <v>1679</v>
      </c>
      <c r="V46" s="84">
        <v>3</v>
      </c>
    </row>
    <row r="47" spans="1:22" ht="15">
      <c r="A47" s="84" t="s">
        <v>1608</v>
      </c>
      <c r="B47" s="84">
        <v>33</v>
      </c>
      <c r="C47" s="84" t="s">
        <v>1615</v>
      </c>
      <c r="D47" s="84">
        <v>27</v>
      </c>
      <c r="E47" s="84" t="s">
        <v>1621</v>
      </c>
      <c r="F47" s="84">
        <v>5</v>
      </c>
      <c r="G47" s="84" t="s">
        <v>1630</v>
      </c>
      <c r="H47" s="84">
        <v>7</v>
      </c>
      <c r="I47" s="84" t="s">
        <v>1638</v>
      </c>
      <c r="J47" s="84">
        <v>9</v>
      </c>
      <c r="K47" s="84" t="s">
        <v>1646</v>
      </c>
      <c r="L47" s="84">
        <v>3</v>
      </c>
      <c r="M47" s="84" t="s">
        <v>1656</v>
      </c>
      <c r="N47" s="84">
        <v>4</v>
      </c>
      <c r="O47" s="84"/>
      <c r="P47" s="84"/>
      <c r="Q47" s="84" t="s">
        <v>1667</v>
      </c>
      <c r="R47" s="84">
        <v>3</v>
      </c>
      <c r="S47" s="84"/>
      <c r="T47" s="84"/>
      <c r="U47" s="84" t="s">
        <v>1680</v>
      </c>
      <c r="V47" s="84">
        <v>3</v>
      </c>
    </row>
    <row r="48" spans="1:22" ht="15">
      <c r="A48" s="84" t="s">
        <v>1609</v>
      </c>
      <c r="B48" s="84">
        <v>32</v>
      </c>
      <c r="C48" s="84" t="s">
        <v>1610</v>
      </c>
      <c r="D48" s="84">
        <v>27</v>
      </c>
      <c r="E48" s="84" t="s">
        <v>1622</v>
      </c>
      <c r="F48" s="84">
        <v>5</v>
      </c>
      <c r="G48" s="84" t="s">
        <v>1631</v>
      </c>
      <c r="H48" s="84">
        <v>4</v>
      </c>
      <c r="I48" s="84" t="s">
        <v>1639</v>
      </c>
      <c r="J48" s="84">
        <v>9</v>
      </c>
      <c r="K48" s="84" t="s">
        <v>1647</v>
      </c>
      <c r="L48" s="84">
        <v>3</v>
      </c>
      <c r="M48" s="84" t="s">
        <v>1657</v>
      </c>
      <c r="N48" s="84">
        <v>4</v>
      </c>
      <c r="O48" s="84"/>
      <c r="P48" s="84"/>
      <c r="Q48" s="84" t="s">
        <v>1668</v>
      </c>
      <c r="R48" s="84">
        <v>3</v>
      </c>
      <c r="S48" s="84"/>
      <c r="T48" s="84"/>
      <c r="U48" s="84" t="s">
        <v>1681</v>
      </c>
      <c r="V48" s="84">
        <v>3</v>
      </c>
    </row>
    <row r="49" spans="1:22" ht="15">
      <c r="A49" s="84" t="s">
        <v>1610</v>
      </c>
      <c r="B49" s="84">
        <v>29</v>
      </c>
      <c r="C49" s="84" t="s">
        <v>1616</v>
      </c>
      <c r="D49" s="84">
        <v>27</v>
      </c>
      <c r="E49" s="84" t="s">
        <v>250</v>
      </c>
      <c r="F49" s="84">
        <v>4</v>
      </c>
      <c r="G49" s="84" t="s">
        <v>1632</v>
      </c>
      <c r="H49" s="84">
        <v>4</v>
      </c>
      <c r="I49" s="84" t="s">
        <v>310</v>
      </c>
      <c r="J49" s="84">
        <v>9</v>
      </c>
      <c r="K49" s="84" t="s">
        <v>1648</v>
      </c>
      <c r="L49" s="84">
        <v>3</v>
      </c>
      <c r="M49" s="84" t="s">
        <v>1658</v>
      </c>
      <c r="N49" s="84">
        <v>4</v>
      </c>
      <c r="O49" s="84"/>
      <c r="P49" s="84"/>
      <c r="Q49" s="84" t="s">
        <v>1669</v>
      </c>
      <c r="R49" s="84">
        <v>3</v>
      </c>
      <c r="S49" s="84"/>
      <c r="T49" s="84"/>
      <c r="U49" s="84" t="s">
        <v>1682</v>
      </c>
      <c r="V49" s="84">
        <v>3</v>
      </c>
    </row>
    <row r="50" spans="1:22" ht="15">
      <c r="A50" s="84" t="s">
        <v>1611</v>
      </c>
      <c r="B50" s="84">
        <v>27</v>
      </c>
      <c r="C50" s="84" t="s">
        <v>1617</v>
      </c>
      <c r="D50" s="84">
        <v>27</v>
      </c>
      <c r="E50" s="84" t="s">
        <v>1623</v>
      </c>
      <c r="F50" s="84">
        <v>4</v>
      </c>
      <c r="G50" s="84" t="s">
        <v>1633</v>
      </c>
      <c r="H50" s="84">
        <v>4</v>
      </c>
      <c r="I50" s="84" t="s">
        <v>1640</v>
      </c>
      <c r="J50" s="84">
        <v>9</v>
      </c>
      <c r="K50" s="84" t="s">
        <v>255</v>
      </c>
      <c r="L50" s="84">
        <v>2</v>
      </c>
      <c r="M50" s="84" t="s">
        <v>1629</v>
      </c>
      <c r="N50" s="84">
        <v>4</v>
      </c>
      <c r="O50" s="84"/>
      <c r="P50" s="84"/>
      <c r="Q50" s="84" t="s">
        <v>1670</v>
      </c>
      <c r="R50" s="84">
        <v>3</v>
      </c>
      <c r="S50" s="84"/>
      <c r="T50" s="84"/>
      <c r="U50" s="84" t="s">
        <v>1683</v>
      </c>
      <c r="V50" s="84">
        <v>3</v>
      </c>
    </row>
    <row r="53" spans="1:22" ht="15" customHeight="1">
      <c r="A53" s="13" t="s">
        <v>1697</v>
      </c>
      <c r="B53" s="13" t="s">
        <v>1513</v>
      </c>
      <c r="C53" s="13" t="s">
        <v>1708</v>
      </c>
      <c r="D53" s="13" t="s">
        <v>1516</v>
      </c>
      <c r="E53" s="13" t="s">
        <v>1709</v>
      </c>
      <c r="F53" s="13" t="s">
        <v>1523</v>
      </c>
      <c r="G53" s="13" t="s">
        <v>1720</v>
      </c>
      <c r="H53" s="13" t="s">
        <v>1526</v>
      </c>
      <c r="I53" s="13" t="s">
        <v>1731</v>
      </c>
      <c r="J53" s="13" t="s">
        <v>1528</v>
      </c>
      <c r="K53" s="13" t="s">
        <v>1742</v>
      </c>
      <c r="L53" s="13" t="s">
        <v>1532</v>
      </c>
      <c r="M53" s="13" t="s">
        <v>1753</v>
      </c>
      <c r="N53" s="13" t="s">
        <v>1536</v>
      </c>
      <c r="O53" s="78" t="s">
        <v>1764</v>
      </c>
      <c r="P53" s="78" t="s">
        <v>1538</v>
      </c>
      <c r="Q53" s="13" t="s">
        <v>1765</v>
      </c>
      <c r="R53" s="13" t="s">
        <v>1542</v>
      </c>
      <c r="S53" s="13" t="s">
        <v>1776</v>
      </c>
      <c r="T53" s="13" t="s">
        <v>1544</v>
      </c>
      <c r="U53" s="13" t="s">
        <v>1777</v>
      </c>
      <c r="V53" s="13" t="s">
        <v>1545</v>
      </c>
    </row>
    <row r="54" spans="1:22" ht="15">
      <c r="A54" s="84" t="s">
        <v>1698</v>
      </c>
      <c r="B54" s="84">
        <v>32</v>
      </c>
      <c r="C54" s="84" t="s">
        <v>1698</v>
      </c>
      <c r="D54" s="84">
        <v>31</v>
      </c>
      <c r="E54" s="84" t="s">
        <v>1710</v>
      </c>
      <c r="F54" s="84">
        <v>5</v>
      </c>
      <c r="G54" s="84" t="s">
        <v>1721</v>
      </c>
      <c r="H54" s="84">
        <v>7</v>
      </c>
      <c r="I54" s="84" t="s">
        <v>1732</v>
      </c>
      <c r="J54" s="84">
        <v>10</v>
      </c>
      <c r="K54" s="84" t="s">
        <v>1743</v>
      </c>
      <c r="L54" s="84">
        <v>3</v>
      </c>
      <c r="M54" s="84" t="s">
        <v>1754</v>
      </c>
      <c r="N54" s="84">
        <v>4</v>
      </c>
      <c r="O54" s="84"/>
      <c r="P54" s="84"/>
      <c r="Q54" s="84" t="s">
        <v>1766</v>
      </c>
      <c r="R54" s="84">
        <v>3</v>
      </c>
      <c r="S54" s="84" t="s">
        <v>1712</v>
      </c>
      <c r="T54" s="84">
        <v>2</v>
      </c>
      <c r="U54" s="84" t="s">
        <v>1778</v>
      </c>
      <c r="V54" s="84">
        <v>3</v>
      </c>
    </row>
    <row r="55" spans="1:22" ht="15">
      <c r="A55" s="84" t="s">
        <v>1699</v>
      </c>
      <c r="B55" s="84">
        <v>27</v>
      </c>
      <c r="C55" s="84" t="s">
        <v>1699</v>
      </c>
      <c r="D55" s="84">
        <v>27</v>
      </c>
      <c r="E55" s="84" t="s">
        <v>1711</v>
      </c>
      <c r="F55" s="84">
        <v>4</v>
      </c>
      <c r="G55" s="84" t="s">
        <v>1722</v>
      </c>
      <c r="H55" s="84">
        <v>7</v>
      </c>
      <c r="I55" s="84" t="s">
        <v>1733</v>
      </c>
      <c r="J55" s="84">
        <v>9</v>
      </c>
      <c r="K55" s="84" t="s">
        <v>1744</v>
      </c>
      <c r="L55" s="84">
        <v>3</v>
      </c>
      <c r="M55" s="84" t="s">
        <v>1755</v>
      </c>
      <c r="N55" s="84">
        <v>4</v>
      </c>
      <c r="O55" s="84"/>
      <c r="P55" s="84"/>
      <c r="Q55" s="84" t="s">
        <v>1767</v>
      </c>
      <c r="R55" s="84">
        <v>3</v>
      </c>
      <c r="S55" s="84"/>
      <c r="T55" s="84"/>
      <c r="U55" s="84" t="s">
        <v>1779</v>
      </c>
      <c r="V55" s="84">
        <v>3</v>
      </c>
    </row>
    <row r="56" spans="1:22" ht="15">
      <c r="A56" s="84" t="s">
        <v>1700</v>
      </c>
      <c r="B56" s="84">
        <v>27</v>
      </c>
      <c r="C56" s="84" t="s">
        <v>1700</v>
      </c>
      <c r="D56" s="84">
        <v>27</v>
      </c>
      <c r="E56" s="84" t="s">
        <v>1712</v>
      </c>
      <c r="F56" s="84">
        <v>4</v>
      </c>
      <c r="G56" s="84" t="s">
        <v>1723</v>
      </c>
      <c r="H56" s="84">
        <v>7</v>
      </c>
      <c r="I56" s="84" t="s">
        <v>1734</v>
      </c>
      <c r="J56" s="84">
        <v>9</v>
      </c>
      <c r="K56" s="84" t="s">
        <v>1745</v>
      </c>
      <c r="L56" s="84">
        <v>3</v>
      </c>
      <c r="M56" s="84" t="s">
        <v>1756</v>
      </c>
      <c r="N56" s="84">
        <v>4</v>
      </c>
      <c r="O56" s="84"/>
      <c r="P56" s="84"/>
      <c r="Q56" s="84" t="s">
        <v>1768</v>
      </c>
      <c r="R56" s="84">
        <v>3</v>
      </c>
      <c r="S56" s="84"/>
      <c r="T56" s="84"/>
      <c r="U56" s="84" t="s">
        <v>1780</v>
      </c>
      <c r="V56" s="84">
        <v>3</v>
      </c>
    </row>
    <row r="57" spans="1:22" ht="15">
      <c r="A57" s="84" t="s">
        <v>1701</v>
      </c>
      <c r="B57" s="84">
        <v>27</v>
      </c>
      <c r="C57" s="84" t="s">
        <v>1701</v>
      </c>
      <c r="D57" s="84">
        <v>27</v>
      </c>
      <c r="E57" s="84" t="s">
        <v>1713</v>
      </c>
      <c r="F57" s="84">
        <v>3</v>
      </c>
      <c r="G57" s="84" t="s">
        <v>1724</v>
      </c>
      <c r="H57" s="84">
        <v>7</v>
      </c>
      <c r="I57" s="84" t="s">
        <v>1735</v>
      </c>
      <c r="J57" s="84">
        <v>9</v>
      </c>
      <c r="K57" s="84" t="s">
        <v>1746</v>
      </c>
      <c r="L57" s="84">
        <v>3</v>
      </c>
      <c r="M57" s="84" t="s">
        <v>1757</v>
      </c>
      <c r="N57" s="84">
        <v>4</v>
      </c>
      <c r="O57" s="84"/>
      <c r="P57" s="84"/>
      <c r="Q57" s="84" t="s">
        <v>1769</v>
      </c>
      <c r="R57" s="84">
        <v>3</v>
      </c>
      <c r="S57" s="84"/>
      <c r="T57" s="84"/>
      <c r="U57" s="84" t="s">
        <v>1781</v>
      </c>
      <c r="V57" s="84">
        <v>3</v>
      </c>
    </row>
    <row r="58" spans="1:22" ht="15">
      <c r="A58" s="84" t="s">
        <v>1702</v>
      </c>
      <c r="B58" s="84">
        <v>27</v>
      </c>
      <c r="C58" s="84" t="s">
        <v>1702</v>
      </c>
      <c r="D58" s="84">
        <v>27</v>
      </c>
      <c r="E58" s="84" t="s">
        <v>1714</v>
      </c>
      <c r="F58" s="84">
        <v>3</v>
      </c>
      <c r="G58" s="84" t="s">
        <v>1725</v>
      </c>
      <c r="H58" s="84">
        <v>7</v>
      </c>
      <c r="I58" s="84" t="s">
        <v>1736</v>
      </c>
      <c r="J58" s="84">
        <v>9</v>
      </c>
      <c r="K58" s="84" t="s">
        <v>1747</v>
      </c>
      <c r="L58" s="84">
        <v>3</v>
      </c>
      <c r="M58" s="84" t="s">
        <v>1758</v>
      </c>
      <c r="N58" s="84">
        <v>4</v>
      </c>
      <c r="O58" s="84"/>
      <c r="P58" s="84"/>
      <c r="Q58" s="84" t="s">
        <v>1770</v>
      </c>
      <c r="R58" s="84">
        <v>3</v>
      </c>
      <c r="S58" s="84"/>
      <c r="T58" s="84"/>
      <c r="U58" s="84" t="s">
        <v>1782</v>
      </c>
      <c r="V58" s="84">
        <v>3</v>
      </c>
    </row>
    <row r="59" spans="1:22" ht="15">
      <c r="A59" s="84" t="s">
        <v>1703</v>
      </c>
      <c r="B59" s="84">
        <v>27</v>
      </c>
      <c r="C59" s="84" t="s">
        <v>1703</v>
      </c>
      <c r="D59" s="84">
        <v>27</v>
      </c>
      <c r="E59" s="84" t="s">
        <v>1715</v>
      </c>
      <c r="F59" s="84">
        <v>3</v>
      </c>
      <c r="G59" s="84" t="s">
        <v>1726</v>
      </c>
      <c r="H59" s="84">
        <v>6</v>
      </c>
      <c r="I59" s="84" t="s">
        <v>1737</v>
      </c>
      <c r="J59" s="84">
        <v>9</v>
      </c>
      <c r="K59" s="84" t="s">
        <v>1748</v>
      </c>
      <c r="L59" s="84">
        <v>3</v>
      </c>
      <c r="M59" s="84" t="s">
        <v>1759</v>
      </c>
      <c r="N59" s="84">
        <v>4</v>
      </c>
      <c r="O59" s="84"/>
      <c r="P59" s="84"/>
      <c r="Q59" s="84" t="s">
        <v>1771</v>
      </c>
      <c r="R59" s="84">
        <v>3</v>
      </c>
      <c r="S59" s="84"/>
      <c r="T59" s="84"/>
      <c r="U59" s="84" t="s">
        <v>1783</v>
      </c>
      <c r="V59" s="84">
        <v>3</v>
      </c>
    </row>
    <row r="60" spans="1:22" ht="15">
      <c r="A60" s="84" t="s">
        <v>1704</v>
      </c>
      <c r="B60" s="84">
        <v>27</v>
      </c>
      <c r="C60" s="84" t="s">
        <v>1704</v>
      </c>
      <c r="D60" s="84">
        <v>27</v>
      </c>
      <c r="E60" s="84" t="s">
        <v>1716</v>
      </c>
      <c r="F60" s="84">
        <v>3</v>
      </c>
      <c r="G60" s="84" t="s">
        <v>1727</v>
      </c>
      <c r="H60" s="84">
        <v>4</v>
      </c>
      <c r="I60" s="84" t="s">
        <v>1738</v>
      </c>
      <c r="J60" s="84">
        <v>9</v>
      </c>
      <c r="K60" s="84" t="s">
        <v>1749</v>
      </c>
      <c r="L60" s="84">
        <v>3</v>
      </c>
      <c r="M60" s="84" t="s">
        <v>1760</v>
      </c>
      <c r="N60" s="84">
        <v>4</v>
      </c>
      <c r="O60" s="84"/>
      <c r="P60" s="84"/>
      <c r="Q60" s="84" t="s">
        <v>1772</v>
      </c>
      <c r="R60" s="84">
        <v>3</v>
      </c>
      <c r="S60" s="84"/>
      <c r="T60" s="84"/>
      <c r="U60" s="84" t="s">
        <v>1784</v>
      </c>
      <c r="V60" s="84">
        <v>3</v>
      </c>
    </row>
    <row r="61" spans="1:22" ht="15">
      <c r="A61" s="84" t="s">
        <v>1705</v>
      </c>
      <c r="B61" s="84">
        <v>27</v>
      </c>
      <c r="C61" s="84" t="s">
        <v>1705</v>
      </c>
      <c r="D61" s="84">
        <v>27</v>
      </c>
      <c r="E61" s="84" t="s">
        <v>1717</v>
      </c>
      <c r="F61" s="84">
        <v>3</v>
      </c>
      <c r="G61" s="84" t="s">
        <v>1728</v>
      </c>
      <c r="H61" s="84">
        <v>4</v>
      </c>
      <c r="I61" s="84" t="s">
        <v>1739</v>
      </c>
      <c r="J61" s="84">
        <v>9</v>
      </c>
      <c r="K61" s="84" t="s">
        <v>1750</v>
      </c>
      <c r="L61" s="84">
        <v>3</v>
      </c>
      <c r="M61" s="84" t="s">
        <v>1761</v>
      </c>
      <c r="N61" s="84">
        <v>4</v>
      </c>
      <c r="O61" s="84"/>
      <c r="P61" s="84"/>
      <c r="Q61" s="84" t="s">
        <v>1773</v>
      </c>
      <c r="R61" s="84">
        <v>3</v>
      </c>
      <c r="S61" s="84"/>
      <c r="T61" s="84"/>
      <c r="U61" s="84" t="s">
        <v>1785</v>
      </c>
      <c r="V61" s="84">
        <v>3</v>
      </c>
    </row>
    <row r="62" spans="1:22" ht="15">
      <c r="A62" s="84" t="s">
        <v>1706</v>
      </c>
      <c r="B62" s="84">
        <v>27</v>
      </c>
      <c r="C62" s="84" t="s">
        <v>1706</v>
      </c>
      <c r="D62" s="84">
        <v>27</v>
      </c>
      <c r="E62" s="84" t="s">
        <v>1718</v>
      </c>
      <c r="F62" s="84">
        <v>3</v>
      </c>
      <c r="G62" s="84" t="s">
        <v>1729</v>
      </c>
      <c r="H62" s="84">
        <v>4</v>
      </c>
      <c r="I62" s="84" t="s">
        <v>1740</v>
      </c>
      <c r="J62" s="84">
        <v>9</v>
      </c>
      <c r="K62" s="84" t="s">
        <v>1751</v>
      </c>
      <c r="L62" s="84">
        <v>2</v>
      </c>
      <c r="M62" s="84" t="s">
        <v>1762</v>
      </c>
      <c r="N62" s="84">
        <v>4</v>
      </c>
      <c r="O62" s="84"/>
      <c r="P62" s="84"/>
      <c r="Q62" s="84" t="s">
        <v>1774</v>
      </c>
      <c r="R62" s="84">
        <v>3</v>
      </c>
      <c r="S62" s="84"/>
      <c r="T62" s="84"/>
      <c r="U62" s="84" t="s">
        <v>1786</v>
      </c>
      <c r="V62" s="84">
        <v>3</v>
      </c>
    </row>
    <row r="63" spans="1:22" ht="15">
      <c r="A63" s="84" t="s">
        <v>1707</v>
      </c>
      <c r="B63" s="84">
        <v>26</v>
      </c>
      <c r="C63" s="84" t="s">
        <v>1707</v>
      </c>
      <c r="D63" s="84">
        <v>26</v>
      </c>
      <c r="E63" s="84" t="s">
        <v>1719</v>
      </c>
      <c r="F63" s="84">
        <v>3</v>
      </c>
      <c r="G63" s="84" t="s">
        <v>1730</v>
      </c>
      <c r="H63" s="84">
        <v>4</v>
      </c>
      <c r="I63" s="84" t="s">
        <v>1741</v>
      </c>
      <c r="J63" s="84">
        <v>9</v>
      </c>
      <c r="K63" s="84" t="s">
        <v>1752</v>
      </c>
      <c r="L63" s="84">
        <v>2</v>
      </c>
      <c r="M63" s="84" t="s">
        <v>1763</v>
      </c>
      <c r="N63" s="84">
        <v>4</v>
      </c>
      <c r="O63" s="84"/>
      <c r="P63" s="84"/>
      <c r="Q63" s="84" t="s">
        <v>1775</v>
      </c>
      <c r="R63" s="84">
        <v>3</v>
      </c>
      <c r="S63" s="84"/>
      <c r="T63" s="84"/>
      <c r="U63" s="84" t="s">
        <v>1787</v>
      </c>
      <c r="V63" s="84">
        <v>3</v>
      </c>
    </row>
    <row r="66" spans="1:22" ht="15" customHeight="1">
      <c r="A66" s="13" t="s">
        <v>1798</v>
      </c>
      <c r="B66" s="13" t="s">
        <v>1513</v>
      </c>
      <c r="C66" s="78" t="s">
        <v>1801</v>
      </c>
      <c r="D66" s="78" t="s">
        <v>1516</v>
      </c>
      <c r="E66" s="13" t="s">
        <v>1802</v>
      </c>
      <c r="F66" s="13" t="s">
        <v>1523</v>
      </c>
      <c r="G66" s="78" t="s">
        <v>1805</v>
      </c>
      <c r="H66" s="78" t="s">
        <v>1526</v>
      </c>
      <c r="I66" s="13" t="s">
        <v>1808</v>
      </c>
      <c r="J66" s="13" t="s">
        <v>1528</v>
      </c>
      <c r="K66" s="78" t="s">
        <v>1810</v>
      </c>
      <c r="L66" s="78" t="s">
        <v>1532</v>
      </c>
      <c r="M66" s="78" t="s">
        <v>1812</v>
      </c>
      <c r="N66" s="78" t="s">
        <v>1536</v>
      </c>
      <c r="O66" s="13" t="s">
        <v>1814</v>
      </c>
      <c r="P66" s="13" t="s">
        <v>1538</v>
      </c>
      <c r="Q66" s="78" t="s">
        <v>1816</v>
      </c>
      <c r="R66" s="78" t="s">
        <v>1542</v>
      </c>
      <c r="S66" s="78" t="s">
        <v>1818</v>
      </c>
      <c r="T66" s="78" t="s">
        <v>1544</v>
      </c>
      <c r="U66" s="78" t="s">
        <v>1820</v>
      </c>
      <c r="V66" s="78" t="s">
        <v>1545</v>
      </c>
    </row>
    <row r="67" spans="1:22" ht="15">
      <c r="A67" s="78" t="s">
        <v>243</v>
      </c>
      <c r="B67" s="78">
        <v>4</v>
      </c>
      <c r="C67" s="78"/>
      <c r="D67" s="78"/>
      <c r="E67" s="78" t="s">
        <v>243</v>
      </c>
      <c r="F67" s="78">
        <v>4</v>
      </c>
      <c r="G67" s="78"/>
      <c r="H67" s="78"/>
      <c r="I67" s="78" t="s">
        <v>231</v>
      </c>
      <c r="J67" s="78">
        <v>1</v>
      </c>
      <c r="K67" s="78"/>
      <c r="L67" s="78"/>
      <c r="M67" s="78"/>
      <c r="N67" s="78"/>
      <c r="O67" s="78" t="s">
        <v>315</v>
      </c>
      <c r="P67" s="78">
        <v>1</v>
      </c>
      <c r="Q67" s="78"/>
      <c r="R67" s="78"/>
      <c r="S67" s="78"/>
      <c r="T67" s="78"/>
      <c r="U67" s="78"/>
      <c r="V67" s="78"/>
    </row>
    <row r="68" spans="1:22" ht="15">
      <c r="A68" s="78" t="s">
        <v>315</v>
      </c>
      <c r="B68" s="78">
        <v>1</v>
      </c>
      <c r="C68" s="78"/>
      <c r="D68" s="78"/>
      <c r="E68" s="78" t="s">
        <v>224</v>
      </c>
      <c r="F68" s="78">
        <v>1</v>
      </c>
      <c r="G68" s="78"/>
      <c r="H68" s="78"/>
      <c r="I68" s="78"/>
      <c r="J68" s="78"/>
      <c r="K68" s="78"/>
      <c r="L68" s="78"/>
      <c r="M68" s="78"/>
      <c r="N68" s="78"/>
      <c r="O68" s="78"/>
      <c r="P68" s="78"/>
      <c r="Q68" s="78"/>
      <c r="R68" s="78"/>
      <c r="S68" s="78"/>
      <c r="T68" s="78"/>
      <c r="U68" s="78"/>
      <c r="V68" s="78"/>
    </row>
    <row r="69" spans="1:22" ht="15">
      <c r="A69" s="78" t="s">
        <v>309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231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224</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1799</v>
      </c>
      <c r="B74" s="13" t="s">
        <v>1513</v>
      </c>
      <c r="C74" s="13" t="s">
        <v>1803</v>
      </c>
      <c r="D74" s="13" t="s">
        <v>1516</v>
      </c>
      <c r="E74" s="13" t="s">
        <v>1804</v>
      </c>
      <c r="F74" s="13" t="s">
        <v>1523</v>
      </c>
      <c r="G74" s="13" t="s">
        <v>1807</v>
      </c>
      <c r="H74" s="13" t="s">
        <v>1526</v>
      </c>
      <c r="I74" s="13" t="s">
        <v>1809</v>
      </c>
      <c r="J74" s="13" t="s">
        <v>1528</v>
      </c>
      <c r="K74" s="13" t="s">
        <v>1811</v>
      </c>
      <c r="L74" s="13" t="s">
        <v>1532</v>
      </c>
      <c r="M74" s="13" t="s">
        <v>1813</v>
      </c>
      <c r="N74" s="13" t="s">
        <v>1536</v>
      </c>
      <c r="O74" s="13" t="s">
        <v>1815</v>
      </c>
      <c r="P74" s="13" t="s">
        <v>1538</v>
      </c>
      <c r="Q74" s="13" t="s">
        <v>1817</v>
      </c>
      <c r="R74" s="13" t="s">
        <v>1542</v>
      </c>
      <c r="S74" s="78" t="s">
        <v>1819</v>
      </c>
      <c r="T74" s="78" t="s">
        <v>1544</v>
      </c>
      <c r="U74" s="13" t="s">
        <v>1821</v>
      </c>
      <c r="V74" s="13" t="s">
        <v>1545</v>
      </c>
    </row>
    <row r="75" spans="1:22" ht="15">
      <c r="A75" s="78" t="s">
        <v>296</v>
      </c>
      <c r="B75" s="78">
        <v>26</v>
      </c>
      <c r="C75" s="78" t="s">
        <v>296</v>
      </c>
      <c r="D75" s="78">
        <v>26</v>
      </c>
      <c r="E75" s="78" t="s">
        <v>212</v>
      </c>
      <c r="F75" s="78">
        <v>9</v>
      </c>
      <c r="G75" s="78" t="s">
        <v>287</v>
      </c>
      <c r="H75" s="78">
        <v>7</v>
      </c>
      <c r="I75" s="78" t="s">
        <v>306</v>
      </c>
      <c r="J75" s="78">
        <v>11</v>
      </c>
      <c r="K75" s="78" t="s">
        <v>214</v>
      </c>
      <c r="L75" s="78">
        <v>3</v>
      </c>
      <c r="M75" s="78" t="s">
        <v>213</v>
      </c>
      <c r="N75" s="78">
        <v>3</v>
      </c>
      <c r="O75" s="78" t="s">
        <v>314</v>
      </c>
      <c r="P75" s="78">
        <v>1</v>
      </c>
      <c r="Q75" s="78" t="s">
        <v>242</v>
      </c>
      <c r="R75" s="78">
        <v>4</v>
      </c>
      <c r="S75" s="78"/>
      <c r="T75" s="78"/>
      <c r="U75" s="78" t="s">
        <v>219</v>
      </c>
      <c r="V75" s="78">
        <v>2</v>
      </c>
    </row>
    <row r="76" spans="1:22" ht="15">
      <c r="A76" s="78" t="s">
        <v>306</v>
      </c>
      <c r="B76" s="78">
        <v>11</v>
      </c>
      <c r="C76" s="78" t="s">
        <v>293</v>
      </c>
      <c r="D76" s="78">
        <v>1</v>
      </c>
      <c r="E76" s="78" t="s">
        <v>243</v>
      </c>
      <c r="F76" s="78">
        <v>5</v>
      </c>
      <c r="G76" s="78" t="s">
        <v>283</v>
      </c>
      <c r="H76" s="78">
        <v>3</v>
      </c>
      <c r="I76" s="78" t="s">
        <v>305</v>
      </c>
      <c r="J76" s="78">
        <v>11</v>
      </c>
      <c r="K76" s="78" t="s">
        <v>312</v>
      </c>
      <c r="L76" s="78">
        <v>3</v>
      </c>
      <c r="M76" s="78" t="s">
        <v>302</v>
      </c>
      <c r="N76" s="78">
        <v>1</v>
      </c>
      <c r="O76" s="78" t="s">
        <v>313</v>
      </c>
      <c r="P76" s="78">
        <v>1</v>
      </c>
      <c r="Q76" s="78" t="s">
        <v>246</v>
      </c>
      <c r="R76" s="78">
        <v>3</v>
      </c>
      <c r="S76" s="78"/>
      <c r="T76" s="78"/>
      <c r="U76" s="78"/>
      <c r="V76" s="78"/>
    </row>
    <row r="77" spans="1:22" ht="15">
      <c r="A77" s="78" t="s">
        <v>305</v>
      </c>
      <c r="B77" s="78">
        <v>11</v>
      </c>
      <c r="C77" s="78"/>
      <c r="D77" s="78"/>
      <c r="E77" s="78" t="s">
        <v>307</v>
      </c>
      <c r="F77" s="78">
        <v>5</v>
      </c>
      <c r="G77" s="78" t="s">
        <v>282</v>
      </c>
      <c r="H77" s="78">
        <v>3</v>
      </c>
      <c r="I77" s="78" t="s">
        <v>231</v>
      </c>
      <c r="J77" s="78">
        <v>9</v>
      </c>
      <c r="K77" s="78" t="s">
        <v>255</v>
      </c>
      <c r="L77" s="78">
        <v>2</v>
      </c>
      <c r="M77" s="78" t="s">
        <v>301</v>
      </c>
      <c r="N77" s="78">
        <v>1</v>
      </c>
      <c r="O77" s="78"/>
      <c r="P77" s="78"/>
      <c r="Q77" s="78" t="s">
        <v>310</v>
      </c>
      <c r="R77" s="78">
        <v>1</v>
      </c>
      <c r="S77" s="78"/>
      <c r="T77" s="78"/>
      <c r="U77" s="78"/>
      <c r="V77" s="78"/>
    </row>
    <row r="78" spans="1:22" ht="15">
      <c r="A78" s="78" t="s">
        <v>243</v>
      </c>
      <c r="B78" s="78">
        <v>9</v>
      </c>
      <c r="C78" s="78"/>
      <c r="D78" s="78"/>
      <c r="E78" s="78" t="s">
        <v>250</v>
      </c>
      <c r="F78" s="78">
        <v>4</v>
      </c>
      <c r="G78" s="78"/>
      <c r="H78" s="78"/>
      <c r="I78" s="78" t="s">
        <v>1800</v>
      </c>
      <c r="J78" s="78">
        <v>6</v>
      </c>
      <c r="K78" s="78" t="s">
        <v>243</v>
      </c>
      <c r="L78" s="78">
        <v>1</v>
      </c>
      <c r="M78" s="78" t="s">
        <v>300</v>
      </c>
      <c r="N78" s="78">
        <v>1</v>
      </c>
      <c r="O78" s="78"/>
      <c r="P78" s="78"/>
      <c r="Q78" s="78"/>
      <c r="R78" s="78"/>
      <c r="S78" s="78"/>
      <c r="T78" s="78"/>
      <c r="U78" s="78"/>
      <c r="V78" s="78"/>
    </row>
    <row r="79" spans="1:22" ht="15">
      <c r="A79" s="78" t="s">
        <v>212</v>
      </c>
      <c r="B79" s="78">
        <v>9</v>
      </c>
      <c r="C79" s="78"/>
      <c r="D79" s="78"/>
      <c r="E79" s="78" t="s">
        <v>308</v>
      </c>
      <c r="F79" s="78">
        <v>3</v>
      </c>
      <c r="G79" s="78"/>
      <c r="H79" s="78"/>
      <c r="I79" s="78" t="s">
        <v>232</v>
      </c>
      <c r="J79" s="78">
        <v>5</v>
      </c>
      <c r="K79" s="78" t="s">
        <v>303</v>
      </c>
      <c r="L79" s="78">
        <v>1</v>
      </c>
      <c r="M79" s="78"/>
      <c r="N79" s="78"/>
      <c r="O79" s="78"/>
      <c r="P79" s="78"/>
      <c r="Q79" s="78"/>
      <c r="R79" s="78"/>
      <c r="S79" s="78"/>
      <c r="T79" s="78"/>
      <c r="U79" s="78"/>
      <c r="V79" s="78"/>
    </row>
    <row r="80" spans="1:22" ht="15">
      <c r="A80" s="78" t="s">
        <v>231</v>
      </c>
      <c r="B80" s="78">
        <v>9</v>
      </c>
      <c r="C80" s="78"/>
      <c r="D80" s="78"/>
      <c r="E80" s="78" t="s">
        <v>299</v>
      </c>
      <c r="F80" s="78">
        <v>1</v>
      </c>
      <c r="G80" s="78"/>
      <c r="H80" s="78"/>
      <c r="I80" s="78" t="s">
        <v>243</v>
      </c>
      <c r="J80" s="78">
        <v>3</v>
      </c>
      <c r="K80" s="78"/>
      <c r="L80" s="78"/>
      <c r="M80" s="78"/>
      <c r="N80" s="78"/>
      <c r="O80" s="78"/>
      <c r="P80" s="78"/>
      <c r="Q80" s="78"/>
      <c r="R80" s="78"/>
      <c r="S80" s="78"/>
      <c r="T80" s="78"/>
      <c r="U80" s="78"/>
      <c r="V80" s="78"/>
    </row>
    <row r="81" spans="1:22" ht="15">
      <c r="A81" s="78" t="s">
        <v>287</v>
      </c>
      <c r="B81" s="78">
        <v>7</v>
      </c>
      <c r="C81" s="78"/>
      <c r="D81" s="78"/>
      <c r="E81" s="78" t="s">
        <v>298</v>
      </c>
      <c r="F81" s="78">
        <v>1</v>
      </c>
      <c r="G81" s="78"/>
      <c r="H81" s="78"/>
      <c r="I81" s="78" t="s">
        <v>229</v>
      </c>
      <c r="J81" s="78">
        <v>3</v>
      </c>
      <c r="K81" s="78"/>
      <c r="L81" s="78"/>
      <c r="M81" s="78"/>
      <c r="N81" s="78"/>
      <c r="O81" s="78"/>
      <c r="P81" s="78"/>
      <c r="Q81" s="78"/>
      <c r="R81" s="78"/>
      <c r="S81" s="78"/>
      <c r="T81" s="78"/>
      <c r="U81" s="78"/>
      <c r="V81" s="78"/>
    </row>
    <row r="82" spans="1:22" ht="15">
      <c r="A82" s="78" t="s">
        <v>1800</v>
      </c>
      <c r="B82" s="78">
        <v>6</v>
      </c>
      <c r="C82" s="78"/>
      <c r="D82" s="78"/>
      <c r="E82" s="78" t="s">
        <v>1806</v>
      </c>
      <c r="F82" s="78">
        <v>1</v>
      </c>
      <c r="G82" s="78"/>
      <c r="H82" s="78"/>
      <c r="I82" s="78" t="s">
        <v>230</v>
      </c>
      <c r="J82" s="78">
        <v>1</v>
      </c>
      <c r="K82" s="78"/>
      <c r="L82" s="78"/>
      <c r="M82" s="78"/>
      <c r="N82" s="78"/>
      <c r="O82" s="78"/>
      <c r="P82" s="78"/>
      <c r="Q82" s="78"/>
      <c r="R82" s="78"/>
      <c r="S82" s="78"/>
      <c r="T82" s="78"/>
      <c r="U82" s="78"/>
      <c r="V82" s="78"/>
    </row>
    <row r="83" spans="1:22" ht="15">
      <c r="A83" s="78" t="s">
        <v>307</v>
      </c>
      <c r="B83" s="78">
        <v>5</v>
      </c>
      <c r="C83" s="78"/>
      <c r="D83" s="78"/>
      <c r="E83" s="78" t="s">
        <v>224</v>
      </c>
      <c r="F83" s="78">
        <v>1</v>
      </c>
      <c r="G83" s="78"/>
      <c r="H83" s="78"/>
      <c r="I83" s="78"/>
      <c r="J83" s="78"/>
      <c r="K83" s="78"/>
      <c r="L83" s="78"/>
      <c r="M83" s="78"/>
      <c r="N83" s="78"/>
      <c r="O83" s="78"/>
      <c r="P83" s="78"/>
      <c r="Q83" s="78"/>
      <c r="R83" s="78"/>
      <c r="S83" s="78"/>
      <c r="T83" s="78"/>
      <c r="U83" s="78"/>
      <c r="V83" s="78"/>
    </row>
    <row r="84" spans="1:22" ht="15">
      <c r="A84" s="78" t="s">
        <v>232</v>
      </c>
      <c r="B84" s="78">
        <v>5</v>
      </c>
      <c r="C84" s="78"/>
      <c r="D84" s="78"/>
      <c r="E84" s="78"/>
      <c r="F84" s="78"/>
      <c r="G84" s="78"/>
      <c r="H84" s="78"/>
      <c r="I84" s="78"/>
      <c r="J84" s="78"/>
      <c r="K84" s="78"/>
      <c r="L84" s="78"/>
      <c r="M84" s="78"/>
      <c r="N84" s="78"/>
      <c r="O84" s="78"/>
      <c r="P84" s="78"/>
      <c r="Q84" s="78"/>
      <c r="R84" s="78"/>
      <c r="S84" s="78"/>
      <c r="T84" s="78"/>
      <c r="U84" s="78"/>
      <c r="V84" s="78"/>
    </row>
    <row r="87" spans="1:22" ht="15" customHeight="1">
      <c r="A87" s="13" t="s">
        <v>1833</v>
      </c>
      <c r="B87" s="13" t="s">
        <v>1513</v>
      </c>
      <c r="C87" s="13" t="s">
        <v>1834</v>
      </c>
      <c r="D87" s="13" t="s">
        <v>1516</v>
      </c>
      <c r="E87" s="13" t="s">
        <v>1835</v>
      </c>
      <c r="F87" s="13" t="s">
        <v>1523</v>
      </c>
      <c r="G87" s="13" t="s">
        <v>1836</v>
      </c>
      <c r="H87" s="13" t="s">
        <v>1526</v>
      </c>
      <c r="I87" s="13" t="s">
        <v>1837</v>
      </c>
      <c r="J87" s="13" t="s">
        <v>1528</v>
      </c>
      <c r="K87" s="13" t="s">
        <v>1838</v>
      </c>
      <c r="L87" s="13" t="s">
        <v>1532</v>
      </c>
      <c r="M87" s="13" t="s">
        <v>1839</v>
      </c>
      <c r="N87" s="13" t="s">
        <v>1536</v>
      </c>
      <c r="O87" s="13" t="s">
        <v>1840</v>
      </c>
      <c r="P87" s="13" t="s">
        <v>1538</v>
      </c>
      <c r="Q87" s="13" t="s">
        <v>1841</v>
      </c>
      <c r="R87" s="13" t="s">
        <v>1542</v>
      </c>
      <c r="S87" s="13" t="s">
        <v>1842</v>
      </c>
      <c r="T87" s="13" t="s">
        <v>1544</v>
      </c>
      <c r="U87" s="13" t="s">
        <v>1843</v>
      </c>
      <c r="V87" s="13" t="s">
        <v>1545</v>
      </c>
    </row>
    <row r="88" spans="1:22" ht="15">
      <c r="A88" s="114" t="s">
        <v>236</v>
      </c>
      <c r="B88" s="78">
        <v>531560</v>
      </c>
      <c r="C88" s="114" t="s">
        <v>286</v>
      </c>
      <c r="D88" s="78">
        <v>147353</v>
      </c>
      <c r="E88" s="114" t="s">
        <v>236</v>
      </c>
      <c r="F88" s="78">
        <v>531560</v>
      </c>
      <c r="G88" s="114" t="s">
        <v>274</v>
      </c>
      <c r="H88" s="78">
        <v>161008</v>
      </c>
      <c r="I88" s="114" t="s">
        <v>239</v>
      </c>
      <c r="J88" s="78">
        <v>44945</v>
      </c>
      <c r="K88" s="114" t="s">
        <v>303</v>
      </c>
      <c r="L88" s="78">
        <v>255188</v>
      </c>
      <c r="M88" s="114" t="s">
        <v>217</v>
      </c>
      <c r="N88" s="78">
        <v>21312</v>
      </c>
      <c r="O88" s="114" t="s">
        <v>315</v>
      </c>
      <c r="P88" s="78">
        <v>9130</v>
      </c>
      <c r="Q88" s="114" t="s">
        <v>242</v>
      </c>
      <c r="R88" s="78">
        <v>8338</v>
      </c>
      <c r="S88" s="114" t="s">
        <v>253</v>
      </c>
      <c r="T88" s="78">
        <v>73381</v>
      </c>
      <c r="U88" s="114" t="s">
        <v>220</v>
      </c>
      <c r="V88" s="78">
        <v>4408</v>
      </c>
    </row>
    <row r="89" spans="1:22" ht="15">
      <c r="A89" s="114" t="s">
        <v>303</v>
      </c>
      <c r="B89" s="78">
        <v>255188</v>
      </c>
      <c r="C89" s="114" t="s">
        <v>275</v>
      </c>
      <c r="D89" s="78">
        <v>123653</v>
      </c>
      <c r="E89" s="114" t="s">
        <v>244</v>
      </c>
      <c r="F89" s="78">
        <v>26112</v>
      </c>
      <c r="G89" s="114" t="s">
        <v>283</v>
      </c>
      <c r="H89" s="78">
        <v>34347</v>
      </c>
      <c r="I89" s="114" t="s">
        <v>227</v>
      </c>
      <c r="J89" s="78">
        <v>12505</v>
      </c>
      <c r="K89" s="114" t="s">
        <v>256</v>
      </c>
      <c r="L89" s="78">
        <v>157212</v>
      </c>
      <c r="M89" s="114" t="s">
        <v>302</v>
      </c>
      <c r="N89" s="78">
        <v>1215</v>
      </c>
      <c r="O89" s="114" t="s">
        <v>254</v>
      </c>
      <c r="P89" s="78">
        <v>3775</v>
      </c>
      <c r="Q89" s="114" t="s">
        <v>246</v>
      </c>
      <c r="R89" s="78">
        <v>227</v>
      </c>
      <c r="S89" s="114" t="s">
        <v>235</v>
      </c>
      <c r="T89" s="78">
        <v>26151</v>
      </c>
      <c r="U89" s="114" t="s">
        <v>215</v>
      </c>
      <c r="V89" s="78">
        <v>1427</v>
      </c>
    </row>
    <row r="90" spans="1:22" ht="15">
      <c r="A90" s="114" t="s">
        <v>274</v>
      </c>
      <c r="B90" s="78">
        <v>161008</v>
      </c>
      <c r="C90" s="114" t="s">
        <v>259</v>
      </c>
      <c r="D90" s="78">
        <v>102772</v>
      </c>
      <c r="E90" s="114" t="s">
        <v>308</v>
      </c>
      <c r="F90" s="78">
        <v>22680</v>
      </c>
      <c r="G90" s="114" t="s">
        <v>292</v>
      </c>
      <c r="H90" s="78">
        <v>33231</v>
      </c>
      <c r="I90" s="114" t="s">
        <v>231</v>
      </c>
      <c r="J90" s="78">
        <v>9069</v>
      </c>
      <c r="K90" s="114" t="s">
        <v>252</v>
      </c>
      <c r="L90" s="78">
        <v>12351</v>
      </c>
      <c r="M90" s="114" t="s">
        <v>238</v>
      </c>
      <c r="N90" s="78">
        <v>1078</v>
      </c>
      <c r="O90" s="114" t="s">
        <v>313</v>
      </c>
      <c r="P90" s="78">
        <v>629</v>
      </c>
      <c r="Q90" s="114" t="s">
        <v>247</v>
      </c>
      <c r="R90" s="78">
        <v>207</v>
      </c>
      <c r="S90" s="114" t="s">
        <v>267</v>
      </c>
      <c r="T90" s="78">
        <v>19108</v>
      </c>
      <c r="U90" s="114" t="s">
        <v>219</v>
      </c>
      <c r="V90" s="78">
        <v>29</v>
      </c>
    </row>
    <row r="91" spans="1:22" ht="15">
      <c r="A91" s="114" t="s">
        <v>256</v>
      </c>
      <c r="B91" s="78">
        <v>157212</v>
      </c>
      <c r="C91" s="114" t="s">
        <v>261</v>
      </c>
      <c r="D91" s="78">
        <v>59172</v>
      </c>
      <c r="E91" s="114" t="s">
        <v>251</v>
      </c>
      <c r="F91" s="78">
        <v>13320</v>
      </c>
      <c r="G91" s="114" t="s">
        <v>222</v>
      </c>
      <c r="H91" s="78">
        <v>11782</v>
      </c>
      <c r="I91" s="114" t="s">
        <v>306</v>
      </c>
      <c r="J91" s="78">
        <v>4751</v>
      </c>
      <c r="K91" s="114" t="s">
        <v>214</v>
      </c>
      <c r="L91" s="78">
        <v>11227</v>
      </c>
      <c r="M91" s="114" t="s">
        <v>300</v>
      </c>
      <c r="N91" s="78">
        <v>761</v>
      </c>
      <c r="O91" s="114" t="s">
        <v>314</v>
      </c>
      <c r="P91" s="78">
        <v>617</v>
      </c>
      <c r="Q91" s="114" t="s">
        <v>310</v>
      </c>
      <c r="R91" s="78">
        <v>75</v>
      </c>
      <c r="S91" s="114" t="s">
        <v>218</v>
      </c>
      <c r="T91" s="78">
        <v>392</v>
      </c>
      <c r="U91" s="114"/>
      <c r="V91" s="78"/>
    </row>
    <row r="92" spans="1:22" ht="15">
      <c r="A92" s="114" t="s">
        <v>286</v>
      </c>
      <c r="B92" s="78">
        <v>147353</v>
      </c>
      <c r="C92" s="114" t="s">
        <v>260</v>
      </c>
      <c r="D92" s="78">
        <v>57960</v>
      </c>
      <c r="E92" s="114" t="s">
        <v>234</v>
      </c>
      <c r="F92" s="78">
        <v>8056</v>
      </c>
      <c r="G92" s="114" t="s">
        <v>295</v>
      </c>
      <c r="H92" s="78">
        <v>10824</v>
      </c>
      <c r="I92" s="114" t="s">
        <v>233</v>
      </c>
      <c r="J92" s="78">
        <v>3614</v>
      </c>
      <c r="K92" s="114" t="s">
        <v>312</v>
      </c>
      <c r="L92" s="78">
        <v>8486</v>
      </c>
      <c r="M92" s="114" t="s">
        <v>223</v>
      </c>
      <c r="N92" s="78">
        <v>463</v>
      </c>
      <c r="O92" s="114"/>
      <c r="P92" s="78"/>
      <c r="Q92" s="114"/>
      <c r="R92" s="78"/>
      <c r="S92" s="114"/>
      <c r="T92" s="78"/>
      <c r="U92" s="114"/>
      <c r="V92" s="78"/>
    </row>
    <row r="93" spans="1:22" ht="15">
      <c r="A93" s="114" t="s">
        <v>275</v>
      </c>
      <c r="B93" s="78">
        <v>123653</v>
      </c>
      <c r="C93" s="114" t="s">
        <v>294</v>
      </c>
      <c r="D93" s="78">
        <v>54525</v>
      </c>
      <c r="E93" s="114" t="s">
        <v>298</v>
      </c>
      <c r="F93" s="78">
        <v>6159</v>
      </c>
      <c r="G93" s="114" t="s">
        <v>287</v>
      </c>
      <c r="H93" s="78">
        <v>8603</v>
      </c>
      <c r="I93" s="114" t="s">
        <v>230</v>
      </c>
      <c r="J93" s="78">
        <v>2157</v>
      </c>
      <c r="K93" s="114" t="s">
        <v>271</v>
      </c>
      <c r="L93" s="78">
        <v>7546</v>
      </c>
      <c r="M93" s="114" t="s">
        <v>213</v>
      </c>
      <c r="N93" s="78">
        <v>228</v>
      </c>
      <c r="O93" s="114"/>
      <c r="P93" s="78"/>
      <c r="Q93" s="114"/>
      <c r="R93" s="78"/>
      <c r="S93" s="114"/>
      <c r="T93" s="78"/>
      <c r="U93" s="114"/>
      <c r="V93" s="78"/>
    </row>
    <row r="94" spans="1:22" ht="15">
      <c r="A94" s="114" t="s">
        <v>259</v>
      </c>
      <c r="B94" s="78">
        <v>102772</v>
      </c>
      <c r="C94" s="114" t="s">
        <v>262</v>
      </c>
      <c r="D94" s="78">
        <v>39097</v>
      </c>
      <c r="E94" s="114" t="s">
        <v>250</v>
      </c>
      <c r="F94" s="78">
        <v>1409</v>
      </c>
      <c r="G94" s="114" t="s">
        <v>288</v>
      </c>
      <c r="H94" s="78">
        <v>7924</v>
      </c>
      <c r="I94" s="114" t="s">
        <v>305</v>
      </c>
      <c r="J94" s="78">
        <v>613</v>
      </c>
      <c r="K94" s="114" t="s">
        <v>255</v>
      </c>
      <c r="L94" s="78">
        <v>6390</v>
      </c>
      <c r="M94" s="114" t="s">
        <v>301</v>
      </c>
      <c r="N94" s="78">
        <v>138</v>
      </c>
      <c r="O94" s="114"/>
      <c r="P94" s="78"/>
      <c r="Q94" s="114"/>
      <c r="R94" s="78"/>
      <c r="S94" s="114"/>
      <c r="T94" s="78"/>
      <c r="U94" s="114"/>
      <c r="V94" s="78"/>
    </row>
    <row r="95" spans="1:22" ht="15">
      <c r="A95" s="114" t="s">
        <v>253</v>
      </c>
      <c r="B95" s="78">
        <v>73381</v>
      </c>
      <c r="C95" s="114" t="s">
        <v>257</v>
      </c>
      <c r="D95" s="78">
        <v>27381</v>
      </c>
      <c r="E95" s="114" t="s">
        <v>237</v>
      </c>
      <c r="F95" s="78">
        <v>1044</v>
      </c>
      <c r="G95" s="114" t="s">
        <v>277</v>
      </c>
      <c r="H95" s="78">
        <v>6718</v>
      </c>
      <c r="I95" s="114" t="s">
        <v>229</v>
      </c>
      <c r="J95" s="78">
        <v>446</v>
      </c>
      <c r="K95" s="114"/>
      <c r="L95" s="78"/>
      <c r="M95" s="114"/>
      <c r="N95" s="78"/>
      <c r="O95" s="114"/>
      <c r="P95" s="78"/>
      <c r="Q95" s="114"/>
      <c r="R95" s="78"/>
      <c r="S95" s="114"/>
      <c r="T95" s="78"/>
      <c r="U95" s="114"/>
      <c r="V95" s="78"/>
    </row>
    <row r="96" spans="1:22" ht="15">
      <c r="A96" s="114" t="s">
        <v>261</v>
      </c>
      <c r="B96" s="78">
        <v>59172</v>
      </c>
      <c r="C96" s="114" t="s">
        <v>272</v>
      </c>
      <c r="D96" s="78">
        <v>26479</v>
      </c>
      <c r="E96" s="114" t="s">
        <v>212</v>
      </c>
      <c r="F96" s="78">
        <v>894</v>
      </c>
      <c r="G96" s="114" t="s">
        <v>285</v>
      </c>
      <c r="H96" s="78">
        <v>4237</v>
      </c>
      <c r="I96" s="114" t="s">
        <v>240</v>
      </c>
      <c r="J96" s="78">
        <v>341</v>
      </c>
      <c r="K96" s="114"/>
      <c r="L96" s="78"/>
      <c r="M96" s="114"/>
      <c r="N96" s="78"/>
      <c r="O96" s="114"/>
      <c r="P96" s="78"/>
      <c r="Q96" s="114"/>
      <c r="R96" s="78"/>
      <c r="S96" s="114"/>
      <c r="T96" s="78"/>
      <c r="U96" s="114"/>
      <c r="V96" s="78"/>
    </row>
    <row r="97" spans="1:22" ht="15">
      <c r="A97" s="114" t="s">
        <v>260</v>
      </c>
      <c r="B97" s="78">
        <v>57960</v>
      </c>
      <c r="C97" s="114" t="s">
        <v>263</v>
      </c>
      <c r="D97" s="78">
        <v>21234</v>
      </c>
      <c r="E97" s="114" t="s">
        <v>221</v>
      </c>
      <c r="F97" s="78">
        <v>851</v>
      </c>
      <c r="G97" s="114" t="s">
        <v>281</v>
      </c>
      <c r="H97" s="78">
        <v>2468</v>
      </c>
      <c r="I97" s="114" t="s">
        <v>232</v>
      </c>
      <c r="J97" s="78">
        <v>167</v>
      </c>
      <c r="K97" s="114"/>
      <c r="L97" s="78"/>
      <c r="M97" s="114"/>
      <c r="N97" s="78"/>
      <c r="O97" s="114"/>
      <c r="P97" s="78"/>
      <c r="Q97" s="114"/>
      <c r="R97" s="78"/>
      <c r="S97" s="114"/>
      <c r="T97" s="78"/>
      <c r="U97" s="114"/>
      <c r="V97" s="78"/>
    </row>
  </sheetData>
  <hyperlinks>
    <hyperlink ref="A2" r:id="rId1" display="https://github.com/allenai/scibert"/>
    <hyperlink ref="A3" r:id="rId2" display="https://arxiv.org/abs/1903.10676"/>
    <hyperlink ref="A4" r:id="rId3" display="https://grover.allenai.org/"/>
    <hyperlink ref="A5" r:id="rId4" display="https://www.aclweb.org/anthology/papers/P/P19/P19-1470/"/>
    <hyperlink ref="A6" r:id="rId5" display="https://mosaickg.apps.allenai.org/"/>
    <hyperlink ref="A7" r:id="rId6" display="https://drive.google.com/file/d/1mV2ucT3XbYSsgCJ5gOJkR15EKC-GelWy/view"/>
    <hyperlink ref="A8" r:id="rId7" display="https://allenai.org/"/>
    <hyperlink ref="A9" r:id="rId8" display="https://grover.allenai.org/"/>
    <hyperlink ref="A10" r:id="rId9" display="https://s2-sanity.apps.allenai.org/"/>
    <hyperlink ref="A11" r:id="rId10" display="https://leaderboard.allenai.org/winogrande/submissions/public"/>
    <hyperlink ref="C2" r:id="rId11" display="https://grover.allenai.org/"/>
    <hyperlink ref="E2" r:id="rId12" display="https://github.com/allenai/scibert"/>
    <hyperlink ref="E3" r:id="rId13" display="http://allenai.org/"/>
    <hyperlink ref="E4" r:id="rId14" display="https://allenai.org/content/docs/07-19_Springer_Nature_AI2_press_release.pdf"/>
    <hyperlink ref="E5" r:id="rId15" display="https://www.semanticscholar.org/"/>
    <hyperlink ref="E6" r:id="rId16" display="https://leaderboard.allenai.org/drop/submissions/public"/>
    <hyperlink ref="E7" r:id="rId17" display="https://s2-sanity.apps.allenai.org/"/>
    <hyperlink ref="E8" r:id="rId18" display="https://arxiv.org/abs/1904.03323"/>
    <hyperlink ref="E9" r:id="rId19" display="https://arxiv.org/abs/1904.05342"/>
    <hyperlink ref="E10" r:id="rId20" display="https://arxiv.org/abs/1902.08691"/>
    <hyperlink ref="E11" r:id="rId21" display="https://arxiv.org/abs/1903.10676"/>
    <hyperlink ref="G2" r:id="rId22" display="https://arxiv.org/abs/1903.10676"/>
    <hyperlink ref="G3" r:id="rId23" display="https://github.com/allenai/scibert"/>
    <hyperlink ref="G4" r:id="rId24" display="https://www.aclweb.org/anthology/papers/P/P19/P19-1470/"/>
    <hyperlink ref="G5" r:id="rId25" display="https://allenai.org/"/>
    <hyperlink ref="G6" r:id="rId26" display="https://leaderboard.allenai.org/winogrande/submissions/public"/>
    <hyperlink ref="G7" r:id="rId27" display="https://arxiv.org/abs/1811.00146"/>
    <hyperlink ref="K2" r:id="rId28" display="https://www.ft.com/content/4367e34e-db72-11e7-9504-59efdb70e12f"/>
    <hyperlink ref="K3" r:id="rId29" display="http://euclid.allenai.org/"/>
    <hyperlink ref="K4" r:id="rId30" display="https://twitter.com/rodneyabrooks/status/1160627697824833536"/>
    <hyperlink ref="M2" r:id="rId31" display="https://arxiv.org/abs/1906.02242"/>
    <hyperlink ref="M3" r:id="rId32" display="https://github.com/allenai/vampire"/>
    <hyperlink ref="O2" r:id="rId33" display="https://leaderboard.allenai.org/"/>
    <hyperlink ref="Q2" r:id="rId34" display="https://mosaickg.apps.allenai.org/"/>
    <hyperlink ref="Q3" r:id="rId35" display="https://drive.google.com/file/d/1mV2ucT3XbYSsgCJ5gOJkR15EKC-GelWy/view"/>
    <hyperlink ref="Q4" r:id="rId36" display="https://mosaickg.apps.allenai.org/?l=Misha%20pulled%20William%27s%20hair"/>
    <hyperlink ref="Q5" r:id="rId37" display="https://mosaickg.apps.allenai.org/?l=The%20kids%20started%20fighting%20and%20Daddy%20got%20upset"/>
    <hyperlink ref="Q6" r:id="rId38" display="https://mosaickg.apps.allenai.org/conceptnet/?l=people&amp;r=IsA"/>
    <hyperlink ref="S2" r:id="rId39" display="https://allenai.org/data/data-all-2018.html"/>
    <hyperlink ref="S3" r:id="rId40" display="https://s2-sanity.apps.allenai.org/"/>
    <hyperlink ref="S4" r:id="rId41" display="https://allenai.org/ai2-israel/"/>
    <hyperlink ref="S5" r:id="rId42" display="https://grover.allenai.org/"/>
    <hyperlink ref="U2" r:id="rId43" display="https://mosaickg.apps.allenai.org/"/>
  </hyperlinks>
  <printOptions/>
  <pageMargins left="0.7" right="0.7" top="0.75" bottom="0.75" header="0.3" footer="0.3"/>
  <pageSetup orientation="portrait" paperSize="9"/>
  <tableParts>
    <tablePart r:id="rId51"/>
    <tablePart r:id="rId45"/>
    <tablePart r:id="rId44"/>
    <tablePart r:id="rId46"/>
    <tablePart r:id="rId47"/>
    <tablePart r:id="rId49"/>
    <tablePart r:id="rId48"/>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1975</v>
      </c>
      <c r="B1" s="13" t="s">
        <v>2128</v>
      </c>
      <c r="C1" s="13" t="s">
        <v>2129</v>
      </c>
      <c r="D1" s="13" t="s">
        <v>144</v>
      </c>
      <c r="E1" s="13" t="s">
        <v>2131</v>
      </c>
      <c r="F1" s="13" t="s">
        <v>2132</v>
      </c>
      <c r="G1" s="13" t="s">
        <v>2133</v>
      </c>
    </row>
    <row r="2" spans="1:7" ht="15">
      <c r="A2" s="78" t="s">
        <v>1602</v>
      </c>
      <c r="B2" s="78">
        <v>63</v>
      </c>
      <c r="C2" s="117">
        <v>0.029661016949152543</v>
      </c>
      <c r="D2" s="78" t="s">
        <v>2130</v>
      </c>
      <c r="E2" s="78"/>
      <c r="F2" s="78"/>
      <c r="G2" s="78"/>
    </row>
    <row r="3" spans="1:7" ht="15">
      <c r="A3" s="78" t="s">
        <v>1603</v>
      </c>
      <c r="B3" s="78">
        <v>44</v>
      </c>
      <c r="C3" s="117">
        <v>0.020715630885122408</v>
      </c>
      <c r="D3" s="78" t="s">
        <v>2130</v>
      </c>
      <c r="E3" s="78"/>
      <c r="F3" s="78"/>
      <c r="G3" s="78"/>
    </row>
    <row r="4" spans="1:7" ht="15">
      <c r="A4" s="78" t="s">
        <v>1604</v>
      </c>
      <c r="B4" s="78">
        <v>0</v>
      </c>
      <c r="C4" s="117">
        <v>0</v>
      </c>
      <c r="D4" s="78" t="s">
        <v>2130</v>
      </c>
      <c r="E4" s="78"/>
      <c r="F4" s="78"/>
      <c r="G4" s="78"/>
    </row>
    <row r="5" spans="1:7" ht="15">
      <c r="A5" s="78" t="s">
        <v>1605</v>
      </c>
      <c r="B5" s="78">
        <v>2017</v>
      </c>
      <c r="C5" s="117">
        <v>0.949623352165725</v>
      </c>
      <c r="D5" s="78" t="s">
        <v>2130</v>
      </c>
      <c r="E5" s="78"/>
      <c r="F5" s="78"/>
      <c r="G5" s="78"/>
    </row>
    <row r="6" spans="1:7" ht="15">
      <c r="A6" s="78" t="s">
        <v>1606</v>
      </c>
      <c r="B6" s="78">
        <v>2124</v>
      </c>
      <c r="C6" s="117">
        <v>1</v>
      </c>
      <c r="D6" s="78" t="s">
        <v>2130</v>
      </c>
      <c r="E6" s="78"/>
      <c r="F6" s="78"/>
      <c r="G6" s="78"/>
    </row>
    <row r="7" spans="1:7" ht="15">
      <c r="A7" s="84" t="s">
        <v>1607</v>
      </c>
      <c r="B7" s="84">
        <v>34</v>
      </c>
      <c r="C7" s="118">
        <v>0.013086599984155891</v>
      </c>
      <c r="D7" s="84" t="s">
        <v>2130</v>
      </c>
      <c r="E7" s="84" t="b">
        <v>0</v>
      </c>
      <c r="F7" s="84" t="b">
        <v>0</v>
      </c>
      <c r="G7" s="84" t="b">
        <v>0</v>
      </c>
    </row>
    <row r="8" spans="1:7" ht="15">
      <c r="A8" s="84" t="s">
        <v>1608</v>
      </c>
      <c r="B8" s="84">
        <v>33</v>
      </c>
      <c r="C8" s="118">
        <v>0.013035777362027108</v>
      </c>
      <c r="D8" s="84" t="s">
        <v>2130</v>
      </c>
      <c r="E8" s="84" t="b">
        <v>0</v>
      </c>
      <c r="F8" s="84" t="b">
        <v>1</v>
      </c>
      <c r="G8" s="84" t="b">
        <v>0</v>
      </c>
    </row>
    <row r="9" spans="1:7" ht="15">
      <c r="A9" s="84" t="s">
        <v>1609</v>
      </c>
      <c r="B9" s="84">
        <v>32</v>
      </c>
      <c r="C9" s="118">
        <v>0.012975330936048099</v>
      </c>
      <c r="D9" s="84" t="s">
        <v>2130</v>
      </c>
      <c r="E9" s="84" t="b">
        <v>0</v>
      </c>
      <c r="F9" s="84" t="b">
        <v>0</v>
      </c>
      <c r="G9" s="84" t="b">
        <v>0</v>
      </c>
    </row>
    <row r="10" spans="1:7" ht="15">
      <c r="A10" s="84" t="s">
        <v>1610</v>
      </c>
      <c r="B10" s="84">
        <v>29</v>
      </c>
      <c r="C10" s="118">
        <v>0.01207238444478807</v>
      </c>
      <c r="D10" s="84" t="s">
        <v>2130</v>
      </c>
      <c r="E10" s="84" t="b">
        <v>0</v>
      </c>
      <c r="F10" s="84" t="b">
        <v>0</v>
      </c>
      <c r="G10" s="84" t="b">
        <v>0</v>
      </c>
    </row>
    <row r="11" spans="1:7" ht="15">
      <c r="A11" s="84" t="s">
        <v>1611</v>
      </c>
      <c r="B11" s="84">
        <v>27</v>
      </c>
      <c r="C11" s="118">
        <v>0.01185502229457269</v>
      </c>
      <c r="D11" s="84" t="s">
        <v>2130</v>
      </c>
      <c r="E11" s="84" t="b">
        <v>0</v>
      </c>
      <c r="F11" s="84" t="b">
        <v>0</v>
      </c>
      <c r="G11" s="84" t="b">
        <v>0</v>
      </c>
    </row>
    <row r="12" spans="1:7" ht="15">
      <c r="A12" s="84" t="s">
        <v>1613</v>
      </c>
      <c r="B12" s="84">
        <v>27</v>
      </c>
      <c r="C12" s="118">
        <v>0.01185502229457269</v>
      </c>
      <c r="D12" s="84" t="s">
        <v>2130</v>
      </c>
      <c r="E12" s="84" t="b">
        <v>0</v>
      </c>
      <c r="F12" s="84" t="b">
        <v>0</v>
      </c>
      <c r="G12" s="84" t="b">
        <v>0</v>
      </c>
    </row>
    <row r="13" spans="1:7" ht="15">
      <c r="A13" s="84" t="s">
        <v>1614</v>
      </c>
      <c r="B13" s="84">
        <v>27</v>
      </c>
      <c r="C13" s="118">
        <v>0.01185502229457269</v>
      </c>
      <c r="D13" s="84" t="s">
        <v>2130</v>
      </c>
      <c r="E13" s="84" t="b">
        <v>0</v>
      </c>
      <c r="F13" s="84" t="b">
        <v>0</v>
      </c>
      <c r="G13" s="84" t="b">
        <v>0</v>
      </c>
    </row>
    <row r="14" spans="1:7" ht="15">
      <c r="A14" s="84" t="s">
        <v>1615</v>
      </c>
      <c r="B14" s="84">
        <v>27</v>
      </c>
      <c r="C14" s="118">
        <v>0.01185502229457269</v>
      </c>
      <c r="D14" s="84" t="s">
        <v>2130</v>
      </c>
      <c r="E14" s="84" t="b">
        <v>0</v>
      </c>
      <c r="F14" s="84" t="b">
        <v>0</v>
      </c>
      <c r="G14" s="84" t="b">
        <v>0</v>
      </c>
    </row>
    <row r="15" spans="1:7" ht="15">
      <c r="A15" s="84" t="s">
        <v>1616</v>
      </c>
      <c r="B15" s="84">
        <v>27</v>
      </c>
      <c r="C15" s="118">
        <v>0.01185502229457269</v>
      </c>
      <c r="D15" s="84" t="s">
        <v>2130</v>
      </c>
      <c r="E15" s="84" t="b">
        <v>0</v>
      </c>
      <c r="F15" s="84" t="b">
        <v>0</v>
      </c>
      <c r="G15" s="84" t="b">
        <v>0</v>
      </c>
    </row>
    <row r="16" spans="1:7" ht="15">
      <c r="A16" s="84" t="s">
        <v>1617</v>
      </c>
      <c r="B16" s="84">
        <v>27</v>
      </c>
      <c r="C16" s="118">
        <v>0.01185502229457269</v>
      </c>
      <c r="D16" s="84" t="s">
        <v>2130</v>
      </c>
      <c r="E16" s="84" t="b">
        <v>0</v>
      </c>
      <c r="F16" s="84" t="b">
        <v>0</v>
      </c>
      <c r="G16" s="84" t="b">
        <v>0</v>
      </c>
    </row>
    <row r="17" spans="1:7" ht="15">
      <c r="A17" s="84" t="s">
        <v>296</v>
      </c>
      <c r="B17" s="84">
        <v>26</v>
      </c>
      <c r="C17" s="118">
        <v>0.011728833460039782</v>
      </c>
      <c r="D17" s="84" t="s">
        <v>2130</v>
      </c>
      <c r="E17" s="84" t="b">
        <v>0</v>
      </c>
      <c r="F17" s="84" t="b">
        <v>0</v>
      </c>
      <c r="G17" s="84" t="b">
        <v>0</v>
      </c>
    </row>
    <row r="18" spans="1:7" ht="15">
      <c r="A18" s="84" t="s">
        <v>1629</v>
      </c>
      <c r="B18" s="84">
        <v>17</v>
      </c>
      <c r="C18" s="118">
        <v>0.010300649424007225</v>
      </c>
      <c r="D18" s="84" t="s">
        <v>2130</v>
      </c>
      <c r="E18" s="84" t="b">
        <v>0</v>
      </c>
      <c r="F18" s="84" t="b">
        <v>0</v>
      </c>
      <c r="G18" s="84" t="b">
        <v>0</v>
      </c>
    </row>
    <row r="19" spans="1:7" ht="15">
      <c r="A19" s="84" t="s">
        <v>1625</v>
      </c>
      <c r="B19" s="84">
        <v>13</v>
      </c>
      <c r="C19" s="118">
        <v>0.008737683942671692</v>
      </c>
      <c r="D19" s="84" t="s">
        <v>2130</v>
      </c>
      <c r="E19" s="84" t="b">
        <v>0</v>
      </c>
      <c r="F19" s="84" t="b">
        <v>0</v>
      </c>
      <c r="G19" s="84" t="b">
        <v>0</v>
      </c>
    </row>
    <row r="20" spans="1:7" ht="15">
      <c r="A20" s="84" t="s">
        <v>243</v>
      </c>
      <c r="B20" s="84">
        <v>13</v>
      </c>
      <c r="C20" s="118">
        <v>0.008737683942671692</v>
      </c>
      <c r="D20" s="84" t="s">
        <v>2130</v>
      </c>
      <c r="E20" s="84" t="b">
        <v>0</v>
      </c>
      <c r="F20" s="84" t="b">
        <v>0</v>
      </c>
      <c r="G20" s="84" t="b">
        <v>0</v>
      </c>
    </row>
    <row r="21" spans="1:7" ht="15">
      <c r="A21" s="84" t="s">
        <v>310</v>
      </c>
      <c r="B21" s="84">
        <v>12</v>
      </c>
      <c r="C21" s="118">
        <v>0.008371828472577841</v>
      </c>
      <c r="D21" s="84" t="s">
        <v>2130</v>
      </c>
      <c r="E21" s="84" t="b">
        <v>0</v>
      </c>
      <c r="F21" s="84" t="b">
        <v>0</v>
      </c>
      <c r="G21" s="84" t="b">
        <v>0</v>
      </c>
    </row>
    <row r="22" spans="1:7" ht="15">
      <c r="A22" s="84" t="s">
        <v>1976</v>
      </c>
      <c r="B22" s="84">
        <v>11</v>
      </c>
      <c r="C22" s="118">
        <v>0.007979370057119553</v>
      </c>
      <c r="D22" s="84" t="s">
        <v>2130</v>
      </c>
      <c r="E22" s="84" t="b">
        <v>0</v>
      </c>
      <c r="F22" s="84" t="b">
        <v>0</v>
      </c>
      <c r="G22" s="84" t="b">
        <v>0</v>
      </c>
    </row>
    <row r="23" spans="1:7" ht="15">
      <c r="A23" s="84" t="s">
        <v>1977</v>
      </c>
      <c r="B23" s="84">
        <v>11</v>
      </c>
      <c r="C23" s="118">
        <v>0.007979370057119553</v>
      </c>
      <c r="D23" s="84" t="s">
        <v>2130</v>
      </c>
      <c r="E23" s="84" t="b">
        <v>0</v>
      </c>
      <c r="F23" s="84" t="b">
        <v>0</v>
      </c>
      <c r="G23" s="84" t="b">
        <v>0</v>
      </c>
    </row>
    <row r="24" spans="1:7" ht="15">
      <c r="A24" s="84" t="s">
        <v>306</v>
      </c>
      <c r="B24" s="84">
        <v>11</v>
      </c>
      <c r="C24" s="118">
        <v>0.007979370057119553</v>
      </c>
      <c r="D24" s="84" t="s">
        <v>2130</v>
      </c>
      <c r="E24" s="84" t="b">
        <v>0</v>
      </c>
      <c r="F24" s="84" t="b">
        <v>0</v>
      </c>
      <c r="G24" s="84" t="b">
        <v>0</v>
      </c>
    </row>
    <row r="25" spans="1:7" ht="15">
      <c r="A25" s="84" t="s">
        <v>305</v>
      </c>
      <c r="B25" s="84">
        <v>11</v>
      </c>
      <c r="C25" s="118">
        <v>0.007979370057119553</v>
      </c>
      <c r="D25" s="84" t="s">
        <v>2130</v>
      </c>
      <c r="E25" s="84" t="b">
        <v>0</v>
      </c>
      <c r="F25" s="84" t="b">
        <v>0</v>
      </c>
      <c r="G25" s="84" t="b">
        <v>0</v>
      </c>
    </row>
    <row r="26" spans="1:7" ht="15">
      <c r="A26" s="84" t="s">
        <v>1628</v>
      </c>
      <c r="B26" s="84">
        <v>10</v>
      </c>
      <c r="C26" s="118">
        <v>0.007557883830287883</v>
      </c>
      <c r="D26" s="84" t="s">
        <v>2130</v>
      </c>
      <c r="E26" s="84" t="b">
        <v>0</v>
      </c>
      <c r="F26" s="84" t="b">
        <v>0</v>
      </c>
      <c r="G26" s="84" t="b">
        <v>0</v>
      </c>
    </row>
    <row r="27" spans="1:7" ht="15">
      <c r="A27" s="84" t="s">
        <v>1662</v>
      </c>
      <c r="B27" s="84">
        <v>10</v>
      </c>
      <c r="C27" s="118">
        <v>0.007557883830287883</v>
      </c>
      <c r="D27" s="84" t="s">
        <v>2130</v>
      </c>
      <c r="E27" s="84" t="b">
        <v>0</v>
      </c>
      <c r="F27" s="84" t="b">
        <v>0</v>
      </c>
      <c r="G27" s="84" t="b">
        <v>0</v>
      </c>
    </row>
    <row r="28" spans="1:7" ht="15">
      <c r="A28" s="84" t="s">
        <v>1676</v>
      </c>
      <c r="B28" s="84">
        <v>10</v>
      </c>
      <c r="C28" s="118">
        <v>0.008695196311827847</v>
      </c>
      <c r="D28" s="84" t="s">
        <v>2130</v>
      </c>
      <c r="E28" s="84" t="b">
        <v>0</v>
      </c>
      <c r="F28" s="84" t="b">
        <v>0</v>
      </c>
      <c r="G28" s="84" t="b">
        <v>0</v>
      </c>
    </row>
    <row r="29" spans="1:7" ht="15">
      <c r="A29" s="84" t="s">
        <v>212</v>
      </c>
      <c r="B29" s="84">
        <v>10</v>
      </c>
      <c r="C29" s="118">
        <v>0.007557883830287883</v>
      </c>
      <c r="D29" s="84" t="s">
        <v>2130</v>
      </c>
      <c r="E29" s="84" t="b">
        <v>0</v>
      </c>
      <c r="F29" s="84" t="b">
        <v>0</v>
      </c>
      <c r="G29" s="84" t="b">
        <v>0</v>
      </c>
    </row>
    <row r="30" spans="1:7" ht="15">
      <c r="A30" s="84" t="s">
        <v>1637</v>
      </c>
      <c r="B30" s="84">
        <v>10</v>
      </c>
      <c r="C30" s="118">
        <v>0.007557883830287883</v>
      </c>
      <c r="D30" s="84" t="s">
        <v>2130</v>
      </c>
      <c r="E30" s="84" t="b">
        <v>0</v>
      </c>
      <c r="F30" s="84" t="b">
        <v>0</v>
      </c>
      <c r="G30" s="84" t="b">
        <v>0</v>
      </c>
    </row>
    <row r="31" spans="1:7" ht="15">
      <c r="A31" s="84" t="s">
        <v>231</v>
      </c>
      <c r="B31" s="84">
        <v>10</v>
      </c>
      <c r="C31" s="118">
        <v>0.007557883830287883</v>
      </c>
      <c r="D31" s="84" t="s">
        <v>2130</v>
      </c>
      <c r="E31" s="84" t="b">
        <v>0</v>
      </c>
      <c r="F31" s="84" t="b">
        <v>0</v>
      </c>
      <c r="G31" s="84" t="b">
        <v>0</v>
      </c>
    </row>
    <row r="32" spans="1:7" ht="15">
      <c r="A32" s="84" t="s">
        <v>1635</v>
      </c>
      <c r="B32" s="84">
        <v>10</v>
      </c>
      <c r="C32" s="118">
        <v>0.007893841910762736</v>
      </c>
      <c r="D32" s="84" t="s">
        <v>2130</v>
      </c>
      <c r="E32" s="84" t="b">
        <v>0</v>
      </c>
      <c r="F32" s="84" t="b">
        <v>0</v>
      </c>
      <c r="G32" s="84" t="b">
        <v>0</v>
      </c>
    </row>
    <row r="33" spans="1:7" ht="15">
      <c r="A33" s="84" t="s">
        <v>1636</v>
      </c>
      <c r="B33" s="84">
        <v>10</v>
      </c>
      <c r="C33" s="118">
        <v>0.007893841910762736</v>
      </c>
      <c r="D33" s="84" t="s">
        <v>2130</v>
      </c>
      <c r="E33" s="84" t="b">
        <v>0</v>
      </c>
      <c r="F33" s="84" t="b">
        <v>0</v>
      </c>
      <c r="G33" s="84" t="b">
        <v>0</v>
      </c>
    </row>
    <row r="34" spans="1:7" ht="15">
      <c r="A34" s="84" t="s">
        <v>1619</v>
      </c>
      <c r="B34" s="84">
        <v>10</v>
      </c>
      <c r="C34" s="118">
        <v>0.007893841910762736</v>
      </c>
      <c r="D34" s="84" t="s">
        <v>2130</v>
      </c>
      <c r="E34" s="84" t="b">
        <v>0</v>
      </c>
      <c r="F34" s="84" t="b">
        <v>0</v>
      </c>
      <c r="G34" s="84" t="b">
        <v>0</v>
      </c>
    </row>
    <row r="35" spans="1:7" ht="15">
      <c r="A35" s="84" t="s">
        <v>1626</v>
      </c>
      <c r="B35" s="84">
        <v>9</v>
      </c>
      <c r="C35" s="118">
        <v>0.007104457719686463</v>
      </c>
      <c r="D35" s="84" t="s">
        <v>2130</v>
      </c>
      <c r="E35" s="84" t="b">
        <v>0</v>
      </c>
      <c r="F35" s="84" t="b">
        <v>0</v>
      </c>
      <c r="G35" s="84" t="b">
        <v>0</v>
      </c>
    </row>
    <row r="36" spans="1:7" ht="15">
      <c r="A36" s="84" t="s">
        <v>1638</v>
      </c>
      <c r="B36" s="84">
        <v>9</v>
      </c>
      <c r="C36" s="118">
        <v>0.007104457719686463</v>
      </c>
      <c r="D36" s="84" t="s">
        <v>2130</v>
      </c>
      <c r="E36" s="84" t="b">
        <v>0</v>
      </c>
      <c r="F36" s="84" t="b">
        <v>0</v>
      </c>
      <c r="G36" s="84" t="b">
        <v>0</v>
      </c>
    </row>
    <row r="37" spans="1:7" ht="15">
      <c r="A37" s="84" t="s">
        <v>1639</v>
      </c>
      <c r="B37" s="84">
        <v>9</v>
      </c>
      <c r="C37" s="118">
        <v>0.007104457719686463</v>
      </c>
      <c r="D37" s="84" t="s">
        <v>2130</v>
      </c>
      <c r="E37" s="84" t="b">
        <v>0</v>
      </c>
      <c r="F37" s="84" t="b">
        <v>0</v>
      </c>
      <c r="G37" s="84" t="b">
        <v>0</v>
      </c>
    </row>
    <row r="38" spans="1:7" ht="15">
      <c r="A38" s="84" t="s">
        <v>1640</v>
      </c>
      <c r="B38" s="84">
        <v>9</v>
      </c>
      <c r="C38" s="118">
        <v>0.007104457719686463</v>
      </c>
      <c r="D38" s="84" t="s">
        <v>2130</v>
      </c>
      <c r="E38" s="84" t="b">
        <v>0</v>
      </c>
      <c r="F38" s="84" t="b">
        <v>0</v>
      </c>
      <c r="G38" s="84" t="b">
        <v>0</v>
      </c>
    </row>
    <row r="39" spans="1:7" ht="15">
      <c r="A39" s="84" t="s">
        <v>1978</v>
      </c>
      <c r="B39" s="84">
        <v>9</v>
      </c>
      <c r="C39" s="118">
        <v>0.007104457719686463</v>
      </c>
      <c r="D39" s="84" t="s">
        <v>2130</v>
      </c>
      <c r="E39" s="84" t="b">
        <v>0</v>
      </c>
      <c r="F39" s="84" t="b">
        <v>0</v>
      </c>
      <c r="G39" s="84" t="b">
        <v>0</v>
      </c>
    </row>
    <row r="40" spans="1:7" ht="15">
      <c r="A40" s="84" t="s">
        <v>1979</v>
      </c>
      <c r="B40" s="84">
        <v>9</v>
      </c>
      <c r="C40" s="118">
        <v>0.007104457719686463</v>
      </c>
      <c r="D40" s="84" t="s">
        <v>2130</v>
      </c>
      <c r="E40" s="84" t="b">
        <v>0</v>
      </c>
      <c r="F40" s="84" t="b">
        <v>0</v>
      </c>
      <c r="G40" s="84" t="b">
        <v>0</v>
      </c>
    </row>
    <row r="41" spans="1:7" ht="15">
      <c r="A41" s="84" t="s">
        <v>1651</v>
      </c>
      <c r="B41" s="84">
        <v>8</v>
      </c>
      <c r="C41" s="118">
        <v>0.007349383420273516</v>
      </c>
      <c r="D41" s="84" t="s">
        <v>2130</v>
      </c>
      <c r="E41" s="84" t="b">
        <v>0</v>
      </c>
      <c r="F41" s="84" t="b">
        <v>0</v>
      </c>
      <c r="G41" s="84" t="b">
        <v>0</v>
      </c>
    </row>
    <row r="42" spans="1:7" ht="15">
      <c r="A42" s="84" t="s">
        <v>287</v>
      </c>
      <c r="B42" s="84">
        <v>7</v>
      </c>
      <c r="C42" s="118">
        <v>0.006086637418279493</v>
      </c>
      <c r="D42" s="84" t="s">
        <v>2130</v>
      </c>
      <c r="E42" s="84" t="b">
        <v>0</v>
      </c>
      <c r="F42" s="84" t="b">
        <v>0</v>
      </c>
      <c r="G42" s="84" t="b">
        <v>0</v>
      </c>
    </row>
    <row r="43" spans="1:7" ht="15">
      <c r="A43" s="84" t="s">
        <v>1627</v>
      </c>
      <c r="B43" s="84">
        <v>7</v>
      </c>
      <c r="C43" s="118">
        <v>0.006086637418279493</v>
      </c>
      <c r="D43" s="84" t="s">
        <v>2130</v>
      </c>
      <c r="E43" s="84" t="b">
        <v>0</v>
      </c>
      <c r="F43" s="84" t="b">
        <v>0</v>
      </c>
      <c r="G43" s="84" t="b">
        <v>0</v>
      </c>
    </row>
    <row r="44" spans="1:7" ht="15">
      <c r="A44" s="84" t="s">
        <v>1630</v>
      </c>
      <c r="B44" s="84">
        <v>7</v>
      </c>
      <c r="C44" s="118">
        <v>0.006086637418279493</v>
      </c>
      <c r="D44" s="84" t="s">
        <v>2130</v>
      </c>
      <c r="E44" s="84" t="b">
        <v>0</v>
      </c>
      <c r="F44" s="84" t="b">
        <v>0</v>
      </c>
      <c r="G44" s="84" t="b">
        <v>0</v>
      </c>
    </row>
    <row r="45" spans="1:7" ht="15">
      <c r="A45" s="84" t="s">
        <v>1677</v>
      </c>
      <c r="B45" s="84">
        <v>7</v>
      </c>
      <c r="C45" s="118">
        <v>0.006086637418279493</v>
      </c>
      <c r="D45" s="84" t="s">
        <v>2130</v>
      </c>
      <c r="E45" s="84" t="b">
        <v>0</v>
      </c>
      <c r="F45" s="84" t="b">
        <v>0</v>
      </c>
      <c r="G45" s="84" t="b">
        <v>0</v>
      </c>
    </row>
    <row r="46" spans="1:7" ht="15">
      <c r="A46" s="84" t="s">
        <v>1678</v>
      </c>
      <c r="B46" s="84">
        <v>7</v>
      </c>
      <c r="C46" s="118">
        <v>0.006086637418279493</v>
      </c>
      <c r="D46" s="84" t="s">
        <v>2130</v>
      </c>
      <c r="E46" s="84" t="b">
        <v>0</v>
      </c>
      <c r="F46" s="84" t="b">
        <v>0</v>
      </c>
      <c r="G46" s="84" t="b">
        <v>0</v>
      </c>
    </row>
    <row r="47" spans="1:7" ht="15">
      <c r="A47" s="84" t="s">
        <v>1980</v>
      </c>
      <c r="B47" s="84">
        <v>7</v>
      </c>
      <c r="C47" s="118">
        <v>0.006086637418279493</v>
      </c>
      <c r="D47" s="84" t="s">
        <v>2130</v>
      </c>
      <c r="E47" s="84" t="b">
        <v>0</v>
      </c>
      <c r="F47" s="84" t="b">
        <v>0</v>
      </c>
      <c r="G47" s="84" t="b">
        <v>0</v>
      </c>
    </row>
    <row r="48" spans="1:7" ht="15">
      <c r="A48" s="84" t="s">
        <v>1575</v>
      </c>
      <c r="B48" s="84">
        <v>6</v>
      </c>
      <c r="C48" s="118">
        <v>0.005512037565205137</v>
      </c>
      <c r="D48" s="84" t="s">
        <v>2130</v>
      </c>
      <c r="E48" s="84" t="b">
        <v>0</v>
      </c>
      <c r="F48" s="84" t="b">
        <v>0</v>
      </c>
      <c r="G48" s="84" t="b">
        <v>0</v>
      </c>
    </row>
    <row r="49" spans="1:7" ht="15">
      <c r="A49" s="84" t="s">
        <v>1800</v>
      </c>
      <c r="B49" s="84">
        <v>6</v>
      </c>
      <c r="C49" s="118">
        <v>0.005512037565205137</v>
      </c>
      <c r="D49" s="84" t="s">
        <v>2130</v>
      </c>
      <c r="E49" s="84" t="b">
        <v>0</v>
      </c>
      <c r="F49" s="84" t="b">
        <v>0</v>
      </c>
      <c r="G49" s="84" t="b">
        <v>0</v>
      </c>
    </row>
    <row r="50" spans="1:7" ht="15">
      <c r="A50" s="84" t="s">
        <v>1620</v>
      </c>
      <c r="B50" s="84">
        <v>6</v>
      </c>
      <c r="C50" s="118">
        <v>0.006838160894121354</v>
      </c>
      <c r="D50" s="84" t="s">
        <v>2130</v>
      </c>
      <c r="E50" s="84" t="b">
        <v>0</v>
      </c>
      <c r="F50" s="84" t="b">
        <v>0</v>
      </c>
      <c r="G50" s="84" t="b">
        <v>0</v>
      </c>
    </row>
    <row r="51" spans="1:7" ht="15">
      <c r="A51" s="84" t="s">
        <v>1622</v>
      </c>
      <c r="B51" s="84">
        <v>6</v>
      </c>
      <c r="C51" s="118">
        <v>0.005512037565205137</v>
      </c>
      <c r="D51" s="84" t="s">
        <v>2130</v>
      </c>
      <c r="E51" s="84" t="b">
        <v>0</v>
      </c>
      <c r="F51" s="84" t="b">
        <v>0</v>
      </c>
      <c r="G51" s="84" t="b">
        <v>0</v>
      </c>
    </row>
    <row r="52" spans="1:7" ht="15">
      <c r="A52" s="84" t="s">
        <v>307</v>
      </c>
      <c r="B52" s="84">
        <v>6</v>
      </c>
      <c r="C52" s="118">
        <v>0.005512037565205137</v>
      </c>
      <c r="D52" s="84" t="s">
        <v>2130</v>
      </c>
      <c r="E52" s="84" t="b">
        <v>0</v>
      </c>
      <c r="F52" s="84" t="b">
        <v>0</v>
      </c>
      <c r="G52" s="84" t="b">
        <v>0</v>
      </c>
    </row>
    <row r="53" spans="1:7" ht="15">
      <c r="A53" s="84" t="s">
        <v>1673</v>
      </c>
      <c r="B53" s="84">
        <v>6</v>
      </c>
      <c r="C53" s="118">
        <v>0.006838160894121354</v>
      </c>
      <c r="D53" s="84" t="s">
        <v>2130</v>
      </c>
      <c r="E53" s="84" t="b">
        <v>0</v>
      </c>
      <c r="F53" s="84" t="b">
        <v>0</v>
      </c>
      <c r="G53" s="84" t="b">
        <v>0</v>
      </c>
    </row>
    <row r="54" spans="1:7" ht="15">
      <c r="A54" s="84" t="s">
        <v>1674</v>
      </c>
      <c r="B54" s="84">
        <v>6</v>
      </c>
      <c r="C54" s="118">
        <v>0.006838160894121354</v>
      </c>
      <c r="D54" s="84" t="s">
        <v>2130</v>
      </c>
      <c r="E54" s="84" t="b">
        <v>0</v>
      </c>
      <c r="F54" s="84" t="b">
        <v>0</v>
      </c>
      <c r="G54" s="84" t="b">
        <v>0</v>
      </c>
    </row>
    <row r="55" spans="1:7" ht="15">
      <c r="A55" s="84" t="s">
        <v>214</v>
      </c>
      <c r="B55" s="84">
        <v>5</v>
      </c>
      <c r="C55" s="118">
        <v>0.005698467411767794</v>
      </c>
      <c r="D55" s="84" t="s">
        <v>2130</v>
      </c>
      <c r="E55" s="84" t="b">
        <v>0</v>
      </c>
      <c r="F55" s="84" t="b">
        <v>0</v>
      </c>
      <c r="G55" s="84" t="b">
        <v>0</v>
      </c>
    </row>
    <row r="56" spans="1:7" ht="15">
      <c r="A56" s="84" t="s">
        <v>1577</v>
      </c>
      <c r="B56" s="84">
        <v>5</v>
      </c>
      <c r="C56" s="118">
        <v>0.004884044689240788</v>
      </c>
      <c r="D56" s="84" t="s">
        <v>2130</v>
      </c>
      <c r="E56" s="84" t="b">
        <v>0</v>
      </c>
      <c r="F56" s="84" t="b">
        <v>0</v>
      </c>
      <c r="G56" s="84" t="b">
        <v>0</v>
      </c>
    </row>
    <row r="57" spans="1:7" ht="15">
      <c r="A57" s="84" t="s">
        <v>1682</v>
      </c>
      <c r="B57" s="84">
        <v>5</v>
      </c>
      <c r="C57" s="118">
        <v>0.004884044689240788</v>
      </c>
      <c r="D57" s="84" t="s">
        <v>2130</v>
      </c>
      <c r="E57" s="84" t="b">
        <v>0</v>
      </c>
      <c r="F57" s="84" t="b">
        <v>0</v>
      </c>
      <c r="G57" s="84" t="b">
        <v>0</v>
      </c>
    </row>
    <row r="58" spans="1:7" ht="15">
      <c r="A58" s="84" t="s">
        <v>1650</v>
      </c>
      <c r="B58" s="84">
        <v>5</v>
      </c>
      <c r="C58" s="118">
        <v>0.005239808319960525</v>
      </c>
      <c r="D58" s="84" t="s">
        <v>2130</v>
      </c>
      <c r="E58" s="84" t="b">
        <v>0</v>
      </c>
      <c r="F58" s="84" t="b">
        <v>0</v>
      </c>
      <c r="G58" s="84" t="b">
        <v>0</v>
      </c>
    </row>
    <row r="59" spans="1:7" ht="15">
      <c r="A59" s="84" t="s">
        <v>1621</v>
      </c>
      <c r="B59" s="84">
        <v>5</v>
      </c>
      <c r="C59" s="118">
        <v>0.005239808319960525</v>
      </c>
      <c r="D59" s="84" t="s">
        <v>2130</v>
      </c>
      <c r="E59" s="84" t="b">
        <v>0</v>
      </c>
      <c r="F59" s="84" t="b">
        <v>0</v>
      </c>
      <c r="G59" s="84" t="b">
        <v>0</v>
      </c>
    </row>
    <row r="60" spans="1:7" ht="15">
      <c r="A60" s="84" t="s">
        <v>1623</v>
      </c>
      <c r="B60" s="84">
        <v>5</v>
      </c>
      <c r="C60" s="118">
        <v>0.005239808319960525</v>
      </c>
      <c r="D60" s="84" t="s">
        <v>2130</v>
      </c>
      <c r="E60" s="84" t="b">
        <v>0</v>
      </c>
      <c r="F60" s="84" t="b">
        <v>0</v>
      </c>
      <c r="G60" s="84" t="b">
        <v>0</v>
      </c>
    </row>
    <row r="61" spans="1:7" ht="15">
      <c r="A61" s="84" t="s">
        <v>232</v>
      </c>
      <c r="B61" s="84">
        <v>5</v>
      </c>
      <c r="C61" s="118">
        <v>0.004884044689240788</v>
      </c>
      <c r="D61" s="84" t="s">
        <v>2130</v>
      </c>
      <c r="E61" s="84" t="b">
        <v>0</v>
      </c>
      <c r="F61" s="84" t="b">
        <v>0</v>
      </c>
      <c r="G61" s="84" t="b">
        <v>0</v>
      </c>
    </row>
    <row r="62" spans="1:7" ht="15">
      <c r="A62" s="84" t="s">
        <v>1631</v>
      </c>
      <c r="B62" s="84">
        <v>4</v>
      </c>
      <c r="C62" s="118">
        <v>0.00419184665596842</v>
      </c>
      <c r="D62" s="84" t="s">
        <v>2130</v>
      </c>
      <c r="E62" s="84" t="b">
        <v>0</v>
      </c>
      <c r="F62" s="84" t="b">
        <v>0</v>
      </c>
      <c r="G62" s="84" t="b">
        <v>0</v>
      </c>
    </row>
    <row r="63" spans="1:7" ht="15">
      <c r="A63" s="84" t="s">
        <v>1632</v>
      </c>
      <c r="B63" s="84">
        <v>4</v>
      </c>
      <c r="C63" s="118">
        <v>0.00419184665596842</v>
      </c>
      <c r="D63" s="84" t="s">
        <v>2130</v>
      </c>
      <c r="E63" s="84" t="b">
        <v>0</v>
      </c>
      <c r="F63" s="84" t="b">
        <v>0</v>
      </c>
      <c r="G63" s="84" t="b">
        <v>0</v>
      </c>
    </row>
    <row r="64" spans="1:7" ht="15">
      <c r="A64" s="84" t="s">
        <v>1633</v>
      </c>
      <c r="B64" s="84">
        <v>4</v>
      </c>
      <c r="C64" s="118">
        <v>0.00419184665596842</v>
      </c>
      <c r="D64" s="84" t="s">
        <v>2130</v>
      </c>
      <c r="E64" s="84" t="b">
        <v>0</v>
      </c>
      <c r="F64" s="84" t="b">
        <v>0</v>
      </c>
      <c r="G64" s="84" t="b">
        <v>0</v>
      </c>
    </row>
    <row r="65" spans="1:7" ht="15">
      <c r="A65" s="84" t="s">
        <v>1981</v>
      </c>
      <c r="B65" s="84">
        <v>4</v>
      </c>
      <c r="C65" s="118">
        <v>0.00419184665596842</v>
      </c>
      <c r="D65" s="84" t="s">
        <v>2130</v>
      </c>
      <c r="E65" s="84" t="b">
        <v>0</v>
      </c>
      <c r="F65" s="84" t="b">
        <v>0</v>
      </c>
      <c r="G65" s="84" t="b">
        <v>0</v>
      </c>
    </row>
    <row r="66" spans="1:7" ht="15">
      <c r="A66" s="84" t="s">
        <v>1982</v>
      </c>
      <c r="B66" s="84">
        <v>4</v>
      </c>
      <c r="C66" s="118">
        <v>0.00419184665596842</v>
      </c>
      <c r="D66" s="84" t="s">
        <v>2130</v>
      </c>
      <c r="E66" s="84" t="b">
        <v>0</v>
      </c>
      <c r="F66" s="84" t="b">
        <v>0</v>
      </c>
      <c r="G66" s="84" t="b">
        <v>0</v>
      </c>
    </row>
    <row r="67" spans="1:7" ht="15">
      <c r="A67" s="84" t="s">
        <v>1983</v>
      </c>
      <c r="B67" s="84">
        <v>4</v>
      </c>
      <c r="C67" s="118">
        <v>0.00419184665596842</v>
      </c>
      <c r="D67" s="84" t="s">
        <v>2130</v>
      </c>
      <c r="E67" s="84" t="b">
        <v>0</v>
      </c>
      <c r="F67" s="84" t="b">
        <v>0</v>
      </c>
      <c r="G67" s="84" t="b">
        <v>0</v>
      </c>
    </row>
    <row r="68" spans="1:7" ht="15">
      <c r="A68" s="84" t="s">
        <v>1984</v>
      </c>
      <c r="B68" s="84">
        <v>4</v>
      </c>
      <c r="C68" s="118">
        <v>0.00419184665596842</v>
      </c>
      <c r="D68" s="84" t="s">
        <v>2130</v>
      </c>
      <c r="E68" s="84" t="b">
        <v>0</v>
      </c>
      <c r="F68" s="84" t="b">
        <v>0</v>
      </c>
      <c r="G68" s="84" t="b">
        <v>0</v>
      </c>
    </row>
    <row r="69" spans="1:7" ht="15">
      <c r="A69" s="84" t="s">
        <v>1985</v>
      </c>
      <c r="B69" s="84">
        <v>4</v>
      </c>
      <c r="C69" s="118">
        <v>0.00419184665596842</v>
      </c>
      <c r="D69" s="84" t="s">
        <v>2130</v>
      </c>
      <c r="E69" s="84" t="b">
        <v>1</v>
      </c>
      <c r="F69" s="84" t="b">
        <v>0</v>
      </c>
      <c r="G69" s="84" t="b">
        <v>0</v>
      </c>
    </row>
    <row r="70" spans="1:7" ht="15">
      <c r="A70" s="84" t="s">
        <v>1986</v>
      </c>
      <c r="B70" s="84">
        <v>4</v>
      </c>
      <c r="C70" s="118">
        <v>0.00419184665596842</v>
      </c>
      <c r="D70" s="84" t="s">
        <v>2130</v>
      </c>
      <c r="E70" s="84" t="b">
        <v>0</v>
      </c>
      <c r="F70" s="84" t="b">
        <v>0</v>
      </c>
      <c r="G70" s="84" t="b">
        <v>0</v>
      </c>
    </row>
    <row r="71" spans="1:7" ht="15">
      <c r="A71" s="84" t="s">
        <v>1987</v>
      </c>
      <c r="B71" s="84">
        <v>4</v>
      </c>
      <c r="C71" s="118">
        <v>0.00419184665596842</v>
      </c>
      <c r="D71" s="84" t="s">
        <v>2130</v>
      </c>
      <c r="E71" s="84" t="b">
        <v>0</v>
      </c>
      <c r="F71" s="84" t="b">
        <v>0</v>
      </c>
      <c r="G71" s="84" t="b">
        <v>0</v>
      </c>
    </row>
    <row r="72" spans="1:7" ht="15">
      <c r="A72" s="84" t="s">
        <v>1680</v>
      </c>
      <c r="B72" s="84">
        <v>4</v>
      </c>
      <c r="C72" s="118">
        <v>0.00419184665596842</v>
      </c>
      <c r="D72" s="84" t="s">
        <v>2130</v>
      </c>
      <c r="E72" s="84" t="b">
        <v>0</v>
      </c>
      <c r="F72" s="84" t="b">
        <v>0</v>
      </c>
      <c r="G72" s="84" t="b">
        <v>0</v>
      </c>
    </row>
    <row r="73" spans="1:7" ht="15">
      <c r="A73" s="84" t="s">
        <v>1988</v>
      </c>
      <c r="B73" s="84">
        <v>4</v>
      </c>
      <c r="C73" s="118">
        <v>0.00419184665596842</v>
      </c>
      <c r="D73" s="84" t="s">
        <v>2130</v>
      </c>
      <c r="E73" s="84" t="b">
        <v>0</v>
      </c>
      <c r="F73" s="84" t="b">
        <v>0</v>
      </c>
      <c r="G73" s="84" t="b">
        <v>0</v>
      </c>
    </row>
    <row r="74" spans="1:7" ht="15">
      <c r="A74" s="84" t="s">
        <v>1989</v>
      </c>
      <c r="B74" s="84">
        <v>4</v>
      </c>
      <c r="C74" s="118">
        <v>0.00419184665596842</v>
      </c>
      <c r="D74" s="84" t="s">
        <v>2130</v>
      </c>
      <c r="E74" s="84" t="b">
        <v>0</v>
      </c>
      <c r="F74" s="84" t="b">
        <v>0</v>
      </c>
      <c r="G74" s="84" t="b">
        <v>0</v>
      </c>
    </row>
    <row r="75" spans="1:7" ht="15">
      <c r="A75" s="84" t="s">
        <v>1990</v>
      </c>
      <c r="B75" s="84">
        <v>4</v>
      </c>
      <c r="C75" s="118">
        <v>0.00419184665596842</v>
      </c>
      <c r="D75" s="84" t="s">
        <v>2130</v>
      </c>
      <c r="E75" s="84" t="b">
        <v>0</v>
      </c>
      <c r="F75" s="84" t="b">
        <v>0</v>
      </c>
      <c r="G75" s="84" t="b">
        <v>0</v>
      </c>
    </row>
    <row r="76" spans="1:7" ht="15">
      <c r="A76" s="84" t="s">
        <v>1991</v>
      </c>
      <c r="B76" s="84">
        <v>4</v>
      </c>
      <c r="C76" s="118">
        <v>0.00419184665596842</v>
      </c>
      <c r="D76" s="84" t="s">
        <v>2130</v>
      </c>
      <c r="E76" s="84" t="b">
        <v>0</v>
      </c>
      <c r="F76" s="84" t="b">
        <v>0</v>
      </c>
      <c r="G76" s="84" t="b">
        <v>0</v>
      </c>
    </row>
    <row r="77" spans="1:7" ht="15">
      <c r="A77" s="84" t="s">
        <v>1992</v>
      </c>
      <c r="B77" s="84">
        <v>4</v>
      </c>
      <c r="C77" s="118">
        <v>0.00419184665596842</v>
      </c>
      <c r="D77" s="84" t="s">
        <v>2130</v>
      </c>
      <c r="E77" s="84" t="b">
        <v>0</v>
      </c>
      <c r="F77" s="84" t="b">
        <v>0</v>
      </c>
      <c r="G77" s="84" t="b">
        <v>0</v>
      </c>
    </row>
    <row r="78" spans="1:7" ht="15">
      <c r="A78" s="84" t="s">
        <v>1993</v>
      </c>
      <c r="B78" s="84">
        <v>4</v>
      </c>
      <c r="C78" s="118">
        <v>0.00419184665596842</v>
      </c>
      <c r="D78" s="84" t="s">
        <v>2130</v>
      </c>
      <c r="E78" s="84" t="b">
        <v>0</v>
      </c>
      <c r="F78" s="84" t="b">
        <v>0</v>
      </c>
      <c r="G78" s="84" t="b">
        <v>0</v>
      </c>
    </row>
    <row r="79" spans="1:7" ht="15">
      <c r="A79" s="84" t="s">
        <v>1994</v>
      </c>
      <c r="B79" s="84">
        <v>4</v>
      </c>
      <c r="C79" s="118">
        <v>0.00419184665596842</v>
      </c>
      <c r="D79" s="84" t="s">
        <v>2130</v>
      </c>
      <c r="E79" s="84" t="b">
        <v>0</v>
      </c>
      <c r="F79" s="84" t="b">
        <v>0</v>
      </c>
      <c r="G79" s="84" t="b">
        <v>0</v>
      </c>
    </row>
    <row r="80" spans="1:7" ht="15">
      <c r="A80" s="84" t="s">
        <v>1666</v>
      </c>
      <c r="B80" s="84">
        <v>4</v>
      </c>
      <c r="C80" s="118">
        <v>0.00419184665596842</v>
      </c>
      <c r="D80" s="84" t="s">
        <v>2130</v>
      </c>
      <c r="E80" s="84" t="b">
        <v>0</v>
      </c>
      <c r="F80" s="84" t="b">
        <v>0</v>
      </c>
      <c r="G80" s="84" t="b">
        <v>0</v>
      </c>
    </row>
    <row r="81" spans="1:7" ht="15">
      <c r="A81" s="84" t="s">
        <v>250</v>
      </c>
      <c r="B81" s="84">
        <v>4</v>
      </c>
      <c r="C81" s="118">
        <v>0.00419184665596842</v>
      </c>
      <c r="D81" s="84" t="s">
        <v>2130</v>
      </c>
      <c r="E81" s="84" t="b">
        <v>0</v>
      </c>
      <c r="F81" s="84" t="b">
        <v>0</v>
      </c>
      <c r="G81" s="84" t="b">
        <v>0</v>
      </c>
    </row>
    <row r="82" spans="1:7" ht="15">
      <c r="A82" s="84" t="s">
        <v>1995</v>
      </c>
      <c r="B82" s="84">
        <v>4</v>
      </c>
      <c r="C82" s="118">
        <v>0.004558773929414235</v>
      </c>
      <c r="D82" s="84" t="s">
        <v>2130</v>
      </c>
      <c r="E82" s="84" t="b">
        <v>0</v>
      </c>
      <c r="F82" s="84" t="b">
        <v>0</v>
      </c>
      <c r="G82" s="84" t="b">
        <v>0</v>
      </c>
    </row>
    <row r="83" spans="1:7" ht="15">
      <c r="A83" s="84" t="s">
        <v>1996</v>
      </c>
      <c r="B83" s="84">
        <v>4</v>
      </c>
      <c r="C83" s="118">
        <v>0.004558773929414235</v>
      </c>
      <c r="D83" s="84" t="s">
        <v>2130</v>
      </c>
      <c r="E83" s="84" t="b">
        <v>0</v>
      </c>
      <c r="F83" s="84" t="b">
        <v>0</v>
      </c>
      <c r="G83" s="84" t="b">
        <v>0</v>
      </c>
    </row>
    <row r="84" spans="1:7" ht="15">
      <c r="A84" s="84" t="s">
        <v>1997</v>
      </c>
      <c r="B84" s="84">
        <v>4</v>
      </c>
      <c r="C84" s="118">
        <v>0.004558773929414235</v>
      </c>
      <c r="D84" s="84" t="s">
        <v>2130</v>
      </c>
      <c r="E84" s="84" t="b">
        <v>0</v>
      </c>
      <c r="F84" s="84" t="b">
        <v>0</v>
      </c>
      <c r="G84" s="84" t="b">
        <v>0</v>
      </c>
    </row>
    <row r="85" spans="1:7" ht="15">
      <c r="A85" s="84" t="s">
        <v>242</v>
      </c>
      <c r="B85" s="84">
        <v>4</v>
      </c>
      <c r="C85" s="118">
        <v>0.00419184665596842</v>
      </c>
      <c r="D85" s="84" t="s">
        <v>2130</v>
      </c>
      <c r="E85" s="84" t="b">
        <v>0</v>
      </c>
      <c r="F85" s="84" t="b">
        <v>0</v>
      </c>
      <c r="G85" s="84" t="b">
        <v>0</v>
      </c>
    </row>
    <row r="86" spans="1:7" ht="15">
      <c r="A86" s="84" t="s">
        <v>1652</v>
      </c>
      <c r="B86" s="84">
        <v>4</v>
      </c>
      <c r="C86" s="118">
        <v>0.00419184665596842</v>
      </c>
      <c r="D86" s="84" t="s">
        <v>2130</v>
      </c>
      <c r="E86" s="84" t="b">
        <v>0</v>
      </c>
      <c r="F86" s="84" t="b">
        <v>0</v>
      </c>
      <c r="G86" s="84" t="b">
        <v>0</v>
      </c>
    </row>
    <row r="87" spans="1:7" ht="15">
      <c r="A87" s="84" t="s">
        <v>1653</v>
      </c>
      <c r="B87" s="84">
        <v>4</v>
      </c>
      <c r="C87" s="118">
        <v>0.00419184665596842</v>
      </c>
      <c r="D87" s="84" t="s">
        <v>2130</v>
      </c>
      <c r="E87" s="84" t="b">
        <v>0</v>
      </c>
      <c r="F87" s="84" t="b">
        <v>0</v>
      </c>
      <c r="G87" s="84" t="b">
        <v>0</v>
      </c>
    </row>
    <row r="88" spans="1:7" ht="15">
      <c r="A88" s="84" t="s">
        <v>1654</v>
      </c>
      <c r="B88" s="84">
        <v>4</v>
      </c>
      <c r="C88" s="118">
        <v>0.00419184665596842</v>
      </c>
      <c r="D88" s="84" t="s">
        <v>2130</v>
      </c>
      <c r="E88" s="84" t="b">
        <v>0</v>
      </c>
      <c r="F88" s="84" t="b">
        <v>0</v>
      </c>
      <c r="G88" s="84" t="b">
        <v>0</v>
      </c>
    </row>
    <row r="89" spans="1:7" ht="15">
      <c r="A89" s="84" t="s">
        <v>1655</v>
      </c>
      <c r="B89" s="84">
        <v>4</v>
      </c>
      <c r="C89" s="118">
        <v>0.00419184665596842</v>
      </c>
      <c r="D89" s="84" t="s">
        <v>2130</v>
      </c>
      <c r="E89" s="84" t="b">
        <v>0</v>
      </c>
      <c r="F89" s="84" t="b">
        <v>0</v>
      </c>
      <c r="G89" s="84" t="b">
        <v>0</v>
      </c>
    </row>
    <row r="90" spans="1:7" ht="15">
      <c r="A90" s="84" t="s">
        <v>1656</v>
      </c>
      <c r="B90" s="84">
        <v>4</v>
      </c>
      <c r="C90" s="118">
        <v>0.00419184665596842</v>
      </c>
      <c r="D90" s="84" t="s">
        <v>2130</v>
      </c>
      <c r="E90" s="84" t="b">
        <v>0</v>
      </c>
      <c r="F90" s="84" t="b">
        <v>0</v>
      </c>
      <c r="G90" s="84" t="b">
        <v>0</v>
      </c>
    </row>
    <row r="91" spans="1:7" ht="15">
      <c r="A91" s="84" t="s">
        <v>1657</v>
      </c>
      <c r="B91" s="84">
        <v>4</v>
      </c>
      <c r="C91" s="118">
        <v>0.00419184665596842</v>
      </c>
      <c r="D91" s="84" t="s">
        <v>2130</v>
      </c>
      <c r="E91" s="84" t="b">
        <v>0</v>
      </c>
      <c r="F91" s="84" t="b">
        <v>0</v>
      </c>
      <c r="G91" s="84" t="b">
        <v>0</v>
      </c>
    </row>
    <row r="92" spans="1:7" ht="15">
      <c r="A92" s="84" t="s">
        <v>1658</v>
      </c>
      <c r="B92" s="84">
        <v>4</v>
      </c>
      <c r="C92" s="118">
        <v>0.00419184665596842</v>
      </c>
      <c r="D92" s="84" t="s">
        <v>2130</v>
      </c>
      <c r="E92" s="84" t="b">
        <v>0</v>
      </c>
      <c r="F92" s="84" t="b">
        <v>0</v>
      </c>
      <c r="G92" s="84" t="b">
        <v>0</v>
      </c>
    </row>
    <row r="93" spans="1:7" ht="15">
      <c r="A93" s="84" t="s">
        <v>1998</v>
      </c>
      <c r="B93" s="84">
        <v>4</v>
      </c>
      <c r="C93" s="118">
        <v>0.00419184665596842</v>
      </c>
      <c r="D93" s="84" t="s">
        <v>2130</v>
      </c>
      <c r="E93" s="84" t="b">
        <v>0</v>
      </c>
      <c r="F93" s="84" t="b">
        <v>0</v>
      </c>
      <c r="G93" s="84" t="b">
        <v>0</v>
      </c>
    </row>
    <row r="94" spans="1:7" ht="15">
      <c r="A94" s="84" t="s">
        <v>1999</v>
      </c>
      <c r="B94" s="84">
        <v>4</v>
      </c>
      <c r="C94" s="118">
        <v>0.00419184665596842</v>
      </c>
      <c r="D94" s="84" t="s">
        <v>2130</v>
      </c>
      <c r="E94" s="84" t="b">
        <v>1</v>
      </c>
      <c r="F94" s="84" t="b">
        <v>0</v>
      </c>
      <c r="G94" s="84" t="b">
        <v>0</v>
      </c>
    </row>
    <row r="95" spans="1:7" ht="15">
      <c r="A95" s="84" t="s">
        <v>2000</v>
      </c>
      <c r="B95" s="84">
        <v>4</v>
      </c>
      <c r="C95" s="118">
        <v>0.00419184665596842</v>
      </c>
      <c r="D95" s="84" t="s">
        <v>2130</v>
      </c>
      <c r="E95" s="84" t="b">
        <v>0</v>
      </c>
      <c r="F95" s="84" t="b">
        <v>0</v>
      </c>
      <c r="G95" s="84" t="b">
        <v>0</v>
      </c>
    </row>
    <row r="96" spans="1:7" ht="15">
      <c r="A96" s="84" t="s">
        <v>2001</v>
      </c>
      <c r="B96" s="84">
        <v>4</v>
      </c>
      <c r="C96" s="118">
        <v>0.00419184665596842</v>
      </c>
      <c r="D96" s="84" t="s">
        <v>2130</v>
      </c>
      <c r="E96" s="84" t="b">
        <v>0</v>
      </c>
      <c r="F96" s="84" t="b">
        <v>0</v>
      </c>
      <c r="G96" s="84" t="b">
        <v>0</v>
      </c>
    </row>
    <row r="97" spans="1:7" ht="15">
      <c r="A97" s="84" t="s">
        <v>2002</v>
      </c>
      <c r="B97" s="84">
        <v>4</v>
      </c>
      <c r="C97" s="118">
        <v>0.00419184665596842</v>
      </c>
      <c r="D97" s="84" t="s">
        <v>2130</v>
      </c>
      <c r="E97" s="84" t="b">
        <v>0</v>
      </c>
      <c r="F97" s="84" t="b">
        <v>0</v>
      </c>
      <c r="G97" s="84" t="b">
        <v>0</v>
      </c>
    </row>
    <row r="98" spans="1:7" ht="15">
      <c r="A98" s="84" t="s">
        <v>1672</v>
      </c>
      <c r="B98" s="84">
        <v>4</v>
      </c>
      <c r="C98" s="118">
        <v>0.00419184665596842</v>
      </c>
      <c r="D98" s="84" t="s">
        <v>2130</v>
      </c>
      <c r="E98" s="84" t="b">
        <v>0</v>
      </c>
      <c r="F98" s="84" t="b">
        <v>0</v>
      </c>
      <c r="G98" s="84" t="b">
        <v>0</v>
      </c>
    </row>
    <row r="99" spans="1:7" ht="15">
      <c r="A99" s="84" t="s">
        <v>283</v>
      </c>
      <c r="B99" s="84">
        <v>3</v>
      </c>
      <c r="C99" s="118">
        <v>0.003419080447060677</v>
      </c>
      <c r="D99" s="84" t="s">
        <v>2130</v>
      </c>
      <c r="E99" s="84" t="b">
        <v>0</v>
      </c>
      <c r="F99" s="84" t="b">
        <v>0</v>
      </c>
      <c r="G99" s="84" t="b">
        <v>0</v>
      </c>
    </row>
    <row r="100" spans="1:7" ht="15">
      <c r="A100" s="84" t="s">
        <v>2003</v>
      </c>
      <c r="B100" s="84">
        <v>3</v>
      </c>
      <c r="C100" s="118">
        <v>0.003419080447060677</v>
      </c>
      <c r="D100" s="84" t="s">
        <v>2130</v>
      </c>
      <c r="E100" s="84" t="b">
        <v>0</v>
      </c>
      <c r="F100" s="84" t="b">
        <v>0</v>
      </c>
      <c r="G100" s="84" t="b">
        <v>0</v>
      </c>
    </row>
    <row r="101" spans="1:7" ht="15">
      <c r="A101" s="84" t="s">
        <v>2004</v>
      </c>
      <c r="B101" s="84">
        <v>3</v>
      </c>
      <c r="C101" s="118">
        <v>0.003419080447060677</v>
      </c>
      <c r="D101" s="84" t="s">
        <v>2130</v>
      </c>
      <c r="E101" s="84" t="b">
        <v>0</v>
      </c>
      <c r="F101" s="84" t="b">
        <v>0</v>
      </c>
      <c r="G101" s="84" t="b">
        <v>0</v>
      </c>
    </row>
    <row r="102" spans="1:7" ht="15">
      <c r="A102" s="84" t="s">
        <v>282</v>
      </c>
      <c r="B102" s="84">
        <v>3</v>
      </c>
      <c r="C102" s="118">
        <v>0.003419080447060677</v>
      </c>
      <c r="D102" s="84" t="s">
        <v>2130</v>
      </c>
      <c r="E102" s="84" t="b">
        <v>0</v>
      </c>
      <c r="F102" s="84" t="b">
        <v>0</v>
      </c>
      <c r="G102" s="84" t="b">
        <v>0</v>
      </c>
    </row>
    <row r="103" spans="1:7" ht="15">
      <c r="A103" s="84" t="s">
        <v>312</v>
      </c>
      <c r="B103" s="84">
        <v>3</v>
      </c>
      <c r="C103" s="118">
        <v>0.003419080447060677</v>
      </c>
      <c r="D103" s="84" t="s">
        <v>2130</v>
      </c>
      <c r="E103" s="84" t="b">
        <v>0</v>
      </c>
      <c r="F103" s="84" t="b">
        <v>0</v>
      </c>
      <c r="G103" s="84" t="b">
        <v>0</v>
      </c>
    </row>
    <row r="104" spans="1:7" ht="15">
      <c r="A104" s="84" t="s">
        <v>1642</v>
      </c>
      <c r="B104" s="84">
        <v>3</v>
      </c>
      <c r="C104" s="118">
        <v>0.003419080447060677</v>
      </c>
      <c r="D104" s="84" t="s">
        <v>2130</v>
      </c>
      <c r="E104" s="84" t="b">
        <v>0</v>
      </c>
      <c r="F104" s="84" t="b">
        <v>0</v>
      </c>
      <c r="G104" s="84" t="b">
        <v>0</v>
      </c>
    </row>
    <row r="105" spans="1:7" ht="15">
      <c r="A105" s="84" t="s">
        <v>1643</v>
      </c>
      <c r="B105" s="84">
        <v>3</v>
      </c>
      <c r="C105" s="118">
        <v>0.003419080447060677</v>
      </c>
      <c r="D105" s="84" t="s">
        <v>2130</v>
      </c>
      <c r="E105" s="84" t="b">
        <v>0</v>
      </c>
      <c r="F105" s="84" t="b">
        <v>0</v>
      </c>
      <c r="G105" s="84" t="b">
        <v>0</v>
      </c>
    </row>
    <row r="106" spans="1:7" ht="15">
      <c r="A106" s="84" t="s">
        <v>1644</v>
      </c>
      <c r="B106" s="84">
        <v>3</v>
      </c>
      <c r="C106" s="118">
        <v>0.003419080447060677</v>
      </c>
      <c r="D106" s="84" t="s">
        <v>2130</v>
      </c>
      <c r="E106" s="84" t="b">
        <v>0</v>
      </c>
      <c r="F106" s="84" t="b">
        <v>0</v>
      </c>
      <c r="G106" s="84" t="b">
        <v>0</v>
      </c>
    </row>
    <row r="107" spans="1:7" ht="15">
      <c r="A107" s="84" t="s">
        <v>1645</v>
      </c>
      <c r="B107" s="84">
        <v>3</v>
      </c>
      <c r="C107" s="118">
        <v>0.003419080447060677</v>
      </c>
      <c r="D107" s="84" t="s">
        <v>2130</v>
      </c>
      <c r="E107" s="84" t="b">
        <v>0</v>
      </c>
      <c r="F107" s="84" t="b">
        <v>0</v>
      </c>
      <c r="G107" s="84" t="b">
        <v>0</v>
      </c>
    </row>
    <row r="108" spans="1:7" ht="15">
      <c r="A108" s="84" t="s">
        <v>1646</v>
      </c>
      <c r="B108" s="84">
        <v>3</v>
      </c>
      <c r="C108" s="118">
        <v>0.003419080447060677</v>
      </c>
      <c r="D108" s="84" t="s">
        <v>2130</v>
      </c>
      <c r="E108" s="84" t="b">
        <v>0</v>
      </c>
      <c r="F108" s="84" t="b">
        <v>0</v>
      </c>
      <c r="G108" s="84" t="b">
        <v>0</v>
      </c>
    </row>
    <row r="109" spans="1:7" ht="15">
      <c r="A109" s="84" t="s">
        <v>1647</v>
      </c>
      <c r="B109" s="84">
        <v>3</v>
      </c>
      <c r="C109" s="118">
        <v>0.003419080447060677</v>
      </c>
      <c r="D109" s="84" t="s">
        <v>2130</v>
      </c>
      <c r="E109" s="84" t="b">
        <v>0</v>
      </c>
      <c r="F109" s="84" t="b">
        <v>0</v>
      </c>
      <c r="G109" s="84" t="b">
        <v>0</v>
      </c>
    </row>
    <row r="110" spans="1:7" ht="15">
      <c r="A110" s="84" t="s">
        <v>1648</v>
      </c>
      <c r="B110" s="84">
        <v>3</v>
      </c>
      <c r="C110" s="118">
        <v>0.003419080447060677</v>
      </c>
      <c r="D110" s="84" t="s">
        <v>2130</v>
      </c>
      <c r="E110" s="84" t="b">
        <v>0</v>
      </c>
      <c r="F110" s="84" t="b">
        <v>0</v>
      </c>
      <c r="G110" s="84" t="b">
        <v>0</v>
      </c>
    </row>
    <row r="111" spans="1:7" ht="15">
      <c r="A111" s="84" t="s">
        <v>2005</v>
      </c>
      <c r="B111" s="84">
        <v>3</v>
      </c>
      <c r="C111" s="118">
        <v>0.003419080447060677</v>
      </c>
      <c r="D111" s="84" t="s">
        <v>2130</v>
      </c>
      <c r="E111" s="84" t="b">
        <v>0</v>
      </c>
      <c r="F111" s="84" t="b">
        <v>0</v>
      </c>
      <c r="G111" s="84" t="b">
        <v>0</v>
      </c>
    </row>
    <row r="112" spans="1:7" ht="15">
      <c r="A112" s="84" t="s">
        <v>1663</v>
      </c>
      <c r="B112" s="84">
        <v>3</v>
      </c>
      <c r="C112" s="118">
        <v>0.003419080447060677</v>
      </c>
      <c r="D112" s="84" t="s">
        <v>2130</v>
      </c>
      <c r="E112" s="84" t="b">
        <v>0</v>
      </c>
      <c r="F112" s="84" t="b">
        <v>0</v>
      </c>
      <c r="G112" s="84" t="b">
        <v>0</v>
      </c>
    </row>
    <row r="113" spans="1:7" ht="15">
      <c r="A113" s="84" t="s">
        <v>1664</v>
      </c>
      <c r="B113" s="84">
        <v>3</v>
      </c>
      <c r="C113" s="118">
        <v>0.003419080447060677</v>
      </c>
      <c r="D113" s="84" t="s">
        <v>2130</v>
      </c>
      <c r="E113" s="84" t="b">
        <v>0</v>
      </c>
      <c r="F113" s="84" t="b">
        <v>0</v>
      </c>
      <c r="G113" s="84" t="b">
        <v>0</v>
      </c>
    </row>
    <row r="114" spans="1:7" ht="15">
      <c r="A114" s="84" t="s">
        <v>1665</v>
      </c>
      <c r="B114" s="84">
        <v>3</v>
      </c>
      <c r="C114" s="118">
        <v>0.003419080447060677</v>
      </c>
      <c r="D114" s="84" t="s">
        <v>2130</v>
      </c>
      <c r="E114" s="84" t="b">
        <v>0</v>
      </c>
      <c r="F114" s="84" t="b">
        <v>0</v>
      </c>
      <c r="G114" s="84" t="b">
        <v>0</v>
      </c>
    </row>
    <row r="115" spans="1:7" ht="15">
      <c r="A115" s="84" t="s">
        <v>1667</v>
      </c>
      <c r="B115" s="84">
        <v>3</v>
      </c>
      <c r="C115" s="118">
        <v>0.003419080447060677</v>
      </c>
      <c r="D115" s="84" t="s">
        <v>2130</v>
      </c>
      <c r="E115" s="84" t="b">
        <v>0</v>
      </c>
      <c r="F115" s="84" t="b">
        <v>0</v>
      </c>
      <c r="G115" s="84" t="b">
        <v>0</v>
      </c>
    </row>
    <row r="116" spans="1:7" ht="15">
      <c r="A116" s="84" t="s">
        <v>1668</v>
      </c>
      <c r="B116" s="84">
        <v>3</v>
      </c>
      <c r="C116" s="118">
        <v>0.003419080447060677</v>
      </c>
      <c r="D116" s="84" t="s">
        <v>2130</v>
      </c>
      <c r="E116" s="84" t="b">
        <v>0</v>
      </c>
      <c r="F116" s="84" t="b">
        <v>0</v>
      </c>
      <c r="G116" s="84" t="b">
        <v>0</v>
      </c>
    </row>
    <row r="117" spans="1:7" ht="15">
      <c r="A117" s="84" t="s">
        <v>1669</v>
      </c>
      <c r="B117" s="84">
        <v>3</v>
      </c>
      <c r="C117" s="118">
        <v>0.003419080447060677</v>
      </c>
      <c r="D117" s="84" t="s">
        <v>2130</v>
      </c>
      <c r="E117" s="84" t="b">
        <v>0</v>
      </c>
      <c r="F117" s="84" t="b">
        <v>0</v>
      </c>
      <c r="G117" s="84" t="b">
        <v>0</v>
      </c>
    </row>
    <row r="118" spans="1:7" ht="15">
      <c r="A118" s="84" t="s">
        <v>1670</v>
      </c>
      <c r="B118" s="84">
        <v>3</v>
      </c>
      <c r="C118" s="118">
        <v>0.003419080447060677</v>
      </c>
      <c r="D118" s="84" t="s">
        <v>2130</v>
      </c>
      <c r="E118" s="84" t="b">
        <v>0</v>
      </c>
      <c r="F118" s="84" t="b">
        <v>0</v>
      </c>
      <c r="G118" s="84" t="b">
        <v>0</v>
      </c>
    </row>
    <row r="119" spans="1:7" ht="15">
      <c r="A119" s="84" t="s">
        <v>2006</v>
      </c>
      <c r="B119" s="84">
        <v>3</v>
      </c>
      <c r="C119" s="118">
        <v>0.003419080447060677</v>
      </c>
      <c r="D119" s="84" t="s">
        <v>2130</v>
      </c>
      <c r="E119" s="84" t="b">
        <v>0</v>
      </c>
      <c r="F119" s="84" t="b">
        <v>1</v>
      </c>
      <c r="G119" s="84" t="b">
        <v>0</v>
      </c>
    </row>
    <row r="120" spans="1:7" ht="15">
      <c r="A120" s="84" t="s">
        <v>2007</v>
      </c>
      <c r="B120" s="84">
        <v>3</v>
      </c>
      <c r="C120" s="118">
        <v>0.003419080447060677</v>
      </c>
      <c r="D120" s="84" t="s">
        <v>2130</v>
      </c>
      <c r="E120" s="84" t="b">
        <v>0</v>
      </c>
      <c r="F120" s="84" t="b">
        <v>0</v>
      </c>
      <c r="G120" s="84" t="b">
        <v>0</v>
      </c>
    </row>
    <row r="121" spans="1:7" ht="15">
      <c r="A121" s="84" t="s">
        <v>2008</v>
      </c>
      <c r="B121" s="84">
        <v>3</v>
      </c>
      <c r="C121" s="118">
        <v>0.003419080447060677</v>
      </c>
      <c r="D121" s="84" t="s">
        <v>2130</v>
      </c>
      <c r="E121" s="84" t="b">
        <v>0</v>
      </c>
      <c r="F121" s="84" t="b">
        <v>0</v>
      </c>
      <c r="G121" s="84" t="b">
        <v>0</v>
      </c>
    </row>
    <row r="122" spans="1:7" ht="15">
      <c r="A122" s="84" t="s">
        <v>2009</v>
      </c>
      <c r="B122" s="84">
        <v>3</v>
      </c>
      <c r="C122" s="118">
        <v>0.003419080447060677</v>
      </c>
      <c r="D122" s="84" t="s">
        <v>2130</v>
      </c>
      <c r="E122" s="84" t="b">
        <v>1</v>
      </c>
      <c r="F122" s="84" t="b">
        <v>0</v>
      </c>
      <c r="G122" s="84" t="b">
        <v>0</v>
      </c>
    </row>
    <row r="123" spans="1:7" ht="15">
      <c r="A123" s="84" t="s">
        <v>2010</v>
      </c>
      <c r="B123" s="84">
        <v>3</v>
      </c>
      <c r="C123" s="118">
        <v>0.003419080447060677</v>
      </c>
      <c r="D123" s="84" t="s">
        <v>2130</v>
      </c>
      <c r="E123" s="84" t="b">
        <v>1</v>
      </c>
      <c r="F123" s="84" t="b">
        <v>0</v>
      </c>
      <c r="G123" s="84" t="b">
        <v>0</v>
      </c>
    </row>
    <row r="124" spans="1:7" ht="15">
      <c r="A124" s="84" t="s">
        <v>2011</v>
      </c>
      <c r="B124" s="84">
        <v>3</v>
      </c>
      <c r="C124" s="118">
        <v>0.003419080447060677</v>
      </c>
      <c r="D124" s="84" t="s">
        <v>2130</v>
      </c>
      <c r="E124" s="84" t="b">
        <v>0</v>
      </c>
      <c r="F124" s="84" t="b">
        <v>0</v>
      </c>
      <c r="G124" s="84" t="b">
        <v>0</v>
      </c>
    </row>
    <row r="125" spans="1:7" ht="15">
      <c r="A125" s="84" t="s">
        <v>2012</v>
      </c>
      <c r="B125" s="84">
        <v>3</v>
      </c>
      <c r="C125" s="118">
        <v>0.003419080447060677</v>
      </c>
      <c r="D125" s="84" t="s">
        <v>2130</v>
      </c>
      <c r="E125" s="84" t="b">
        <v>1</v>
      </c>
      <c r="F125" s="84" t="b">
        <v>0</v>
      </c>
      <c r="G125" s="84" t="b">
        <v>0</v>
      </c>
    </row>
    <row r="126" spans="1:7" ht="15">
      <c r="A126" s="84" t="s">
        <v>2013</v>
      </c>
      <c r="B126" s="84">
        <v>3</v>
      </c>
      <c r="C126" s="118">
        <v>0.003419080447060677</v>
      </c>
      <c r="D126" s="84" t="s">
        <v>2130</v>
      </c>
      <c r="E126" s="84" t="b">
        <v>0</v>
      </c>
      <c r="F126" s="84" t="b">
        <v>0</v>
      </c>
      <c r="G126" s="84" t="b">
        <v>0</v>
      </c>
    </row>
    <row r="127" spans="1:7" ht="15">
      <c r="A127" s="84" t="s">
        <v>246</v>
      </c>
      <c r="B127" s="84">
        <v>3</v>
      </c>
      <c r="C127" s="118">
        <v>0.003419080447060677</v>
      </c>
      <c r="D127" s="84" t="s">
        <v>2130</v>
      </c>
      <c r="E127" s="84" t="b">
        <v>0</v>
      </c>
      <c r="F127" s="84" t="b">
        <v>0</v>
      </c>
      <c r="G127" s="84" t="b">
        <v>0</v>
      </c>
    </row>
    <row r="128" spans="1:7" ht="15">
      <c r="A128" s="84" t="s">
        <v>2014</v>
      </c>
      <c r="B128" s="84">
        <v>3</v>
      </c>
      <c r="C128" s="118">
        <v>0.003419080447060677</v>
      </c>
      <c r="D128" s="84" t="s">
        <v>2130</v>
      </c>
      <c r="E128" s="84" t="b">
        <v>0</v>
      </c>
      <c r="F128" s="84" t="b">
        <v>1</v>
      </c>
      <c r="G128" s="84" t="b">
        <v>0</v>
      </c>
    </row>
    <row r="129" spans="1:7" ht="15">
      <c r="A129" s="84" t="s">
        <v>2015</v>
      </c>
      <c r="B129" s="84">
        <v>3</v>
      </c>
      <c r="C129" s="118">
        <v>0.003419080447060677</v>
      </c>
      <c r="D129" s="84" t="s">
        <v>2130</v>
      </c>
      <c r="E129" s="84" t="b">
        <v>0</v>
      </c>
      <c r="F129" s="84" t="b">
        <v>0</v>
      </c>
      <c r="G129" s="84" t="b">
        <v>0</v>
      </c>
    </row>
    <row r="130" spans="1:7" ht="15">
      <c r="A130" s="84" t="s">
        <v>213</v>
      </c>
      <c r="B130" s="84">
        <v>3</v>
      </c>
      <c r="C130" s="118">
        <v>0.003419080447060677</v>
      </c>
      <c r="D130" s="84" t="s">
        <v>2130</v>
      </c>
      <c r="E130" s="84" t="b">
        <v>0</v>
      </c>
      <c r="F130" s="84" t="b">
        <v>0</v>
      </c>
      <c r="G130" s="84" t="b">
        <v>0</v>
      </c>
    </row>
    <row r="131" spans="1:7" ht="15">
      <c r="A131" s="84" t="s">
        <v>2016</v>
      </c>
      <c r="B131" s="84">
        <v>3</v>
      </c>
      <c r="C131" s="118">
        <v>0.003419080447060677</v>
      </c>
      <c r="D131" s="84" t="s">
        <v>2130</v>
      </c>
      <c r="E131" s="84" t="b">
        <v>0</v>
      </c>
      <c r="F131" s="84" t="b">
        <v>0</v>
      </c>
      <c r="G131" s="84" t="b">
        <v>0</v>
      </c>
    </row>
    <row r="132" spans="1:7" ht="15">
      <c r="A132" s="84" t="s">
        <v>2017</v>
      </c>
      <c r="B132" s="84">
        <v>3</v>
      </c>
      <c r="C132" s="118">
        <v>0.003419080447060677</v>
      </c>
      <c r="D132" s="84" t="s">
        <v>2130</v>
      </c>
      <c r="E132" s="84" t="b">
        <v>0</v>
      </c>
      <c r="F132" s="84" t="b">
        <v>0</v>
      </c>
      <c r="G132" s="84" t="b">
        <v>0</v>
      </c>
    </row>
    <row r="133" spans="1:7" ht="15">
      <c r="A133" s="84" t="s">
        <v>2018</v>
      </c>
      <c r="B133" s="84">
        <v>3</v>
      </c>
      <c r="C133" s="118">
        <v>0.003419080447060677</v>
      </c>
      <c r="D133" s="84" t="s">
        <v>2130</v>
      </c>
      <c r="E133" s="84" t="b">
        <v>1</v>
      </c>
      <c r="F133" s="84" t="b">
        <v>0</v>
      </c>
      <c r="G133" s="84" t="b">
        <v>0</v>
      </c>
    </row>
    <row r="134" spans="1:7" ht="15">
      <c r="A134" s="84" t="s">
        <v>2019</v>
      </c>
      <c r="B134" s="84">
        <v>3</v>
      </c>
      <c r="C134" s="118">
        <v>0.003419080447060677</v>
      </c>
      <c r="D134" s="84" t="s">
        <v>2130</v>
      </c>
      <c r="E134" s="84" t="b">
        <v>0</v>
      </c>
      <c r="F134" s="84" t="b">
        <v>0</v>
      </c>
      <c r="G134" s="84" t="b">
        <v>0</v>
      </c>
    </row>
    <row r="135" spans="1:7" ht="15">
      <c r="A135" s="84" t="s">
        <v>2020</v>
      </c>
      <c r="B135" s="84">
        <v>3</v>
      </c>
      <c r="C135" s="118">
        <v>0.003419080447060677</v>
      </c>
      <c r="D135" s="84" t="s">
        <v>2130</v>
      </c>
      <c r="E135" s="84" t="b">
        <v>0</v>
      </c>
      <c r="F135" s="84" t="b">
        <v>0</v>
      </c>
      <c r="G135" s="84" t="b">
        <v>0</v>
      </c>
    </row>
    <row r="136" spans="1:7" ht="15">
      <c r="A136" s="84" t="s">
        <v>2021</v>
      </c>
      <c r="B136" s="84">
        <v>3</v>
      </c>
      <c r="C136" s="118">
        <v>0.003419080447060677</v>
      </c>
      <c r="D136" s="84" t="s">
        <v>2130</v>
      </c>
      <c r="E136" s="84" t="b">
        <v>0</v>
      </c>
      <c r="F136" s="84" t="b">
        <v>0</v>
      </c>
      <c r="G136" s="84" t="b">
        <v>0</v>
      </c>
    </row>
    <row r="137" spans="1:7" ht="15">
      <c r="A137" s="84" t="s">
        <v>2022</v>
      </c>
      <c r="B137" s="84">
        <v>3</v>
      </c>
      <c r="C137" s="118">
        <v>0.003419080447060677</v>
      </c>
      <c r="D137" s="84" t="s">
        <v>2130</v>
      </c>
      <c r="E137" s="84" t="b">
        <v>1</v>
      </c>
      <c r="F137" s="84" t="b">
        <v>0</v>
      </c>
      <c r="G137" s="84" t="b">
        <v>0</v>
      </c>
    </row>
    <row r="138" spans="1:7" ht="15">
      <c r="A138" s="84" t="s">
        <v>2023</v>
      </c>
      <c r="B138" s="84">
        <v>3</v>
      </c>
      <c r="C138" s="118">
        <v>0.003419080447060677</v>
      </c>
      <c r="D138" s="84" t="s">
        <v>2130</v>
      </c>
      <c r="E138" s="84" t="b">
        <v>1</v>
      </c>
      <c r="F138" s="84" t="b">
        <v>0</v>
      </c>
      <c r="G138" s="84" t="b">
        <v>0</v>
      </c>
    </row>
    <row r="139" spans="1:7" ht="15">
      <c r="A139" s="84" t="s">
        <v>2024</v>
      </c>
      <c r="B139" s="84">
        <v>3</v>
      </c>
      <c r="C139" s="118">
        <v>0.003419080447060677</v>
      </c>
      <c r="D139" s="84" t="s">
        <v>2130</v>
      </c>
      <c r="E139" s="84" t="b">
        <v>0</v>
      </c>
      <c r="F139" s="84" t="b">
        <v>0</v>
      </c>
      <c r="G139" s="84" t="b">
        <v>0</v>
      </c>
    </row>
    <row r="140" spans="1:7" ht="15">
      <c r="A140" s="84" t="s">
        <v>308</v>
      </c>
      <c r="B140" s="84">
        <v>3</v>
      </c>
      <c r="C140" s="118">
        <v>0.003419080447060677</v>
      </c>
      <c r="D140" s="84" t="s">
        <v>2130</v>
      </c>
      <c r="E140" s="84" t="b">
        <v>0</v>
      </c>
      <c r="F140" s="84" t="b">
        <v>0</v>
      </c>
      <c r="G140" s="84" t="b">
        <v>0</v>
      </c>
    </row>
    <row r="141" spans="1:7" ht="15">
      <c r="A141" s="84" t="s">
        <v>2025</v>
      </c>
      <c r="B141" s="84">
        <v>3</v>
      </c>
      <c r="C141" s="118">
        <v>0.003419080447060677</v>
      </c>
      <c r="D141" s="84" t="s">
        <v>2130</v>
      </c>
      <c r="E141" s="84" t="b">
        <v>0</v>
      </c>
      <c r="F141" s="84" t="b">
        <v>0</v>
      </c>
      <c r="G141" s="84" t="b">
        <v>0</v>
      </c>
    </row>
    <row r="142" spans="1:7" ht="15">
      <c r="A142" s="84" t="s">
        <v>2026</v>
      </c>
      <c r="B142" s="84">
        <v>3</v>
      </c>
      <c r="C142" s="118">
        <v>0.003419080447060677</v>
      </c>
      <c r="D142" s="84" t="s">
        <v>2130</v>
      </c>
      <c r="E142" s="84" t="b">
        <v>0</v>
      </c>
      <c r="F142" s="84" t="b">
        <v>0</v>
      </c>
      <c r="G142" s="84" t="b">
        <v>0</v>
      </c>
    </row>
    <row r="143" spans="1:7" ht="15">
      <c r="A143" s="84" t="s">
        <v>2027</v>
      </c>
      <c r="B143" s="84">
        <v>3</v>
      </c>
      <c r="C143" s="118">
        <v>0.003419080447060677</v>
      </c>
      <c r="D143" s="84" t="s">
        <v>2130</v>
      </c>
      <c r="E143" s="84" t="b">
        <v>0</v>
      </c>
      <c r="F143" s="84" t="b">
        <v>0</v>
      </c>
      <c r="G143" s="84" t="b">
        <v>0</v>
      </c>
    </row>
    <row r="144" spans="1:7" ht="15">
      <c r="A144" s="84" t="s">
        <v>2028</v>
      </c>
      <c r="B144" s="84">
        <v>3</v>
      </c>
      <c r="C144" s="118">
        <v>0.003419080447060677</v>
      </c>
      <c r="D144" s="84" t="s">
        <v>2130</v>
      </c>
      <c r="E144" s="84" t="b">
        <v>0</v>
      </c>
      <c r="F144" s="84" t="b">
        <v>0</v>
      </c>
      <c r="G144" s="84" t="b">
        <v>0</v>
      </c>
    </row>
    <row r="145" spans="1:7" ht="15">
      <c r="A145" s="84" t="s">
        <v>2029</v>
      </c>
      <c r="B145" s="84">
        <v>3</v>
      </c>
      <c r="C145" s="118">
        <v>0.003419080447060677</v>
      </c>
      <c r="D145" s="84" t="s">
        <v>2130</v>
      </c>
      <c r="E145" s="84" t="b">
        <v>0</v>
      </c>
      <c r="F145" s="84" t="b">
        <v>0</v>
      </c>
      <c r="G145" s="84" t="b">
        <v>0</v>
      </c>
    </row>
    <row r="146" spans="1:7" ht="15">
      <c r="A146" s="84" t="s">
        <v>2030</v>
      </c>
      <c r="B146" s="84">
        <v>3</v>
      </c>
      <c r="C146" s="118">
        <v>0.003419080447060677</v>
      </c>
      <c r="D146" s="84" t="s">
        <v>2130</v>
      </c>
      <c r="E146" s="84" t="b">
        <v>0</v>
      </c>
      <c r="F146" s="84" t="b">
        <v>0</v>
      </c>
      <c r="G146" s="84" t="b">
        <v>0</v>
      </c>
    </row>
    <row r="147" spans="1:7" ht="15">
      <c r="A147" s="84" t="s">
        <v>2031</v>
      </c>
      <c r="B147" s="84">
        <v>3</v>
      </c>
      <c r="C147" s="118">
        <v>0.003419080447060677</v>
      </c>
      <c r="D147" s="84" t="s">
        <v>2130</v>
      </c>
      <c r="E147" s="84" t="b">
        <v>0</v>
      </c>
      <c r="F147" s="84" t="b">
        <v>0</v>
      </c>
      <c r="G147" s="84" t="b">
        <v>0</v>
      </c>
    </row>
    <row r="148" spans="1:7" ht="15">
      <c r="A148" s="84" t="s">
        <v>2032</v>
      </c>
      <c r="B148" s="84">
        <v>3</v>
      </c>
      <c r="C148" s="118">
        <v>0.003419080447060677</v>
      </c>
      <c r="D148" s="84" t="s">
        <v>2130</v>
      </c>
      <c r="E148" s="84" t="b">
        <v>0</v>
      </c>
      <c r="F148" s="84" t="b">
        <v>0</v>
      </c>
      <c r="G148" s="84" t="b">
        <v>0</v>
      </c>
    </row>
    <row r="149" spans="1:7" ht="15">
      <c r="A149" s="84" t="s">
        <v>2033</v>
      </c>
      <c r="B149" s="84">
        <v>3</v>
      </c>
      <c r="C149" s="118">
        <v>0.003419080447060677</v>
      </c>
      <c r="D149" s="84" t="s">
        <v>2130</v>
      </c>
      <c r="E149" s="84" t="b">
        <v>1</v>
      </c>
      <c r="F149" s="84" t="b">
        <v>0</v>
      </c>
      <c r="G149" s="84" t="b">
        <v>0</v>
      </c>
    </row>
    <row r="150" spans="1:7" ht="15">
      <c r="A150" s="84" t="s">
        <v>2034</v>
      </c>
      <c r="B150" s="84">
        <v>3</v>
      </c>
      <c r="C150" s="118">
        <v>0.003419080447060677</v>
      </c>
      <c r="D150" s="84" t="s">
        <v>2130</v>
      </c>
      <c r="E150" s="84" t="b">
        <v>0</v>
      </c>
      <c r="F150" s="84" t="b">
        <v>0</v>
      </c>
      <c r="G150" s="84" t="b">
        <v>0</v>
      </c>
    </row>
    <row r="151" spans="1:7" ht="15">
      <c r="A151" s="84" t="s">
        <v>2035</v>
      </c>
      <c r="B151" s="84">
        <v>3</v>
      </c>
      <c r="C151" s="118">
        <v>0.003419080447060677</v>
      </c>
      <c r="D151" s="84" t="s">
        <v>2130</v>
      </c>
      <c r="E151" s="84" t="b">
        <v>0</v>
      </c>
      <c r="F151" s="84" t="b">
        <v>0</v>
      </c>
      <c r="G151" s="84" t="b">
        <v>0</v>
      </c>
    </row>
    <row r="152" spans="1:7" ht="15">
      <c r="A152" s="84" t="s">
        <v>2036</v>
      </c>
      <c r="B152" s="84">
        <v>3</v>
      </c>
      <c r="C152" s="118">
        <v>0.003419080447060677</v>
      </c>
      <c r="D152" s="84" t="s">
        <v>2130</v>
      </c>
      <c r="E152" s="84" t="b">
        <v>0</v>
      </c>
      <c r="F152" s="84" t="b">
        <v>0</v>
      </c>
      <c r="G152" s="84" t="b">
        <v>0</v>
      </c>
    </row>
    <row r="153" spans="1:7" ht="15">
      <c r="A153" s="84" t="s">
        <v>229</v>
      </c>
      <c r="B153" s="84">
        <v>3</v>
      </c>
      <c r="C153" s="118">
        <v>0.003419080447060677</v>
      </c>
      <c r="D153" s="84" t="s">
        <v>2130</v>
      </c>
      <c r="E153" s="84" t="b">
        <v>0</v>
      </c>
      <c r="F153" s="84" t="b">
        <v>0</v>
      </c>
      <c r="G153" s="84" t="b">
        <v>0</v>
      </c>
    </row>
    <row r="154" spans="1:7" ht="15">
      <c r="A154" s="84" t="s">
        <v>2037</v>
      </c>
      <c r="B154" s="84">
        <v>3</v>
      </c>
      <c r="C154" s="118">
        <v>0.003419080447060677</v>
      </c>
      <c r="D154" s="84" t="s">
        <v>2130</v>
      </c>
      <c r="E154" s="84" t="b">
        <v>0</v>
      </c>
      <c r="F154" s="84" t="b">
        <v>0</v>
      </c>
      <c r="G154" s="84" t="b">
        <v>0</v>
      </c>
    </row>
    <row r="155" spans="1:7" ht="15">
      <c r="A155" s="84" t="s">
        <v>2038</v>
      </c>
      <c r="B155" s="84">
        <v>3</v>
      </c>
      <c r="C155" s="118">
        <v>0.003419080447060677</v>
      </c>
      <c r="D155" s="84" t="s">
        <v>2130</v>
      </c>
      <c r="E155" s="84" t="b">
        <v>0</v>
      </c>
      <c r="F155" s="84" t="b">
        <v>0</v>
      </c>
      <c r="G155" s="84" t="b">
        <v>0</v>
      </c>
    </row>
    <row r="156" spans="1:7" ht="15">
      <c r="A156" s="84" t="s">
        <v>1679</v>
      </c>
      <c r="B156" s="84">
        <v>3</v>
      </c>
      <c r="C156" s="118">
        <v>0.003419080447060677</v>
      </c>
      <c r="D156" s="84" t="s">
        <v>2130</v>
      </c>
      <c r="E156" s="84" t="b">
        <v>0</v>
      </c>
      <c r="F156" s="84" t="b">
        <v>0</v>
      </c>
      <c r="G156" s="84" t="b">
        <v>0</v>
      </c>
    </row>
    <row r="157" spans="1:7" ht="15">
      <c r="A157" s="84" t="s">
        <v>1681</v>
      </c>
      <c r="B157" s="84">
        <v>3</v>
      </c>
      <c r="C157" s="118">
        <v>0.003419080447060677</v>
      </c>
      <c r="D157" s="84" t="s">
        <v>2130</v>
      </c>
      <c r="E157" s="84" t="b">
        <v>0</v>
      </c>
      <c r="F157" s="84" t="b">
        <v>0</v>
      </c>
      <c r="G157" s="84" t="b">
        <v>0</v>
      </c>
    </row>
    <row r="158" spans="1:7" ht="15">
      <c r="A158" s="84" t="s">
        <v>1683</v>
      </c>
      <c r="B158" s="84">
        <v>3</v>
      </c>
      <c r="C158" s="118">
        <v>0.003419080447060677</v>
      </c>
      <c r="D158" s="84" t="s">
        <v>2130</v>
      </c>
      <c r="E158" s="84" t="b">
        <v>0</v>
      </c>
      <c r="F158" s="84" t="b">
        <v>0</v>
      </c>
      <c r="G158" s="84" t="b">
        <v>0</v>
      </c>
    </row>
    <row r="159" spans="1:7" ht="15">
      <c r="A159" s="84" t="s">
        <v>2039</v>
      </c>
      <c r="B159" s="84">
        <v>3</v>
      </c>
      <c r="C159" s="118">
        <v>0.003419080447060677</v>
      </c>
      <c r="D159" s="84" t="s">
        <v>2130</v>
      </c>
      <c r="E159" s="84" t="b">
        <v>0</v>
      </c>
      <c r="F159" s="84" t="b">
        <v>0</v>
      </c>
      <c r="G159" s="84" t="b">
        <v>0</v>
      </c>
    </row>
    <row r="160" spans="1:7" ht="15">
      <c r="A160" s="84" t="s">
        <v>2040</v>
      </c>
      <c r="B160" s="84">
        <v>2</v>
      </c>
      <c r="C160" s="118">
        <v>0.0025379644376229494</v>
      </c>
      <c r="D160" s="84" t="s">
        <v>2130</v>
      </c>
      <c r="E160" s="84" t="b">
        <v>0</v>
      </c>
      <c r="F160" s="84" t="b">
        <v>0</v>
      </c>
      <c r="G160" s="84" t="b">
        <v>0</v>
      </c>
    </row>
    <row r="161" spans="1:7" ht="15">
      <c r="A161" s="84" t="s">
        <v>2041</v>
      </c>
      <c r="B161" s="84">
        <v>2</v>
      </c>
      <c r="C161" s="118">
        <v>0.0025379644376229494</v>
      </c>
      <c r="D161" s="84" t="s">
        <v>2130</v>
      </c>
      <c r="E161" s="84" t="b">
        <v>0</v>
      </c>
      <c r="F161" s="84" t="b">
        <v>0</v>
      </c>
      <c r="G161" s="84" t="b">
        <v>0</v>
      </c>
    </row>
    <row r="162" spans="1:7" ht="15">
      <c r="A162" s="84" t="s">
        <v>1578</v>
      </c>
      <c r="B162" s="84">
        <v>2</v>
      </c>
      <c r="C162" s="118">
        <v>0.0025379644376229494</v>
      </c>
      <c r="D162" s="84" t="s">
        <v>2130</v>
      </c>
      <c r="E162" s="84" t="b">
        <v>0</v>
      </c>
      <c r="F162" s="84" t="b">
        <v>0</v>
      </c>
      <c r="G162" s="84" t="b">
        <v>0</v>
      </c>
    </row>
    <row r="163" spans="1:7" ht="15">
      <c r="A163" s="84" t="s">
        <v>2042</v>
      </c>
      <c r="B163" s="84">
        <v>2</v>
      </c>
      <c r="C163" s="118">
        <v>0.0025379644376229494</v>
      </c>
      <c r="D163" s="84" t="s">
        <v>2130</v>
      </c>
      <c r="E163" s="84" t="b">
        <v>0</v>
      </c>
      <c r="F163" s="84" t="b">
        <v>0</v>
      </c>
      <c r="G163" s="84" t="b">
        <v>0</v>
      </c>
    </row>
    <row r="164" spans="1:7" ht="15">
      <c r="A164" s="84" t="s">
        <v>2043</v>
      </c>
      <c r="B164" s="84">
        <v>2</v>
      </c>
      <c r="C164" s="118">
        <v>0.0025379644376229494</v>
      </c>
      <c r="D164" s="84" t="s">
        <v>2130</v>
      </c>
      <c r="E164" s="84" t="b">
        <v>0</v>
      </c>
      <c r="F164" s="84" t="b">
        <v>0</v>
      </c>
      <c r="G164" s="84" t="b">
        <v>0</v>
      </c>
    </row>
    <row r="165" spans="1:7" ht="15">
      <c r="A165" s="84" t="s">
        <v>2044</v>
      </c>
      <c r="B165" s="84">
        <v>2</v>
      </c>
      <c r="C165" s="118">
        <v>0.0025379644376229494</v>
      </c>
      <c r="D165" s="84" t="s">
        <v>2130</v>
      </c>
      <c r="E165" s="84" t="b">
        <v>0</v>
      </c>
      <c r="F165" s="84" t="b">
        <v>0</v>
      </c>
      <c r="G165" s="84" t="b">
        <v>0</v>
      </c>
    </row>
    <row r="166" spans="1:7" ht="15">
      <c r="A166" s="84" t="s">
        <v>2045</v>
      </c>
      <c r="B166" s="84">
        <v>2</v>
      </c>
      <c r="C166" s="118">
        <v>0.0025379644376229494</v>
      </c>
      <c r="D166" s="84" t="s">
        <v>2130</v>
      </c>
      <c r="E166" s="84" t="b">
        <v>0</v>
      </c>
      <c r="F166" s="84" t="b">
        <v>0</v>
      </c>
      <c r="G166" s="84" t="b">
        <v>0</v>
      </c>
    </row>
    <row r="167" spans="1:7" ht="15">
      <c r="A167" s="84" t="s">
        <v>2046</v>
      </c>
      <c r="B167" s="84">
        <v>2</v>
      </c>
      <c r="C167" s="118">
        <v>0.0025379644376229494</v>
      </c>
      <c r="D167" s="84" t="s">
        <v>2130</v>
      </c>
      <c r="E167" s="84" t="b">
        <v>0</v>
      </c>
      <c r="F167" s="84" t="b">
        <v>0</v>
      </c>
      <c r="G167" s="84" t="b">
        <v>0</v>
      </c>
    </row>
    <row r="168" spans="1:7" ht="15">
      <c r="A168" s="84" t="s">
        <v>2047</v>
      </c>
      <c r="B168" s="84">
        <v>2</v>
      </c>
      <c r="C168" s="118">
        <v>0.0025379644376229494</v>
      </c>
      <c r="D168" s="84" t="s">
        <v>2130</v>
      </c>
      <c r="E168" s="84" t="b">
        <v>0</v>
      </c>
      <c r="F168" s="84" t="b">
        <v>0</v>
      </c>
      <c r="G168" s="84" t="b">
        <v>0</v>
      </c>
    </row>
    <row r="169" spans="1:7" ht="15">
      <c r="A169" s="84" t="s">
        <v>2048</v>
      </c>
      <c r="B169" s="84">
        <v>2</v>
      </c>
      <c r="C169" s="118">
        <v>0.0025379644376229494</v>
      </c>
      <c r="D169" s="84" t="s">
        <v>2130</v>
      </c>
      <c r="E169" s="84" t="b">
        <v>0</v>
      </c>
      <c r="F169" s="84" t="b">
        <v>0</v>
      </c>
      <c r="G169" s="84" t="b">
        <v>0</v>
      </c>
    </row>
    <row r="170" spans="1:7" ht="15">
      <c r="A170" s="84" t="s">
        <v>2049</v>
      </c>
      <c r="B170" s="84">
        <v>2</v>
      </c>
      <c r="C170" s="118">
        <v>0.0025379644376229494</v>
      </c>
      <c r="D170" s="84" t="s">
        <v>2130</v>
      </c>
      <c r="E170" s="84" t="b">
        <v>0</v>
      </c>
      <c r="F170" s="84" t="b">
        <v>0</v>
      </c>
      <c r="G170" s="84" t="b">
        <v>0</v>
      </c>
    </row>
    <row r="171" spans="1:7" ht="15">
      <c r="A171" s="84" t="s">
        <v>255</v>
      </c>
      <c r="B171" s="84">
        <v>2</v>
      </c>
      <c r="C171" s="118">
        <v>0.0025379644376229494</v>
      </c>
      <c r="D171" s="84" t="s">
        <v>2130</v>
      </c>
      <c r="E171" s="84" t="b">
        <v>0</v>
      </c>
      <c r="F171" s="84" t="b">
        <v>0</v>
      </c>
      <c r="G171" s="84" t="b">
        <v>0</v>
      </c>
    </row>
    <row r="172" spans="1:7" ht="15">
      <c r="A172" s="84" t="s">
        <v>2050</v>
      </c>
      <c r="B172" s="84">
        <v>2</v>
      </c>
      <c r="C172" s="118">
        <v>0.0025379644376229494</v>
      </c>
      <c r="D172" s="84" t="s">
        <v>2130</v>
      </c>
      <c r="E172" s="84" t="b">
        <v>0</v>
      </c>
      <c r="F172" s="84" t="b">
        <v>0</v>
      </c>
      <c r="G172" s="84" t="b">
        <v>0</v>
      </c>
    </row>
    <row r="173" spans="1:7" ht="15">
      <c r="A173" s="84" t="s">
        <v>2051</v>
      </c>
      <c r="B173" s="84">
        <v>2</v>
      </c>
      <c r="C173" s="118">
        <v>0.0025379644376229494</v>
      </c>
      <c r="D173" s="84" t="s">
        <v>2130</v>
      </c>
      <c r="E173" s="84" t="b">
        <v>0</v>
      </c>
      <c r="F173" s="84" t="b">
        <v>0</v>
      </c>
      <c r="G173" s="84" t="b">
        <v>0</v>
      </c>
    </row>
    <row r="174" spans="1:7" ht="15">
      <c r="A174" s="84" t="s">
        <v>2052</v>
      </c>
      <c r="B174" s="84">
        <v>2</v>
      </c>
      <c r="C174" s="118">
        <v>0.0025379644376229494</v>
      </c>
      <c r="D174" s="84" t="s">
        <v>2130</v>
      </c>
      <c r="E174" s="84" t="b">
        <v>1</v>
      </c>
      <c r="F174" s="84" t="b">
        <v>0</v>
      </c>
      <c r="G174" s="84" t="b">
        <v>0</v>
      </c>
    </row>
    <row r="175" spans="1:7" ht="15">
      <c r="A175" s="84" t="s">
        <v>2053</v>
      </c>
      <c r="B175" s="84">
        <v>2</v>
      </c>
      <c r="C175" s="118">
        <v>0.0025379644376229494</v>
      </c>
      <c r="D175" s="84" t="s">
        <v>2130</v>
      </c>
      <c r="E175" s="84" t="b">
        <v>0</v>
      </c>
      <c r="F175" s="84" t="b">
        <v>0</v>
      </c>
      <c r="G175" s="84" t="b">
        <v>0</v>
      </c>
    </row>
    <row r="176" spans="1:7" ht="15">
      <c r="A176" s="84" t="s">
        <v>2054</v>
      </c>
      <c r="B176" s="84">
        <v>2</v>
      </c>
      <c r="C176" s="118">
        <v>0.0025379644376229494</v>
      </c>
      <c r="D176" s="84" t="s">
        <v>2130</v>
      </c>
      <c r="E176" s="84" t="b">
        <v>0</v>
      </c>
      <c r="F176" s="84" t="b">
        <v>0</v>
      </c>
      <c r="G176" s="84" t="b">
        <v>0</v>
      </c>
    </row>
    <row r="177" spans="1:7" ht="15">
      <c r="A177" s="84" t="s">
        <v>2055</v>
      </c>
      <c r="B177" s="84">
        <v>2</v>
      </c>
      <c r="C177" s="118">
        <v>0.0025379644376229494</v>
      </c>
      <c r="D177" s="84" t="s">
        <v>2130</v>
      </c>
      <c r="E177" s="84" t="b">
        <v>0</v>
      </c>
      <c r="F177" s="84" t="b">
        <v>0</v>
      </c>
      <c r="G177" s="84" t="b">
        <v>0</v>
      </c>
    </row>
    <row r="178" spans="1:7" ht="15">
      <c r="A178" s="84" t="s">
        <v>2056</v>
      </c>
      <c r="B178" s="84">
        <v>2</v>
      </c>
      <c r="C178" s="118">
        <v>0.0025379644376229494</v>
      </c>
      <c r="D178" s="84" t="s">
        <v>2130</v>
      </c>
      <c r="E178" s="84" t="b">
        <v>0</v>
      </c>
      <c r="F178" s="84" t="b">
        <v>0</v>
      </c>
      <c r="G178" s="84" t="b">
        <v>0</v>
      </c>
    </row>
    <row r="179" spans="1:7" ht="15">
      <c r="A179" s="84" t="s">
        <v>2057</v>
      </c>
      <c r="B179" s="84">
        <v>2</v>
      </c>
      <c r="C179" s="118">
        <v>0.0025379644376229494</v>
      </c>
      <c r="D179" s="84" t="s">
        <v>2130</v>
      </c>
      <c r="E179" s="84" t="b">
        <v>0</v>
      </c>
      <c r="F179" s="84" t="b">
        <v>0</v>
      </c>
      <c r="G179" s="84" t="b">
        <v>0</v>
      </c>
    </row>
    <row r="180" spans="1:7" ht="15">
      <c r="A180" s="84" t="s">
        <v>2058</v>
      </c>
      <c r="B180" s="84">
        <v>2</v>
      </c>
      <c r="C180" s="118">
        <v>0.0025379644376229494</v>
      </c>
      <c r="D180" s="84" t="s">
        <v>2130</v>
      </c>
      <c r="E180" s="84" t="b">
        <v>0</v>
      </c>
      <c r="F180" s="84" t="b">
        <v>0</v>
      </c>
      <c r="G180" s="84" t="b">
        <v>0</v>
      </c>
    </row>
    <row r="181" spans="1:7" ht="15">
      <c r="A181" s="84" t="s">
        <v>2059</v>
      </c>
      <c r="B181" s="84">
        <v>2</v>
      </c>
      <c r="C181" s="118">
        <v>0.0025379644376229494</v>
      </c>
      <c r="D181" s="84" t="s">
        <v>2130</v>
      </c>
      <c r="E181" s="84" t="b">
        <v>0</v>
      </c>
      <c r="F181" s="84" t="b">
        <v>0</v>
      </c>
      <c r="G181" s="84" t="b">
        <v>0</v>
      </c>
    </row>
    <row r="182" spans="1:7" ht="15">
      <c r="A182" s="84" t="s">
        <v>1584</v>
      </c>
      <c r="B182" s="84">
        <v>2</v>
      </c>
      <c r="C182" s="118">
        <v>0.0025379644376229494</v>
      </c>
      <c r="D182" s="84" t="s">
        <v>2130</v>
      </c>
      <c r="E182" s="84" t="b">
        <v>0</v>
      </c>
      <c r="F182" s="84" t="b">
        <v>0</v>
      </c>
      <c r="G182" s="84" t="b">
        <v>0</v>
      </c>
    </row>
    <row r="183" spans="1:7" ht="15">
      <c r="A183" s="84" t="s">
        <v>2060</v>
      </c>
      <c r="B183" s="84">
        <v>2</v>
      </c>
      <c r="C183" s="118">
        <v>0.0025379644376229494</v>
      </c>
      <c r="D183" s="84" t="s">
        <v>2130</v>
      </c>
      <c r="E183" s="84" t="b">
        <v>0</v>
      </c>
      <c r="F183" s="84" t="b">
        <v>0</v>
      </c>
      <c r="G183" s="84" t="b">
        <v>0</v>
      </c>
    </row>
    <row r="184" spans="1:7" ht="15">
      <c r="A184" s="84" t="s">
        <v>2061</v>
      </c>
      <c r="B184" s="84">
        <v>2</v>
      </c>
      <c r="C184" s="118">
        <v>0.0025379644376229494</v>
      </c>
      <c r="D184" s="84" t="s">
        <v>2130</v>
      </c>
      <c r="E184" s="84" t="b">
        <v>0</v>
      </c>
      <c r="F184" s="84" t="b">
        <v>0</v>
      </c>
      <c r="G184" s="84" t="b">
        <v>0</v>
      </c>
    </row>
    <row r="185" spans="1:7" ht="15">
      <c r="A185" s="84" t="s">
        <v>2062</v>
      </c>
      <c r="B185" s="84">
        <v>2</v>
      </c>
      <c r="C185" s="118">
        <v>0.0025379644376229494</v>
      </c>
      <c r="D185" s="84" t="s">
        <v>2130</v>
      </c>
      <c r="E185" s="84" t="b">
        <v>0</v>
      </c>
      <c r="F185" s="84" t="b">
        <v>0</v>
      </c>
      <c r="G185" s="84" t="b">
        <v>0</v>
      </c>
    </row>
    <row r="186" spans="1:7" ht="15">
      <c r="A186" s="84" t="s">
        <v>2063</v>
      </c>
      <c r="B186" s="84">
        <v>2</v>
      </c>
      <c r="C186" s="118">
        <v>0.0025379644376229494</v>
      </c>
      <c r="D186" s="84" t="s">
        <v>2130</v>
      </c>
      <c r="E186" s="84" t="b">
        <v>0</v>
      </c>
      <c r="F186" s="84" t="b">
        <v>0</v>
      </c>
      <c r="G186" s="84" t="b">
        <v>0</v>
      </c>
    </row>
    <row r="187" spans="1:7" ht="15">
      <c r="A187" s="84" t="s">
        <v>1660</v>
      </c>
      <c r="B187" s="84">
        <v>2</v>
      </c>
      <c r="C187" s="118">
        <v>0.002980005547261688</v>
      </c>
      <c r="D187" s="84" t="s">
        <v>2130</v>
      </c>
      <c r="E187" s="84" t="b">
        <v>0</v>
      </c>
      <c r="F187" s="84" t="b">
        <v>0</v>
      </c>
      <c r="G187" s="84" t="b">
        <v>0</v>
      </c>
    </row>
    <row r="188" spans="1:7" ht="15">
      <c r="A188" s="84" t="s">
        <v>2064</v>
      </c>
      <c r="B188" s="84">
        <v>2</v>
      </c>
      <c r="C188" s="118">
        <v>0.0025379644376229494</v>
      </c>
      <c r="D188" s="84" t="s">
        <v>2130</v>
      </c>
      <c r="E188" s="84" t="b">
        <v>0</v>
      </c>
      <c r="F188" s="84" t="b">
        <v>0</v>
      </c>
      <c r="G188" s="84" t="b">
        <v>0</v>
      </c>
    </row>
    <row r="189" spans="1:7" ht="15">
      <c r="A189" s="84" t="s">
        <v>2065</v>
      </c>
      <c r="B189" s="84">
        <v>2</v>
      </c>
      <c r="C189" s="118">
        <v>0.0025379644376229494</v>
      </c>
      <c r="D189" s="84" t="s">
        <v>2130</v>
      </c>
      <c r="E189" s="84" t="b">
        <v>0</v>
      </c>
      <c r="F189" s="84" t="b">
        <v>0</v>
      </c>
      <c r="G189" s="84" t="b">
        <v>0</v>
      </c>
    </row>
    <row r="190" spans="1:7" ht="15">
      <c r="A190" s="84" t="s">
        <v>2066</v>
      </c>
      <c r="B190" s="84">
        <v>2</v>
      </c>
      <c r="C190" s="118">
        <v>0.0025379644376229494</v>
      </c>
      <c r="D190" s="84" t="s">
        <v>2130</v>
      </c>
      <c r="E190" s="84" t="b">
        <v>0</v>
      </c>
      <c r="F190" s="84" t="b">
        <v>0</v>
      </c>
      <c r="G190" s="84" t="b">
        <v>0</v>
      </c>
    </row>
    <row r="191" spans="1:7" ht="15">
      <c r="A191" s="84" t="s">
        <v>2067</v>
      </c>
      <c r="B191" s="84">
        <v>2</v>
      </c>
      <c r="C191" s="118">
        <v>0.0025379644376229494</v>
      </c>
      <c r="D191" s="84" t="s">
        <v>2130</v>
      </c>
      <c r="E191" s="84" t="b">
        <v>0</v>
      </c>
      <c r="F191" s="84" t="b">
        <v>0</v>
      </c>
      <c r="G191" s="84" t="b">
        <v>0</v>
      </c>
    </row>
    <row r="192" spans="1:7" ht="15">
      <c r="A192" s="84" t="s">
        <v>2068</v>
      </c>
      <c r="B192" s="84">
        <v>2</v>
      </c>
      <c r="C192" s="118">
        <v>0.0025379644376229494</v>
      </c>
      <c r="D192" s="84" t="s">
        <v>2130</v>
      </c>
      <c r="E192" s="84" t="b">
        <v>0</v>
      </c>
      <c r="F192" s="84" t="b">
        <v>0</v>
      </c>
      <c r="G192" s="84" t="b">
        <v>0</v>
      </c>
    </row>
    <row r="193" spans="1:7" ht="15">
      <c r="A193" s="84" t="s">
        <v>2069</v>
      </c>
      <c r="B193" s="84">
        <v>2</v>
      </c>
      <c r="C193" s="118">
        <v>0.0025379644376229494</v>
      </c>
      <c r="D193" s="84" t="s">
        <v>2130</v>
      </c>
      <c r="E193" s="84" t="b">
        <v>0</v>
      </c>
      <c r="F193" s="84" t="b">
        <v>0</v>
      </c>
      <c r="G193" s="84" t="b">
        <v>0</v>
      </c>
    </row>
    <row r="194" spans="1:7" ht="15">
      <c r="A194" s="84" t="s">
        <v>2070</v>
      </c>
      <c r="B194" s="84">
        <v>2</v>
      </c>
      <c r="C194" s="118">
        <v>0.0025379644376229494</v>
      </c>
      <c r="D194" s="84" t="s">
        <v>2130</v>
      </c>
      <c r="E194" s="84" t="b">
        <v>0</v>
      </c>
      <c r="F194" s="84" t="b">
        <v>0</v>
      </c>
      <c r="G194" s="84" t="b">
        <v>0</v>
      </c>
    </row>
    <row r="195" spans="1:7" ht="15">
      <c r="A195" s="84" t="s">
        <v>2071</v>
      </c>
      <c r="B195" s="84">
        <v>2</v>
      </c>
      <c r="C195" s="118">
        <v>0.0025379644376229494</v>
      </c>
      <c r="D195" s="84" t="s">
        <v>2130</v>
      </c>
      <c r="E195" s="84" t="b">
        <v>0</v>
      </c>
      <c r="F195" s="84" t="b">
        <v>0</v>
      </c>
      <c r="G195" s="84" t="b">
        <v>0</v>
      </c>
    </row>
    <row r="196" spans="1:7" ht="15">
      <c r="A196" s="84" t="s">
        <v>2072</v>
      </c>
      <c r="B196" s="84">
        <v>2</v>
      </c>
      <c r="C196" s="118">
        <v>0.0025379644376229494</v>
      </c>
      <c r="D196" s="84" t="s">
        <v>2130</v>
      </c>
      <c r="E196" s="84" t="b">
        <v>0</v>
      </c>
      <c r="F196" s="84" t="b">
        <v>0</v>
      </c>
      <c r="G196" s="84" t="b">
        <v>0</v>
      </c>
    </row>
    <row r="197" spans="1:7" ht="15">
      <c r="A197" s="84" t="s">
        <v>2073</v>
      </c>
      <c r="B197" s="84">
        <v>2</v>
      </c>
      <c r="C197" s="118">
        <v>0.0025379644376229494</v>
      </c>
      <c r="D197" s="84" t="s">
        <v>2130</v>
      </c>
      <c r="E197" s="84" t="b">
        <v>0</v>
      </c>
      <c r="F197" s="84" t="b">
        <v>0</v>
      </c>
      <c r="G197" s="84" t="b">
        <v>0</v>
      </c>
    </row>
    <row r="198" spans="1:7" ht="15">
      <c r="A198" s="84" t="s">
        <v>2074</v>
      </c>
      <c r="B198" s="84">
        <v>2</v>
      </c>
      <c r="C198" s="118">
        <v>0.0025379644376229494</v>
      </c>
      <c r="D198" s="84" t="s">
        <v>2130</v>
      </c>
      <c r="E198" s="84" t="b">
        <v>0</v>
      </c>
      <c r="F198" s="84" t="b">
        <v>0</v>
      </c>
      <c r="G198" s="84" t="b">
        <v>0</v>
      </c>
    </row>
    <row r="199" spans="1:7" ht="15">
      <c r="A199" s="84" t="s">
        <v>2075</v>
      </c>
      <c r="B199" s="84">
        <v>2</v>
      </c>
      <c r="C199" s="118">
        <v>0.0025379644376229494</v>
      </c>
      <c r="D199" s="84" t="s">
        <v>2130</v>
      </c>
      <c r="E199" s="84" t="b">
        <v>0</v>
      </c>
      <c r="F199" s="84" t="b">
        <v>0</v>
      </c>
      <c r="G199" s="84" t="b">
        <v>0</v>
      </c>
    </row>
    <row r="200" spans="1:7" ht="15">
      <c r="A200" s="84" t="s">
        <v>2076</v>
      </c>
      <c r="B200" s="84">
        <v>2</v>
      </c>
      <c r="C200" s="118">
        <v>0.0025379644376229494</v>
      </c>
      <c r="D200" s="84" t="s">
        <v>2130</v>
      </c>
      <c r="E200" s="84" t="b">
        <v>0</v>
      </c>
      <c r="F200" s="84" t="b">
        <v>0</v>
      </c>
      <c r="G200" s="84" t="b">
        <v>0</v>
      </c>
    </row>
    <row r="201" spans="1:7" ht="15">
      <c r="A201" s="84" t="s">
        <v>2077</v>
      </c>
      <c r="B201" s="84">
        <v>2</v>
      </c>
      <c r="C201" s="118">
        <v>0.0025379644376229494</v>
      </c>
      <c r="D201" s="84" t="s">
        <v>2130</v>
      </c>
      <c r="E201" s="84" t="b">
        <v>0</v>
      </c>
      <c r="F201" s="84" t="b">
        <v>0</v>
      </c>
      <c r="G201" s="84" t="b">
        <v>0</v>
      </c>
    </row>
    <row r="202" spans="1:7" ht="15">
      <c r="A202" s="84" t="s">
        <v>2078</v>
      </c>
      <c r="B202" s="84">
        <v>2</v>
      </c>
      <c r="C202" s="118">
        <v>0.0025379644376229494</v>
      </c>
      <c r="D202" s="84" t="s">
        <v>2130</v>
      </c>
      <c r="E202" s="84" t="b">
        <v>0</v>
      </c>
      <c r="F202" s="84" t="b">
        <v>0</v>
      </c>
      <c r="G202" s="84" t="b">
        <v>0</v>
      </c>
    </row>
    <row r="203" spans="1:7" ht="15">
      <c r="A203" s="84" t="s">
        <v>2079</v>
      </c>
      <c r="B203" s="84">
        <v>2</v>
      </c>
      <c r="C203" s="118">
        <v>0.0025379644376229494</v>
      </c>
      <c r="D203" s="84" t="s">
        <v>2130</v>
      </c>
      <c r="E203" s="84" t="b">
        <v>0</v>
      </c>
      <c r="F203" s="84" t="b">
        <v>0</v>
      </c>
      <c r="G203" s="84" t="b">
        <v>0</v>
      </c>
    </row>
    <row r="204" spans="1:7" ht="15">
      <c r="A204" s="84" t="s">
        <v>2080</v>
      </c>
      <c r="B204" s="84">
        <v>2</v>
      </c>
      <c r="C204" s="118">
        <v>0.0025379644376229494</v>
      </c>
      <c r="D204" s="84" t="s">
        <v>2130</v>
      </c>
      <c r="E204" s="84" t="b">
        <v>0</v>
      </c>
      <c r="F204" s="84" t="b">
        <v>0</v>
      </c>
      <c r="G204" s="84" t="b">
        <v>0</v>
      </c>
    </row>
    <row r="205" spans="1:7" ht="15">
      <c r="A205" s="84" t="s">
        <v>2081</v>
      </c>
      <c r="B205" s="84">
        <v>2</v>
      </c>
      <c r="C205" s="118">
        <v>0.0025379644376229494</v>
      </c>
      <c r="D205" s="84" t="s">
        <v>2130</v>
      </c>
      <c r="E205" s="84" t="b">
        <v>0</v>
      </c>
      <c r="F205" s="84" t="b">
        <v>0</v>
      </c>
      <c r="G205" s="84" t="b">
        <v>0</v>
      </c>
    </row>
    <row r="206" spans="1:7" ht="15">
      <c r="A206" s="84" t="s">
        <v>2082</v>
      </c>
      <c r="B206" s="84">
        <v>2</v>
      </c>
      <c r="C206" s="118">
        <v>0.0025379644376229494</v>
      </c>
      <c r="D206" s="84" t="s">
        <v>2130</v>
      </c>
      <c r="E206" s="84" t="b">
        <v>0</v>
      </c>
      <c r="F206" s="84" t="b">
        <v>0</v>
      </c>
      <c r="G206" s="84" t="b">
        <v>0</v>
      </c>
    </row>
    <row r="207" spans="1:7" ht="15">
      <c r="A207" s="84" t="s">
        <v>2083</v>
      </c>
      <c r="B207" s="84">
        <v>2</v>
      </c>
      <c r="C207" s="118">
        <v>0.0025379644376229494</v>
      </c>
      <c r="D207" s="84" t="s">
        <v>2130</v>
      </c>
      <c r="E207" s="84" t="b">
        <v>0</v>
      </c>
      <c r="F207" s="84" t="b">
        <v>0</v>
      </c>
      <c r="G207" s="84" t="b">
        <v>0</v>
      </c>
    </row>
    <row r="208" spans="1:7" ht="15">
      <c r="A208" s="84" t="s">
        <v>2084</v>
      </c>
      <c r="B208" s="84">
        <v>2</v>
      </c>
      <c r="C208" s="118">
        <v>0.0025379644376229494</v>
      </c>
      <c r="D208" s="84" t="s">
        <v>2130</v>
      </c>
      <c r="E208" s="84" t="b">
        <v>0</v>
      </c>
      <c r="F208" s="84" t="b">
        <v>0</v>
      </c>
      <c r="G208" s="84" t="b">
        <v>0</v>
      </c>
    </row>
    <row r="209" spans="1:7" ht="15">
      <c r="A209" s="84" t="s">
        <v>2085</v>
      </c>
      <c r="B209" s="84">
        <v>2</v>
      </c>
      <c r="C209" s="118">
        <v>0.0025379644376229494</v>
      </c>
      <c r="D209" s="84" t="s">
        <v>2130</v>
      </c>
      <c r="E209" s="84" t="b">
        <v>0</v>
      </c>
      <c r="F209" s="84" t="b">
        <v>0</v>
      </c>
      <c r="G209" s="84" t="b">
        <v>0</v>
      </c>
    </row>
    <row r="210" spans="1:7" ht="15">
      <c r="A210" s="84" t="s">
        <v>2086</v>
      </c>
      <c r="B210" s="84">
        <v>2</v>
      </c>
      <c r="C210" s="118">
        <v>0.0025379644376229494</v>
      </c>
      <c r="D210" s="84" t="s">
        <v>2130</v>
      </c>
      <c r="E210" s="84" t="b">
        <v>0</v>
      </c>
      <c r="F210" s="84" t="b">
        <v>0</v>
      </c>
      <c r="G210" s="84" t="b">
        <v>0</v>
      </c>
    </row>
    <row r="211" spans="1:7" ht="15">
      <c r="A211" s="84" t="s">
        <v>2087</v>
      </c>
      <c r="B211" s="84">
        <v>2</v>
      </c>
      <c r="C211" s="118">
        <v>0.0025379644376229494</v>
      </c>
      <c r="D211" s="84" t="s">
        <v>2130</v>
      </c>
      <c r="E211" s="84" t="b">
        <v>0</v>
      </c>
      <c r="F211" s="84" t="b">
        <v>0</v>
      </c>
      <c r="G211" s="84" t="b">
        <v>0</v>
      </c>
    </row>
    <row r="212" spans="1:7" ht="15">
      <c r="A212" s="84" t="s">
        <v>2088</v>
      </c>
      <c r="B212" s="84">
        <v>2</v>
      </c>
      <c r="C212" s="118">
        <v>0.0025379644376229494</v>
      </c>
      <c r="D212" s="84" t="s">
        <v>2130</v>
      </c>
      <c r="E212" s="84" t="b">
        <v>0</v>
      </c>
      <c r="F212" s="84" t="b">
        <v>0</v>
      </c>
      <c r="G212" s="84" t="b">
        <v>0</v>
      </c>
    </row>
    <row r="213" spans="1:7" ht="15">
      <c r="A213" s="84" t="s">
        <v>2089</v>
      </c>
      <c r="B213" s="84">
        <v>2</v>
      </c>
      <c r="C213" s="118">
        <v>0.0025379644376229494</v>
      </c>
      <c r="D213" s="84" t="s">
        <v>2130</v>
      </c>
      <c r="E213" s="84" t="b">
        <v>0</v>
      </c>
      <c r="F213" s="84" t="b">
        <v>0</v>
      </c>
      <c r="G213" s="84" t="b">
        <v>0</v>
      </c>
    </row>
    <row r="214" spans="1:7" ht="15">
      <c r="A214" s="84" t="s">
        <v>2090</v>
      </c>
      <c r="B214" s="84">
        <v>2</v>
      </c>
      <c r="C214" s="118">
        <v>0.0025379644376229494</v>
      </c>
      <c r="D214" s="84" t="s">
        <v>2130</v>
      </c>
      <c r="E214" s="84" t="b">
        <v>1</v>
      </c>
      <c r="F214" s="84" t="b">
        <v>0</v>
      </c>
      <c r="G214" s="84" t="b">
        <v>0</v>
      </c>
    </row>
    <row r="215" spans="1:7" ht="15">
      <c r="A215" s="84" t="s">
        <v>2091</v>
      </c>
      <c r="B215" s="84">
        <v>2</v>
      </c>
      <c r="C215" s="118">
        <v>0.002980005547261688</v>
      </c>
      <c r="D215" s="84" t="s">
        <v>2130</v>
      </c>
      <c r="E215" s="84" t="b">
        <v>0</v>
      </c>
      <c r="F215" s="84" t="b">
        <v>0</v>
      </c>
      <c r="G215" s="84" t="b">
        <v>0</v>
      </c>
    </row>
    <row r="216" spans="1:7" ht="15">
      <c r="A216" s="84" t="s">
        <v>2092</v>
      </c>
      <c r="B216" s="84">
        <v>2</v>
      </c>
      <c r="C216" s="118">
        <v>0.0025379644376229494</v>
      </c>
      <c r="D216" s="84" t="s">
        <v>2130</v>
      </c>
      <c r="E216" s="84" t="b">
        <v>0</v>
      </c>
      <c r="F216" s="84" t="b">
        <v>0</v>
      </c>
      <c r="G216" s="84" t="b">
        <v>0</v>
      </c>
    </row>
    <row r="217" spans="1:7" ht="15">
      <c r="A217" s="84" t="s">
        <v>2093</v>
      </c>
      <c r="B217" s="84">
        <v>2</v>
      </c>
      <c r="C217" s="118">
        <v>0.0025379644376229494</v>
      </c>
      <c r="D217" s="84" t="s">
        <v>2130</v>
      </c>
      <c r="E217" s="84" t="b">
        <v>1</v>
      </c>
      <c r="F217" s="84" t="b">
        <v>0</v>
      </c>
      <c r="G217" s="84" t="b">
        <v>0</v>
      </c>
    </row>
    <row r="218" spans="1:7" ht="15">
      <c r="A218" s="84" t="s">
        <v>2094</v>
      </c>
      <c r="B218" s="84">
        <v>2</v>
      </c>
      <c r="C218" s="118">
        <v>0.0025379644376229494</v>
      </c>
      <c r="D218" s="84" t="s">
        <v>2130</v>
      </c>
      <c r="E218" s="84" t="b">
        <v>1</v>
      </c>
      <c r="F218" s="84" t="b">
        <v>0</v>
      </c>
      <c r="G218" s="84" t="b">
        <v>0</v>
      </c>
    </row>
    <row r="219" spans="1:7" ht="15">
      <c r="A219" s="84" t="s">
        <v>2095</v>
      </c>
      <c r="B219" s="84">
        <v>2</v>
      </c>
      <c r="C219" s="118">
        <v>0.002980005547261688</v>
      </c>
      <c r="D219" s="84" t="s">
        <v>2130</v>
      </c>
      <c r="E219" s="84" t="b">
        <v>0</v>
      </c>
      <c r="F219" s="84" t="b">
        <v>0</v>
      </c>
      <c r="G219" s="84" t="b">
        <v>0</v>
      </c>
    </row>
    <row r="220" spans="1:7" ht="15">
      <c r="A220" s="84" t="s">
        <v>2096</v>
      </c>
      <c r="B220" s="84">
        <v>2</v>
      </c>
      <c r="C220" s="118">
        <v>0.002980005547261688</v>
      </c>
      <c r="D220" s="84" t="s">
        <v>2130</v>
      </c>
      <c r="E220" s="84" t="b">
        <v>0</v>
      </c>
      <c r="F220" s="84" t="b">
        <v>0</v>
      </c>
      <c r="G220" s="84" t="b">
        <v>0</v>
      </c>
    </row>
    <row r="221" spans="1:7" ht="15">
      <c r="A221" s="84" t="s">
        <v>2097</v>
      </c>
      <c r="B221" s="84">
        <v>2</v>
      </c>
      <c r="C221" s="118">
        <v>0.0025379644376229494</v>
      </c>
      <c r="D221" s="84" t="s">
        <v>2130</v>
      </c>
      <c r="E221" s="84" t="b">
        <v>0</v>
      </c>
      <c r="F221" s="84" t="b">
        <v>0</v>
      </c>
      <c r="G221" s="84" t="b">
        <v>0</v>
      </c>
    </row>
    <row r="222" spans="1:7" ht="15">
      <c r="A222" s="84" t="s">
        <v>2098</v>
      </c>
      <c r="B222" s="84">
        <v>2</v>
      </c>
      <c r="C222" s="118">
        <v>0.0025379644376229494</v>
      </c>
      <c r="D222" s="84" t="s">
        <v>2130</v>
      </c>
      <c r="E222" s="84" t="b">
        <v>0</v>
      </c>
      <c r="F222" s="84" t="b">
        <v>0</v>
      </c>
      <c r="G222" s="84" t="b">
        <v>0</v>
      </c>
    </row>
    <row r="223" spans="1:7" ht="15">
      <c r="A223" s="84" t="s">
        <v>2099</v>
      </c>
      <c r="B223" s="84">
        <v>2</v>
      </c>
      <c r="C223" s="118">
        <v>0.0025379644376229494</v>
      </c>
      <c r="D223" s="84" t="s">
        <v>2130</v>
      </c>
      <c r="E223" s="84" t="b">
        <v>0</v>
      </c>
      <c r="F223" s="84" t="b">
        <v>0</v>
      </c>
      <c r="G223" s="84" t="b">
        <v>0</v>
      </c>
    </row>
    <row r="224" spans="1:7" ht="15">
      <c r="A224" s="84" t="s">
        <v>2100</v>
      </c>
      <c r="B224" s="84">
        <v>2</v>
      </c>
      <c r="C224" s="118">
        <v>0.0025379644376229494</v>
      </c>
      <c r="D224" s="84" t="s">
        <v>2130</v>
      </c>
      <c r="E224" s="84" t="b">
        <v>1</v>
      </c>
      <c r="F224" s="84" t="b">
        <v>0</v>
      </c>
      <c r="G224" s="84" t="b">
        <v>0</v>
      </c>
    </row>
    <row r="225" spans="1:7" ht="15">
      <c r="A225" s="84" t="s">
        <v>2101</v>
      </c>
      <c r="B225" s="84">
        <v>2</v>
      </c>
      <c r="C225" s="118">
        <v>0.0025379644376229494</v>
      </c>
      <c r="D225" s="84" t="s">
        <v>2130</v>
      </c>
      <c r="E225" s="84" t="b">
        <v>0</v>
      </c>
      <c r="F225" s="84" t="b">
        <v>0</v>
      </c>
      <c r="G225" s="84" t="b">
        <v>0</v>
      </c>
    </row>
    <row r="226" spans="1:7" ht="15">
      <c r="A226" s="84" t="s">
        <v>2102</v>
      </c>
      <c r="B226" s="84">
        <v>2</v>
      </c>
      <c r="C226" s="118">
        <v>0.0025379644376229494</v>
      </c>
      <c r="D226" s="84" t="s">
        <v>2130</v>
      </c>
      <c r="E226" s="84" t="b">
        <v>0</v>
      </c>
      <c r="F226" s="84" t="b">
        <v>0</v>
      </c>
      <c r="G226" s="84" t="b">
        <v>0</v>
      </c>
    </row>
    <row r="227" spans="1:7" ht="15">
      <c r="A227" s="84" t="s">
        <v>2103</v>
      </c>
      <c r="B227" s="84">
        <v>2</v>
      </c>
      <c r="C227" s="118">
        <v>0.0025379644376229494</v>
      </c>
      <c r="D227" s="84" t="s">
        <v>2130</v>
      </c>
      <c r="E227" s="84" t="b">
        <v>0</v>
      </c>
      <c r="F227" s="84" t="b">
        <v>0</v>
      </c>
      <c r="G227" s="84" t="b">
        <v>0</v>
      </c>
    </row>
    <row r="228" spans="1:7" ht="15">
      <c r="A228" s="84" t="s">
        <v>2104</v>
      </c>
      <c r="B228" s="84">
        <v>2</v>
      </c>
      <c r="C228" s="118">
        <v>0.0025379644376229494</v>
      </c>
      <c r="D228" s="84" t="s">
        <v>2130</v>
      </c>
      <c r="E228" s="84" t="b">
        <v>0</v>
      </c>
      <c r="F228" s="84" t="b">
        <v>0</v>
      </c>
      <c r="G228" s="84" t="b">
        <v>0</v>
      </c>
    </row>
    <row r="229" spans="1:7" ht="15">
      <c r="A229" s="84" t="s">
        <v>2105</v>
      </c>
      <c r="B229" s="84">
        <v>2</v>
      </c>
      <c r="C229" s="118">
        <v>0.0025379644376229494</v>
      </c>
      <c r="D229" s="84" t="s">
        <v>2130</v>
      </c>
      <c r="E229" s="84" t="b">
        <v>0</v>
      </c>
      <c r="F229" s="84" t="b">
        <v>0</v>
      </c>
      <c r="G229" s="84" t="b">
        <v>0</v>
      </c>
    </row>
    <row r="230" spans="1:7" ht="15">
      <c r="A230" s="84" t="s">
        <v>2106</v>
      </c>
      <c r="B230" s="84">
        <v>2</v>
      </c>
      <c r="C230" s="118">
        <v>0.0025379644376229494</v>
      </c>
      <c r="D230" s="84" t="s">
        <v>2130</v>
      </c>
      <c r="E230" s="84" t="b">
        <v>0</v>
      </c>
      <c r="F230" s="84" t="b">
        <v>0</v>
      </c>
      <c r="G230" s="84" t="b">
        <v>0</v>
      </c>
    </row>
    <row r="231" spans="1:7" ht="15">
      <c r="A231" s="84" t="s">
        <v>2107</v>
      </c>
      <c r="B231" s="84">
        <v>2</v>
      </c>
      <c r="C231" s="118">
        <v>0.0025379644376229494</v>
      </c>
      <c r="D231" s="84" t="s">
        <v>2130</v>
      </c>
      <c r="E231" s="84" t="b">
        <v>0</v>
      </c>
      <c r="F231" s="84" t="b">
        <v>0</v>
      </c>
      <c r="G231" s="84" t="b">
        <v>0</v>
      </c>
    </row>
    <row r="232" spans="1:7" ht="15">
      <c r="A232" s="84" t="s">
        <v>2108</v>
      </c>
      <c r="B232" s="84">
        <v>2</v>
      </c>
      <c r="C232" s="118">
        <v>0.0025379644376229494</v>
      </c>
      <c r="D232" s="84" t="s">
        <v>2130</v>
      </c>
      <c r="E232" s="84" t="b">
        <v>0</v>
      </c>
      <c r="F232" s="84" t="b">
        <v>0</v>
      </c>
      <c r="G232" s="84" t="b">
        <v>0</v>
      </c>
    </row>
    <row r="233" spans="1:7" ht="15">
      <c r="A233" s="84" t="s">
        <v>2109</v>
      </c>
      <c r="B233" s="84">
        <v>2</v>
      </c>
      <c r="C233" s="118">
        <v>0.0025379644376229494</v>
      </c>
      <c r="D233" s="84" t="s">
        <v>2130</v>
      </c>
      <c r="E233" s="84" t="b">
        <v>1</v>
      </c>
      <c r="F233" s="84" t="b">
        <v>0</v>
      </c>
      <c r="G233" s="84" t="b">
        <v>0</v>
      </c>
    </row>
    <row r="234" spans="1:7" ht="15">
      <c r="A234" s="84" t="s">
        <v>2110</v>
      </c>
      <c r="B234" s="84">
        <v>2</v>
      </c>
      <c r="C234" s="118">
        <v>0.0025379644376229494</v>
      </c>
      <c r="D234" s="84" t="s">
        <v>2130</v>
      </c>
      <c r="E234" s="84" t="b">
        <v>0</v>
      </c>
      <c r="F234" s="84" t="b">
        <v>0</v>
      </c>
      <c r="G234" s="84" t="b">
        <v>0</v>
      </c>
    </row>
    <row r="235" spans="1:7" ht="15">
      <c r="A235" s="84" t="s">
        <v>2111</v>
      </c>
      <c r="B235" s="84">
        <v>2</v>
      </c>
      <c r="C235" s="118">
        <v>0.0025379644376229494</v>
      </c>
      <c r="D235" s="84" t="s">
        <v>2130</v>
      </c>
      <c r="E235" s="84" t="b">
        <v>0</v>
      </c>
      <c r="F235" s="84" t="b">
        <v>0</v>
      </c>
      <c r="G235" s="84" t="b">
        <v>0</v>
      </c>
    </row>
    <row r="236" spans="1:7" ht="15">
      <c r="A236" s="84" t="s">
        <v>2112</v>
      </c>
      <c r="B236" s="84">
        <v>2</v>
      </c>
      <c r="C236" s="118">
        <v>0.0025379644376229494</v>
      </c>
      <c r="D236" s="84" t="s">
        <v>2130</v>
      </c>
      <c r="E236" s="84" t="b">
        <v>0</v>
      </c>
      <c r="F236" s="84" t="b">
        <v>0</v>
      </c>
      <c r="G236" s="84" t="b">
        <v>0</v>
      </c>
    </row>
    <row r="237" spans="1:7" ht="15">
      <c r="A237" s="84" t="s">
        <v>2113</v>
      </c>
      <c r="B237" s="84">
        <v>2</v>
      </c>
      <c r="C237" s="118">
        <v>0.0025379644376229494</v>
      </c>
      <c r="D237" s="84" t="s">
        <v>2130</v>
      </c>
      <c r="E237" s="84" t="b">
        <v>0</v>
      </c>
      <c r="F237" s="84" t="b">
        <v>0</v>
      </c>
      <c r="G237" s="84" t="b">
        <v>0</v>
      </c>
    </row>
    <row r="238" spans="1:7" ht="15">
      <c r="A238" s="84" t="s">
        <v>2114</v>
      </c>
      <c r="B238" s="84">
        <v>2</v>
      </c>
      <c r="C238" s="118">
        <v>0.0025379644376229494</v>
      </c>
      <c r="D238" s="84" t="s">
        <v>2130</v>
      </c>
      <c r="E238" s="84" t="b">
        <v>0</v>
      </c>
      <c r="F238" s="84" t="b">
        <v>0</v>
      </c>
      <c r="G238" s="84" t="b">
        <v>0</v>
      </c>
    </row>
    <row r="239" spans="1:7" ht="15">
      <c r="A239" s="84" t="s">
        <v>2115</v>
      </c>
      <c r="B239" s="84">
        <v>2</v>
      </c>
      <c r="C239" s="118">
        <v>0.0025379644376229494</v>
      </c>
      <c r="D239" s="84" t="s">
        <v>2130</v>
      </c>
      <c r="E239" s="84" t="b">
        <v>0</v>
      </c>
      <c r="F239" s="84" t="b">
        <v>0</v>
      </c>
      <c r="G239" s="84" t="b">
        <v>0</v>
      </c>
    </row>
    <row r="240" spans="1:7" ht="15">
      <c r="A240" s="84" t="s">
        <v>2116</v>
      </c>
      <c r="B240" s="84">
        <v>2</v>
      </c>
      <c r="C240" s="118">
        <v>0.0025379644376229494</v>
      </c>
      <c r="D240" s="84" t="s">
        <v>2130</v>
      </c>
      <c r="E240" s="84" t="b">
        <v>1</v>
      </c>
      <c r="F240" s="84" t="b">
        <v>0</v>
      </c>
      <c r="G240" s="84" t="b">
        <v>0</v>
      </c>
    </row>
    <row r="241" spans="1:7" ht="15">
      <c r="A241" s="84" t="s">
        <v>1696</v>
      </c>
      <c r="B241" s="84">
        <v>2</v>
      </c>
      <c r="C241" s="118">
        <v>0.002980005547261688</v>
      </c>
      <c r="D241" s="84" t="s">
        <v>2130</v>
      </c>
      <c r="E241" s="84" t="b">
        <v>0</v>
      </c>
      <c r="F241" s="84" t="b">
        <v>0</v>
      </c>
      <c r="G241" s="84" t="b">
        <v>0</v>
      </c>
    </row>
    <row r="242" spans="1:7" ht="15">
      <c r="A242" s="84" t="s">
        <v>2117</v>
      </c>
      <c r="B242" s="84">
        <v>2</v>
      </c>
      <c r="C242" s="118">
        <v>0.0025379644376229494</v>
      </c>
      <c r="D242" s="84" t="s">
        <v>2130</v>
      </c>
      <c r="E242" s="84" t="b">
        <v>0</v>
      </c>
      <c r="F242" s="84" t="b">
        <v>0</v>
      </c>
      <c r="G242" s="84" t="b">
        <v>0</v>
      </c>
    </row>
    <row r="243" spans="1:7" ht="15">
      <c r="A243" s="84" t="s">
        <v>224</v>
      </c>
      <c r="B243" s="84">
        <v>2</v>
      </c>
      <c r="C243" s="118">
        <v>0.0025379644376229494</v>
      </c>
      <c r="D243" s="84" t="s">
        <v>2130</v>
      </c>
      <c r="E243" s="84" t="b">
        <v>0</v>
      </c>
      <c r="F243" s="84" t="b">
        <v>0</v>
      </c>
      <c r="G243" s="84" t="b">
        <v>0</v>
      </c>
    </row>
    <row r="244" spans="1:7" ht="15">
      <c r="A244" s="84" t="s">
        <v>2118</v>
      </c>
      <c r="B244" s="84">
        <v>2</v>
      </c>
      <c r="C244" s="118">
        <v>0.0025379644376229494</v>
      </c>
      <c r="D244" s="84" t="s">
        <v>2130</v>
      </c>
      <c r="E244" s="84" t="b">
        <v>0</v>
      </c>
      <c r="F244" s="84" t="b">
        <v>0</v>
      </c>
      <c r="G244" s="84" t="b">
        <v>0</v>
      </c>
    </row>
    <row r="245" spans="1:7" ht="15">
      <c r="A245" s="84" t="s">
        <v>2119</v>
      </c>
      <c r="B245" s="84">
        <v>2</v>
      </c>
      <c r="C245" s="118">
        <v>0.0025379644376229494</v>
      </c>
      <c r="D245" s="84" t="s">
        <v>2130</v>
      </c>
      <c r="E245" s="84" t="b">
        <v>0</v>
      </c>
      <c r="F245" s="84" t="b">
        <v>0</v>
      </c>
      <c r="G245" s="84" t="b">
        <v>0</v>
      </c>
    </row>
    <row r="246" spans="1:7" ht="15">
      <c r="A246" s="84" t="s">
        <v>2120</v>
      </c>
      <c r="B246" s="84">
        <v>2</v>
      </c>
      <c r="C246" s="118">
        <v>0.0025379644376229494</v>
      </c>
      <c r="D246" s="84" t="s">
        <v>2130</v>
      </c>
      <c r="E246" s="84" t="b">
        <v>0</v>
      </c>
      <c r="F246" s="84" t="b">
        <v>0</v>
      </c>
      <c r="G246" s="84" t="b">
        <v>0</v>
      </c>
    </row>
    <row r="247" spans="1:7" ht="15">
      <c r="A247" s="84" t="s">
        <v>2121</v>
      </c>
      <c r="B247" s="84">
        <v>2</v>
      </c>
      <c r="C247" s="118">
        <v>0.0025379644376229494</v>
      </c>
      <c r="D247" s="84" t="s">
        <v>2130</v>
      </c>
      <c r="E247" s="84" t="b">
        <v>0</v>
      </c>
      <c r="F247" s="84" t="b">
        <v>0</v>
      </c>
      <c r="G247" s="84" t="b">
        <v>0</v>
      </c>
    </row>
    <row r="248" spans="1:7" ht="15">
      <c r="A248" s="84" t="s">
        <v>2122</v>
      </c>
      <c r="B248" s="84">
        <v>2</v>
      </c>
      <c r="C248" s="118">
        <v>0.0025379644376229494</v>
      </c>
      <c r="D248" s="84" t="s">
        <v>2130</v>
      </c>
      <c r="E248" s="84" t="b">
        <v>0</v>
      </c>
      <c r="F248" s="84" t="b">
        <v>0</v>
      </c>
      <c r="G248" s="84" t="b">
        <v>0</v>
      </c>
    </row>
    <row r="249" spans="1:7" ht="15">
      <c r="A249" s="84" t="s">
        <v>2123</v>
      </c>
      <c r="B249" s="84">
        <v>2</v>
      </c>
      <c r="C249" s="118">
        <v>0.0025379644376229494</v>
      </c>
      <c r="D249" s="84" t="s">
        <v>2130</v>
      </c>
      <c r="E249" s="84" t="b">
        <v>0</v>
      </c>
      <c r="F249" s="84" t="b">
        <v>0</v>
      </c>
      <c r="G249" s="84" t="b">
        <v>0</v>
      </c>
    </row>
    <row r="250" spans="1:7" ht="15">
      <c r="A250" s="84" t="s">
        <v>2124</v>
      </c>
      <c r="B250" s="84">
        <v>2</v>
      </c>
      <c r="C250" s="118">
        <v>0.0025379644376229494</v>
      </c>
      <c r="D250" s="84" t="s">
        <v>2130</v>
      </c>
      <c r="E250" s="84" t="b">
        <v>0</v>
      </c>
      <c r="F250" s="84" t="b">
        <v>0</v>
      </c>
      <c r="G250" s="84" t="b">
        <v>0</v>
      </c>
    </row>
    <row r="251" spans="1:7" ht="15">
      <c r="A251" s="84" t="s">
        <v>2125</v>
      </c>
      <c r="B251" s="84">
        <v>2</v>
      </c>
      <c r="C251" s="118">
        <v>0.0025379644376229494</v>
      </c>
      <c r="D251" s="84" t="s">
        <v>2130</v>
      </c>
      <c r="E251" s="84" t="b">
        <v>0</v>
      </c>
      <c r="F251" s="84" t="b">
        <v>0</v>
      </c>
      <c r="G251" s="84" t="b">
        <v>0</v>
      </c>
    </row>
    <row r="252" spans="1:7" ht="15">
      <c r="A252" s="84" t="s">
        <v>2126</v>
      </c>
      <c r="B252" s="84">
        <v>2</v>
      </c>
      <c r="C252" s="118">
        <v>0.0025379644376229494</v>
      </c>
      <c r="D252" s="84" t="s">
        <v>2130</v>
      </c>
      <c r="E252" s="84" t="b">
        <v>1</v>
      </c>
      <c r="F252" s="84" t="b">
        <v>0</v>
      </c>
      <c r="G252" s="84" t="b">
        <v>0</v>
      </c>
    </row>
    <row r="253" spans="1:7" ht="15">
      <c r="A253" s="84" t="s">
        <v>2127</v>
      </c>
      <c r="B253" s="84">
        <v>2</v>
      </c>
      <c r="C253" s="118">
        <v>0.0025379644376229494</v>
      </c>
      <c r="D253" s="84" t="s">
        <v>2130</v>
      </c>
      <c r="E253" s="84" t="b">
        <v>0</v>
      </c>
      <c r="F253" s="84" t="b">
        <v>0</v>
      </c>
      <c r="G253" s="84" t="b">
        <v>0</v>
      </c>
    </row>
    <row r="254" spans="1:7" ht="15">
      <c r="A254" s="84" t="s">
        <v>219</v>
      </c>
      <c r="B254" s="84">
        <v>2</v>
      </c>
      <c r="C254" s="118">
        <v>0.0025379644376229494</v>
      </c>
      <c r="D254" s="84" t="s">
        <v>2130</v>
      </c>
      <c r="E254" s="84" t="b">
        <v>0</v>
      </c>
      <c r="F254" s="84" t="b">
        <v>0</v>
      </c>
      <c r="G254" s="84" t="b">
        <v>0</v>
      </c>
    </row>
    <row r="255" spans="1:7" ht="15">
      <c r="A255" s="84" t="s">
        <v>1608</v>
      </c>
      <c r="B255" s="84">
        <v>31</v>
      </c>
      <c r="C255" s="118">
        <v>0</v>
      </c>
      <c r="D255" s="84" t="s">
        <v>1479</v>
      </c>
      <c r="E255" s="84" t="b">
        <v>0</v>
      </c>
      <c r="F255" s="84" t="b">
        <v>1</v>
      </c>
      <c r="G255" s="84" t="b">
        <v>0</v>
      </c>
    </row>
    <row r="256" spans="1:7" ht="15">
      <c r="A256" s="84" t="s">
        <v>1607</v>
      </c>
      <c r="B256" s="84">
        <v>31</v>
      </c>
      <c r="C256" s="118">
        <v>0</v>
      </c>
      <c r="D256" s="84" t="s">
        <v>1479</v>
      </c>
      <c r="E256" s="84" t="b">
        <v>0</v>
      </c>
      <c r="F256" s="84" t="b">
        <v>0</v>
      </c>
      <c r="G256" s="84" t="b">
        <v>0</v>
      </c>
    </row>
    <row r="257" spans="1:7" ht="15">
      <c r="A257" s="84" t="s">
        <v>1609</v>
      </c>
      <c r="B257" s="84">
        <v>28</v>
      </c>
      <c r="C257" s="118">
        <v>0.0012930880714807072</v>
      </c>
      <c r="D257" s="84" t="s">
        <v>1479</v>
      </c>
      <c r="E257" s="84" t="b">
        <v>0</v>
      </c>
      <c r="F257" s="84" t="b">
        <v>0</v>
      </c>
      <c r="G257" s="84" t="b">
        <v>0</v>
      </c>
    </row>
    <row r="258" spans="1:7" ht="15">
      <c r="A258" s="84" t="s">
        <v>1611</v>
      </c>
      <c r="B258" s="84">
        <v>27</v>
      </c>
      <c r="C258" s="118">
        <v>0.002539164578724722</v>
      </c>
      <c r="D258" s="84" t="s">
        <v>1479</v>
      </c>
      <c r="E258" s="84" t="b">
        <v>0</v>
      </c>
      <c r="F258" s="84" t="b">
        <v>0</v>
      </c>
      <c r="G258" s="84" t="b">
        <v>0</v>
      </c>
    </row>
    <row r="259" spans="1:7" ht="15">
      <c r="A259" s="84" t="s">
        <v>1613</v>
      </c>
      <c r="B259" s="84">
        <v>27</v>
      </c>
      <c r="C259" s="118">
        <v>0.002539164578724722</v>
      </c>
      <c r="D259" s="84" t="s">
        <v>1479</v>
      </c>
      <c r="E259" s="84" t="b">
        <v>0</v>
      </c>
      <c r="F259" s="84" t="b">
        <v>0</v>
      </c>
      <c r="G259" s="84" t="b">
        <v>0</v>
      </c>
    </row>
    <row r="260" spans="1:7" ht="15">
      <c r="A260" s="84" t="s">
        <v>1614</v>
      </c>
      <c r="B260" s="84">
        <v>27</v>
      </c>
      <c r="C260" s="118">
        <v>0.002539164578724722</v>
      </c>
      <c r="D260" s="84" t="s">
        <v>1479</v>
      </c>
      <c r="E260" s="84" t="b">
        <v>0</v>
      </c>
      <c r="F260" s="84" t="b">
        <v>0</v>
      </c>
      <c r="G260" s="84" t="b">
        <v>0</v>
      </c>
    </row>
    <row r="261" spans="1:7" ht="15">
      <c r="A261" s="84" t="s">
        <v>1615</v>
      </c>
      <c r="B261" s="84">
        <v>27</v>
      </c>
      <c r="C261" s="118">
        <v>0.002539164578724722</v>
      </c>
      <c r="D261" s="84" t="s">
        <v>1479</v>
      </c>
      <c r="E261" s="84" t="b">
        <v>0</v>
      </c>
      <c r="F261" s="84" t="b">
        <v>0</v>
      </c>
      <c r="G261" s="84" t="b">
        <v>0</v>
      </c>
    </row>
    <row r="262" spans="1:7" ht="15">
      <c r="A262" s="84" t="s">
        <v>1610</v>
      </c>
      <c r="B262" s="84">
        <v>27</v>
      </c>
      <c r="C262" s="118">
        <v>0.002539164578724722</v>
      </c>
      <c r="D262" s="84" t="s">
        <v>1479</v>
      </c>
      <c r="E262" s="84" t="b">
        <v>0</v>
      </c>
      <c r="F262" s="84" t="b">
        <v>0</v>
      </c>
      <c r="G262" s="84" t="b">
        <v>0</v>
      </c>
    </row>
    <row r="263" spans="1:7" ht="15">
      <c r="A263" s="84" t="s">
        <v>1616</v>
      </c>
      <c r="B263" s="84">
        <v>27</v>
      </c>
      <c r="C263" s="118">
        <v>0.002539164578724722</v>
      </c>
      <c r="D263" s="84" t="s">
        <v>1479</v>
      </c>
      <c r="E263" s="84" t="b">
        <v>0</v>
      </c>
      <c r="F263" s="84" t="b">
        <v>0</v>
      </c>
      <c r="G263" s="84" t="b">
        <v>0</v>
      </c>
    </row>
    <row r="264" spans="1:7" ht="15">
      <c r="A264" s="84" t="s">
        <v>1617</v>
      </c>
      <c r="B264" s="84">
        <v>27</v>
      </c>
      <c r="C264" s="118">
        <v>0.002539164578724722</v>
      </c>
      <c r="D264" s="84" t="s">
        <v>1479</v>
      </c>
      <c r="E264" s="84" t="b">
        <v>0</v>
      </c>
      <c r="F264" s="84" t="b">
        <v>0</v>
      </c>
      <c r="G264" s="84" t="b">
        <v>0</v>
      </c>
    </row>
    <row r="265" spans="1:7" ht="15">
      <c r="A265" s="84" t="s">
        <v>296</v>
      </c>
      <c r="B265" s="84">
        <v>26</v>
      </c>
      <c r="C265" s="118">
        <v>0.0037364875700957316</v>
      </c>
      <c r="D265" s="84" t="s">
        <v>1479</v>
      </c>
      <c r="E265" s="84" t="b">
        <v>0</v>
      </c>
      <c r="F265" s="84" t="b">
        <v>0</v>
      </c>
      <c r="G265" s="84" t="b">
        <v>0</v>
      </c>
    </row>
    <row r="266" spans="1:7" ht="15">
      <c r="A266" s="84" t="s">
        <v>2040</v>
      </c>
      <c r="B266" s="84">
        <v>2</v>
      </c>
      <c r="C266" s="118">
        <v>0.0070385939529392415</v>
      </c>
      <c r="D266" s="84" t="s">
        <v>1479</v>
      </c>
      <c r="E266" s="84" t="b">
        <v>0</v>
      </c>
      <c r="F266" s="84" t="b">
        <v>0</v>
      </c>
      <c r="G266" s="84" t="b">
        <v>0</v>
      </c>
    </row>
    <row r="267" spans="1:7" ht="15">
      <c r="A267" s="84" t="s">
        <v>2041</v>
      </c>
      <c r="B267" s="84">
        <v>2</v>
      </c>
      <c r="C267" s="118">
        <v>0.0070385939529392415</v>
      </c>
      <c r="D267" s="84" t="s">
        <v>1479</v>
      </c>
      <c r="E267" s="84" t="b">
        <v>0</v>
      </c>
      <c r="F267" s="84" t="b">
        <v>0</v>
      </c>
      <c r="G267" s="84" t="b">
        <v>0</v>
      </c>
    </row>
    <row r="268" spans="1:7" ht="15">
      <c r="A268" s="84" t="s">
        <v>1578</v>
      </c>
      <c r="B268" s="84">
        <v>2</v>
      </c>
      <c r="C268" s="118">
        <v>0.0070385939529392415</v>
      </c>
      <c r="D268" s="84" t="s">
        <v>1479</v>
      </c>
      <c r="E268" s="84" t="b">
        <v>0</v>
      </c>
      <c r="F268" s="84" t="b">
        <v>0</v>
      </c>
      <c r="G268" s="84" t="b">
        <v>0</v>
      </c>
    </row>
    <row r="269" spans="1:7" ht="15">
      <c r="A269" s="84" t="s">
        <v>2042</v>
      </c>
      <c r="B269" s="84">
        <v>2</v>
      </c>
      <c r="C269" s="118">
        <v>0.0070385939529392415</v>
      </c>
      <c r="D269" s="84" t="s">
        <v>1479</v>
      </c>
      <c r="E269" s="84" t="b">
        <v>0</v>
      </c>
      <c r="F269" s="84" t="b">
        <v>0</v>
      </c>
      <c r="G269" s="84" t="b">
        <v>0</v>
      </c>
    </row>
    <row r="270" spans="1:7" ht="15">
      <c r="A270" s="84" t="s">
        <v>1987</v>
      </c>
      <c r="B270" s="84">
        <v>2</v>
      </c>
      <c r="C270" s="118">
        <v>0.0070385939529392415</v>
      </c>
      <c r="D270" s="84" t="s">
        <v>1479</v>
      </c>
      <c r="E270" s="84" t="b">
        <v>0</v>
      </c>
      <c r="F270" s="84" t="b">
        <v>0</v>
      </c>
      <c r="G270" s="84" t="b">
        <v>0</v>
      </c>
    </row>
    <row r="271" spans="1:7" ht="15">
      <c r="A271" s="84" t="s">
        <v>2043</v>
      </c>
      <c r="B271" s="84">
        <v>2</v>
      </c>
      <c r="C271" s="118">
        <v>0.0070385939529392415</v>
      </c>
      <c r="D271" s="84" t="s">
        <v>1479</v>
      </c>
      <c r="E271" s="84" t="b">
        <v>0</v>
      </c>
      <c r="F271" s="84" t="b">
        <v>0</v>
      </c>
      <c r="G271" s="84" t="b">
        <v>0</v>
      </c>
    </row>
    <row r="272" spans="1:7" ht="15">
      <c r="A272" s="84" t="s">
        <v>2044</v>
      </c>
      <c r="B272" s="84">
        <v>2</v>
      </c>
      <c r="C272" s="118">
        <v>0.0070385939529392415</v>
      </c>
      <c r="D272" s="84" t="s">
        <v>1479</v>
      </c>
      <c r="E272" s="84" t="b">
        <v>0</v>
      </c>
      <c r="F272" s="84" t="b">
        <v>0</v>
      </c>
      <c r="G272" s="84" t="b">
        <v>0</v>
      </c>
    </row>
    <row r="273" spans="1:7" ht="15">
      <c r="A273" s="84" t="s">
        <v>2045</v>
      </c>
      <c r="B273" s="84">
        <v>2</v>
      </c>
      <c r="C273" s="118">
        <v>0.0070385939529392415</v>
      </c>
      <c r="D273" s="84" t="s">
        <v>1479</v>
      </c>
      <c r="E273" s="84" t="b">
        <v>0</v>
      </c>
      <c r="F273" s="84" t="b">
        <v>0</v>
      </c>
      <c r="G273" s="84" t="b">
        <v>0</v>
      </c>
    </row>
    <row r="274" spans="1:7" ht="15">
      <c r="A274" s="84" t="s">
        <v>2046</v>
      </c>
      <c r="B274" s="84">
        <v>2</v>
      </c>
      <c r="C274" s="118">
        <v>0.0070385939529392415</v>
      </c>
      <c r="D274" s="84" t="s">
        <v>1479</v>
      </c>
      <c r="E274" s="84" t="b">
        <v>0</v>
      </c>
      <c r="F274" s="84" t="b">
        <v>0</v>
      </c>
      <c r="G274" s="84" t="b">
        <v>0</v>
      </c>
    </row>
    <row r="275" spans="1:7" ht="15">
      <c r="A275" s="84" t="s">
        <v>2004</v>
      </c>
      <c r="B275" s="84">
        <v>2</v>
      </c>
      <c r="C275" s="118">
        <v>0.0070385939529392415</v>
      </c>
      <c r="D275" s="84" t="s">
        <v>1479</v>
      </c>
      <c r="E275" s="84" t="b">
        <v>0</v>
      </c>
      <c r="F275" s="84" t="b">
        <v>0</v>
      </c>
      <c r="G275" s="84" t="b">
        <v>0</v>
      </c>
    </row>
    <row r="276" spans="1:7" ht="15">
      <c r="A276" s="84" t="s">
        <v>243</v>
      </c>
      <c r="B276" s="84">
        <v>9</v>
      </c>
      <c r="C276" s="118">
        <v>0.011380725318389519</v>
      </c>
      <c r="D276" s="84" t="s">
        <v>1480</v>
      </c>
      <c r="E276" s="84" t="b">
        <v>0</v>
      </c>
      <c r="F276" s="84" t="b">
        <v>0</v>
      </c>
      <c r="G276" s="84" t="b">
        <v>0</v>
      </c>
    </row>
    <row r="277" spans="1:7" ht="15">
      <c r="A277" s="84" t="s">
        <v>212</v>
      </c>
      <c r="B277" s="84">
        <v>9</v>
      </c>
      <c r="C277" s="118">
        <v>0.011380725318389519</v>
      </c>
      <c r="D277" s="84" t="s">
        <v>1480</v>
      </c>
      <c r="E277" s="84" t="b">
        <v>0</v>
      </c>
      <c r="F277" s="84" t="b">
        <v>0</v>
      </c>
      <c r="G277" s="84" t="b">
        <v>0</v>
      </c>
    </row>
    <row r="278" spans="1:7" ht="15">
      <c r="A278" s="84" t="s">
        <v>1619</v>
      </c>
      <c r="B278" s="84">
        <v>9</v>
      </c>
      <c r="C278" s="118">
        <v>0.012962762095112651</v>
      </c>
      <c r="D278" s="84" t="s">
        <v>1480</v>
      </c>
      <c r="E278" s="84" t="b">
        <v>0</v>
      </c>
      <c r="F278" s="84" t="b">
        <v>0</v>
      </c>
      <c r="G278" s="84" t="b">
        <v>0</v>
      </c>
    </row>
    <row r="279" spans="1:7" ht="15">
      <c r="A279" s="84" t="s">
        <v>1620</v>
      </c>
      <c r="B279" s="84">
        <v>6</v>
      </c>
      <c r="C279" s="118">
        <v>0.017424701855964057</v>
      </c>
      <c r="D279" s="84" t="s">
        <v>1480</v>
      </c>
      <c r="E279" s="84" t="b">
        <v>0</v>
      </c>
      <c r="F279" s="84" t="b">
        <v>0</v>
      </c>
      <c r="G279" s="84" t="b">
        <v>0</v>
      </c>
    </row>
    <row r="280" spans="1:7" ht="15">
      <c r="A280" s="84" t="s">
        <v>1577</v>
      </c>
      <c r="B280" s="84">
        <v>5</v>
      </c>
      <c r="C280" s="118">
        <v>0.010708750694122002</v>
      </c>
      <c r="D280" s="84" t="s">
        <v>1480</v>
      </c>
      <c r="E280" s="84" t="b">
        <v>0</v>
      </c>
      <c r="F280" s="84" t="b">
        <v>0</v>
      </c>
      <c r="G280" s="84" t="b">
        <v>0</v>
      </c>
    </row>
    <row r="281" spans="1:7" ht="15">
      <c r="A281" s="84" t="s">
        <v>307</v>
      </c>
      <c r="B281" s="84">
        <v>5</v>
      </c>
      <c r="C281" s="118">
        <v>0.010708750694122002</v>
      </c>
      <c r="D281" s="84" t="s">
        <v>1480</v>
      </c>
      <c r="E281" s="84" t="b">
        <v>0</v>
      </c>
      <c r="F281" s="84" t="b">
        <v>0</v>
      </c>
      <c r="G281" s="84" t="b">
        <v>0</v>
      </c>
    </row>
    <row r="282" spans="1:7" ht="15">
      <c r="A282" s="84" t="s">
        <v>1621</v>
      </c>
      <c r="B282" s="84">
        <v>5</v>
      </c>
      <c r="C282" s="118">
        <v>0.012373871192542216</v>
      </c>
      <c r="D282" s="84" t="s">
        <v>1480</v>
      </c>
      <c r="E282" s="84" t="b">
        <v>0</v>
      </c>
      <c r="F282" s="84" t="b">
        <v>0</v>
      </c>
      <c r="G282" s="84" t="b">
        <v>0</v>
      </c>
    </row>
    <row r="283" spans="1:7" ht="15">
      <c r="A283" s="84" t="s">
        <v>1622</v>
      </c>
      <c r="B283" s="84">
        <v>5</v>
      </c>
      <c r="C283" s="118">
        <v>0.010708750694122002</v>
      </c>
      <c r="D283" s="84" t="s">
        <v>1480</v>
      </c>
      <c r="E283" s="84" t="b">
        <v>0</v>
      </c>
      <c r="F283" s="84" t="b">
        <v>0</v>
      </c>
      <c r="G283" s="84" t="b">
        <v>0</v>
      </c>
    </row>
    <row r="284" spans="1:7" ht="15">
      <c r="A284" s="84" t="s">
        <v>250</v>
      </c>
      <c r="B284" s="84">
        <v>4</v>
      </c>
      <c r="C284" s="118">
        <v>0.009899096954033772</v>
      </c>
      <c r="D284" s="84" t="s">
        <v>1480</v>
      </c>
      <c r="E284" s="84" t="b">
        <v>0</v>
      </c>
      <c r="F284" s="84" t="b">
        <v>0</v>
      </c>
      <c r="G284" s="84" t="b">
        <v>0</v>
      </c>
    </row>
    <row r="285" spans="1:7" ht="15">
      <c r="A285" s="84" t="s">
        <v>1623</v>
      </c>
      <c r="B285" s="84">
        <v>4</v>
      </c>
      <c r="C285" s="118">
        <v>0.011616467903976038</v>
      </c>
      <c r="D285" s="84" t="s">
        <v>1480</v>
      </c>
      <c r="E285" s="84" t="b">
        <v>0</v>
      </c>
      <c r="F285" s="84" t="b">
        <v>0</v>
      </c>
      <c r="G285" s="84" t="b">
        <v>0</v>
      </c>
    </row>
    <row r="286" spans="1:7" ht="15">
      <c r="A286" s="84" t="s">
        <v>1673</v>
      </c>
      <c r="B286" s="84">
        <v>4</v>
      </c>
      <c r="C286" s="118">
        <v>0.014036966310239698</v>
      </c>
      <c r="D286" s="84" t="s">
        <v>1480</v>
      </c>
      <c r="E286" s="84" t="b">
        <v>0</v>
      </c>
      <c r="F286" s="84" t="b">
        <v>0</v>
      </c>
      <c r="G286" s="84" t="b">
        <v>0</v>
      </c>
    </row>
    <row r="287" spans="1:7" ht="15">
      <c r="A287" s="84" t="s">
        <v>1674</v>
      </c>
      <c r="B287" s="84">
        <v>4</v>
      </c>
      <c r="C287" s="118">
        <v>0.014036966310239698</v>
      </c>
      <c r="D287" s="84" t="s">
        <v>1480</v>
      </c>
      <c r="E287" s="84" t="b">
        <v>0</v>
      </c>
      <c r="F287" s="84" t="b">
        <v>0</v>
      </c>
      <c r="G287" s="84" t="b">
        <v>0</v>
      </c>
    </row>
    <row r="288" spans="1:7" ht="15">
      <c r="A288" s="84" t="s">
        <v>1976</v>
      </c>
      <c r="B288" s="84">
        <v>3</v>
      </c>
      <c r="C288" s="118">
        <v>0.008712350927982029</v>
      </c>
      <c r="D288" s="84" t="s">
        <v>1480</v>
      </c>
      <c r="E288" s="84" t="b">
        <v>0</v>
      </c>
      <c r="F288" s="84" t="b">
        <v>0</v>
      </c>
      <c r="G288" s="84" t="b">
        <v>0</v>
      </c>
    </row>
    <row r="289" spans="1:7" ht="15">
      <c r="A289" s="84" t="s">
        <v>2023</v>
      </c>
      <c r="B289" s="84">
        <v>3</v>
      </c>
      <c r="C289" s="118">
        <v>0.008712350927982029</v>
      </c>
      <c r="D289" s="84" t="s">
        <v>1480</v>
      </c>
      <c r="E289" s="84" t="b">
        <v>1</v>
      </c>
      <c r="F289" s="84" t="b">
        <v>0</v>
      </c>
      <c r="G289" s="84" t="b">
        <v>0</v>
      </c>
    </row>
    <row r="290" spans="1:7" ht="15">
      <c r="A290" s="84" t="s">
        <v>2024</v>
      </c>
      <c r="B290" s="84">
        <v>3</v>
      </c>
      <c r="C290" s="118">
        <v>0.008712350927982029</v>
      </c>
      <c r="D290" s="84" t="s">
        <v>1480</v>
      </c>
      <c r="E290" s="84" t="b">
        <v>0</v>
      </c>
      <c r="F290" s="84" t="b">
        <v>0</v>
      </c>
      <c r="G290" s="84" t="b">
        <v>0</v>
      </c>
    </row>
    <row r="291" spans="1:7" ht="15">
      <c r="A291" s="84" t="s">
        <v>308</v>
      </c>
      <c r="B291" s="84">
        <v>3</v>
      </c>
      <c r="C291" s="118">
        <v>0.008712350927982029</v>
      </c>
      <c r="D291" s="84" t="s">
        <v>1480</v>
      </c>
      <c r="E291" s="84" t="b">
        <v>0</v>
      </c>
      <c r="F291" s="84" t="b">
        <v>0</v>
      </c>
      <c r="G291" s="84" t="b">
        <v>0</v>
      </c>
    </row>
    <row r="292" spans="1:7" ht="15">
      <c r="A292" s="84" t="s">
        <v>2025</v>
      </c>
      <c r="B292" s="84">
        <v>3</v>
      </c>
      <c r="C292" s="118">
        <v>0.008712350927982029</v>
      </c>
      <c r="D292" s="84" t="s">
        <v>1480</v>
      </c>
      <c r="E292" s="84" t="b">
        <v>0</v>
      </c>
      <c r="F292" s="84" t="b">
        <v>0</v>
      </c>
      <c r="G292" s="84" t="b">
        <v>0</v>
      </c>
    </row>
    <row r="293" spans="1:7" ht="15">
      <c r="A293" s="84" t="s">
        <v>2026</v>
      </c>
      <c r="B293" s="84">
        <v>3</v>
      </c>
      <c r="C293" s="118">
        <v>0.008712350927982029</v>
      </c>
      <c r="D293" s="84" t="s">
        <v>1480</v>
      </c>
      <c r="E293" s="84" t="b">
        <v>0</v>
      </c>
      <c r="F293" s="84" t="b">
        <v>0</v>
      </c>
      <c r="G293" s="84" t="b">
        <v>0</v>
      </c>
    </row>
    <row r="294" spans="1:7" ht="15">
      <c r="A294" s="84" t="s">
        <v>2027</v>
      </c>
      <c r="B294" s="84">
        <v>3</v>
      </c>
      <c r="C294" s="118">
        <v>0.008712350927982029</v>
      </c>
      <c r="D294" s="84" t="s">
        <v>1480</v>
      </c>
      <c r="E294" s="84" t="b">
        <v>0</v>
      </c>
      <c r="F294" s="84" t="b">
        <v>0</v>
      </c>
      <c r="G294" s="84" t="b">
        <v>0</v>
      </c>
    </row>
    <row r="295" spans="1:7" ht="15">
      <c r="A295" s="84" t="s">
        <v>2028</v>
      </c>
      <c r="B295" s="84">
        <v>3</v>
      </c>
      <c r="C295" s="118">
        <v>0.008712350927982029</v>
      </c>
      <c r="D295" s="84" t="s">
        <v>1480</v>
      </c>
      <c r="E295" s="84" t="b">
        <v>0</v>
      </c>
      <c r="F295" s="84" t="b">
        <v>0</v>
      </c>
      <c r="G295" s="84" t="b">
        <v>0</v>
      </c>
    </row>
    <row r="296" spans="1:7" ht="15">
      <c r="A296" s="84" t="s">
        <v>2029</v>
      </c>
      <c r="B296" s="84">
        <v>3</v>
      </c>
      <c r="C296" s="118">
        <v>0.008712350927982029</v>
      </c>
      <c r="D296" s="84" t="s">
        <v>1480</v>
      </c>
      <c r="E296" s="84" t="b">
        <v>0</v>
      </c>
      <c r="F296" s="84" t="b">
        <v>0</v>
      </c>
      <c r="G296" s="84" t="b">
        <v>0</v>
      </c>
    </row>
    <row r="297" spans="1:7" ht="15">
      <c r="A297" s="84" t="s">
        <v>2030</v>
      </c>
      <c r="B297" s="84">
        <v>3</v>
      </c>
      <c r="C297" s="118">
        <v>0.008712350927982029</v>
      </c>
      <c r="D297" s="84" t="s">
        <v>1480</v>
      </c>
      <c r="E297" s="84" t="b">
        <v>0</v>
      </c>
      <c r="F297" s="84" t="b">
        <v>0</v>
      </c>
      <c r="G297" s="84" t="b">
        <v>0</v>
      </c>
    </row>
    <row r="298" spans="1:7" ht="15">
      <c r="A298" s="84" t="s">
        <v>2031</v>
      </c>
      <c r="B298" s="84">
        <v>3</v>
      </c>
      <c r="C298" s="118">
        <v>0.008712350927982029</v>
      </c>
      <c r="D298" s="84" t="s">
        <v>1480</v>
      </c>
      <c r="E298" s="84" t="b">
        <v>0</v>
      </c>
      <c r="F298" s="84" t="b">
        <v>0</v>
      </c>
      <c r="G298" s="84" t="b">
        <v>0</v>
      </c>
    </row>
    <row r="299" spans="1:7" ht="15">
      <c r="A299" s="84" t="s">
        <v>2002</v>
      </c>
      <c r="B299" s="84">
        <v>3</v>
      </c>
      <c r="C299" s="118">
        <v>0.008712350927982029</v>
      </c>
      <c r="D299" s="84" t="s">
        <v>1480</v>
      </c>
      <c r="E299" s="84" t="b">
        <v>0</v>
      </c>
      <c r="F299" s="84" t="b">
        <v>0</v>
      </c>
      <c r="G299" s="84" t="b">
        <v>0</v>
      </c>
    </row>
    <row r="300" spans="1:7" ht="15">
      <c r="A300" s="84" t="s">
        <v>1628</v>
      </c>
      <c r="B300" s="84">
        <v>3</v>
      </c>
      <c r="C300" s="118">
        <v>0.008712350927982029</v>
      </c>
      <c r="D300" s="84" t="s">
        <v>1480</v>
      </c>
      <c r="E300" s="84" t="b">
        <v>0</v>
      </c>
      <c r="F300" s="84" t="b">
        <v>0</v>
      </c>
      <c r="G300" s="84" t="b">
        <v>0</v>
      </c>
    </row>
    <row r="301" spans="1:7" ht="15">
      <c r="A301" s="84" t="s">
        <v>2016</v>
      </c>
      <c r="B301" s="84">
        <v>3</v>
      </c>
      <c r="C301" s="118">
        <v>0.008712350927982029</v>
      </c>
      <c r="D301" s="84" t="s">
        <v>1480</v>
      </c>
      <c r="E301" s="84" t="b">
        <v>0</v>
      </c>
      <c r="F301" s="84" t="b">
        <v>0</v>
      </c>
      <c r="G301" s="84" t="b">
        <v>0</v>
      </c>
    </row>
    <row r="302" spans="1:7" ht="15">
      <c r="A302" s="84" t="s">
        <v>2017</v>
      </c>
      <c r="B302" s="84">
        <v>3</v>
      </c>
      <c r="C302" s="118">
        <v>0.008712350927982029</v>
      </c>
      <c r="D302" s="84" t="s">
        <v>1480</v>
      </c>
      <c r="E302" s="84" t="b">
        <v>0</v>
      </c>
      <c r="F302" s="84" t="b">
        <v>0</v>
      </c>
      <c r="G302" s="84" t="b">
        <v>0</v>
      </c>
    </row>
    <row r="303" spans="1:7" ht="15">
      <c r="A303" s="84" t="s">
        <v>1994</v>
      </c>
      <c r="B303" s="84">
        <v>3</v>
      </c>
      <c r="C303" s="118">
        <v>0.008712350927982029</v>
      </c>
      <c r="D303" s="84" t="s">
        <v>1480</v>
      </c>
      <c r="E303" s="84" t="b">
        <v>0</v>
      </c>
      <c r="F303" s="84" t="b">
        <v>0</v>
      </c>
      <c r="G303" s="84" t="b">
        <v>0</v>
      </c>
    </row>
    <row r="304" spans="1:7" ht="15">
      <c r="A304" s="84" t="s">
        <v>2018</v>
      </c>
      <c r="B304" s="84">
        <v>3</v>
      </c>
      <c r="C304" s="118">
        <v>0.008712350927982029</v>
      </c>
      <c r="D304" s="84" t="s">
        <v>1480</v>
      </c>
      <c r="E304" s="84" t="b">
        <v>1</v>
      </c>
      <c r="F304" s="84" t="b">
        <v>0</v>
      </c>
      <c r="G304" s="84" t="b">
        <v>0</v>
      </c>
    </row>
    <row r="305" spans="1:7" ht="15">
      <c r="A305" s="84" t="s">
        <v>2019</v>
      </c>
      <c r="B305" s="84">
        <v>3</v>
      </c>
      <c r="C305" s="118">
        <v>0.008712350927982029</v>
      </c>
      <c r="D305" s="84" t="s">
        <v>1480</v>
      </c>
      <c r="E305" s="84" t="b">
        <v>0</v>
      </c>
      <c r="F305" s="84" t="b">
        <v>0</v>
      </c>
      <c r="G305" s="84" t="b">
        <v>0</v>
      </c>
    </row>
    <row r="306" spans="1:7" ht="15">
      <c r="A306" s="84" t="s">
        <v>2000</v>
      </c>
      <c r="B306" s="84">
        <v>3</v>
      </c>
      <c r="C306" s="118">
        <v>0.008712350927982029</v>
      </c>
      <c r="D306" s="84" t="s">
        <v>1480</v>
      </c>
      <c r="E306" s="84" t="b">
        <v>0</v>
      </c>
      <c r="F306" s="84" t="b">
        <v>0</v>
      </c>
      <c r="G306" s="84" t="b">
        <v>0</v>
      </c>
    </row>
    <row r="307" spans="1:7" ht="15">
      <c r="A307" s="84" t="s">
        <v>2001</v>
      </c>
      <c r="B307" s="84">
        <v>3</v>
      </c>
      <c r="C307" s="118">
        <v>0.008712350927982029</v>
      </c>
      <c r="D307" s="84" t="s">
        <v>1480</v>
      </c>
      <c r="E307" s="84" t="b">
        <v>0</v>
      </c>
      <c r="F307" s="84" t="b">
        <v>0</v>
      </c>
      <c r="G307" s="84" t="b">
        <v>0</v>
      </c>
    </row>
    <row r="308" spans="1:7" ht="15">
      <c r="A308" s="84" t="s">
        <v>2020</v>
      </c>
      <c r="B308" s="84">
        <v>3</v>
      </c>
      <c r="C308" s="118">
        <v>0.008712350927982029</v>
      </c>
      <c r="D308" s="84" t="s">
        <v>1480</v>
      </c>
      <c r="E308" s="84" t="b">
        <v>0</v>
      </c>
      <c r="F308" s="84" t="b">
        <v>0</v>
      </c>
      <c r="G308" s="84" t="b">
        <v>0</v>
      </c>
    </row>
    <row r="309" spans="1:7" ht="15">
      <c r="A309" s="84" t="s">
        <v>2021</v>
      </c>
      <c r="B309" s="84">
        <v>3</v>
      </c>
      <c r="C309" s="118">
        <v>0.008712350927982029</v>
      </c>
      <c r="D309" s="84" t="s">
        <v>1480</v>
      </c>
      <c r="E309" s="84" t="b">
        <v>0</v>
      </c>
      <c r="F309" s="84" t="b">
        <v>0</v>
      </c>
      <c r="G309" s="84" t="b">
        <v>0</v>
      </c>
    </row>
    <row r="310" spans="1:7" ht="15">
      <c r="A310" s="84" t="s">
        <v>2022</v>
      </c>
      <c r="B310" s="84">
        <v>3</v>
      </c>
      <c r="C310" s="118">
        <v>0.008712350927982029</v>
      </c>
      <c r="D310" s="84" t="s">
        <v>1480</v>
      </c>
      <c r="E310" s="84" t="b">
        <v>1</v>
      </c>
      <c r="F310" s="84" t="b">
        <v>0</v>
      </c>
      <c r="G310" s="84" t="b">
        <v>0</v>
      </c>
    </row>
    <row r="311" spans="1:7" ht="15">
      <c r="A311" s="84" t="s">
        <v>2037</v>
      </c>
      <c r="B311" s="84">
        <v>3</v>
      </c>
      <c r="C311" s="118">
        <v>0.008712350927982029</v>
      </c>
      <c r="D311" s="84" t="s">
        <v>1480</v>
      </c>
      <c r="E311" s="84" t="b">
        <v>0</v>
      </c>
      <c r="F311" s="84" t="b">
        <v>0</v>
      </c>
      <c r="G311" s="84" t="b">
        <v>0</v>
      </c>
    </row>
    <row r="312" spans="1:7" ht="15">
      <c r="A312" s="84" t="s">
        <v>2038</v>
      </c>
      <c r="B312" s="84">
        <v>3</v>
      </c>
      <c r="C312" s="118">
        <v>0.008712350927982029</v>
      </c>
      <c r="D312" s="84" t="s">
        <v>1480</v>
      </c>
      <c r="E312" s="84" t="b">
        <v>0</v>
      </c>
      <c r="F312" s="84" t="b">
        <v>0</v>
      </c>
      <c r="G312" s="84" t="b">
        <v>0</v>
      </c>
    </row>
    <row r="313" spans="1:7" ht="15">
      <c r="A313" s="84" t="s">
        <v>2065</v>
      </c>
      <c r="B313" s="84">
        <v>2</v>
      </c>
      <c r="C313" s="118">
        <v>0.007018483155119849</v>
      </c>
      <c r="D313" s="84" t="s">
        <v>1480</v>
      </c>
      <c r="E313" s="84" t="b">
        <v>0</v>
      </c>
      <c r="F313" s="84" t="b">
        <v>0</v>
      </c>
      <c r="G313" s="84" t="b">
        <v>0</v>
      </c>
    </row>
    <row r="314" spans="1:7" ht="15">
      <c r="A314" s="84" t="s">
        <v>2066</v>
      </c>
      <c r="B314" s="84">
        <v>2</v>
      </c>
      <c r="C314" s="118">
        <v>0.007018483155119849</v>
      </c>
      <c r="D314" s="84" t="s">
        <v>1480</v>
      </c>
      <c r="E314" s="84" t="b">
        <v>0</v>
      </c>
      <c r="F314" s="84" t="b">
        <v>0</v>
      </c>
      <c r="G314" s="84" t="b">
        <v>0</v>
      </c>
    </row>
    <row r="315" spans="1:7" ht="15">
      <c r="A315" s="84" t="s">
        <v>2067</v>
      </c>
      <c r="B315" s="84">
        <v>2</v>
      </c>
      <c r="C315" s="118">
        <v>0.007018483155119849</v>
      </c>
      <c r="D315" s="84" t="s">
        <v>1480</v>
      </c>
      <c r="E315" s="84" t="b">
        <v>0</v>
      </c>
      <c r="F315" s="84" t="b">
        <v>0</v>
      </c>
      <c r="G315" s="84" t="b">
        <v>0</v>
      </c>
    </row>
    <row r="316" spans="1:7" ht="15">
      <c r="A316" s="84" t="s">
        <v>2068</v>
      </c>
      <c r="B316" s="84">
        <v>2</v>
      </c>
      <c r="C316" s="118">
        <v>0.007018483155119849</v>
      </c>
      <c r="D316" s="84" t="s">
        <v>1480</v>
      </c>
      <c r="E316" s="84" t="b">
        <v>0</v>
      </c>
      <c r="F316" s="84" t="b">
        <v>0</v>
      </c>
      <c r="G316" s="84" t="b">
        <v>0</v>
      </c>
    </row>
    <row r="317" spans="1:7" ht="15">
      <c r="A317" s="84" t="s">
        <v>2069</v>
      </c>
      <c r="B317" s="84">
        <v>2</v>
      </c>
      <c r="C317" s="118">
        <v>0.007018483155119849</v>
      </c>
      <c r="D317" s="84" t="s">
        <v>1480</v>
      </c>
      <c r="E317" s="84" t="b">
        <v>0</v>
      </c>
      <c r="F317" s="84" t="b">
        <v>0</v>
      </c>
      <c r="G317" s="84" t="b">
        <v>0</v>
      </c>
    </row>
    <row r="318" spans="1:7" ht="15">
      <c r="A318" s="84" t="s">
        <v>2070</v>
      </c>
      <c r="B318" s="84">
        <v>2</v>
      </c>
      <c r="C318" s="118">
        <v>0.007018483155119849</v>
      </c>
      <c r="D318" s="84" t="s">
        <v>1480</v>
      </c>
      <c r="E318" s="84" t="b">
        <v>0</v>
      </c>
      <c r="F318" s="84" t="b">
        <v>0</v>
      </c>
      <c r="G318" s="84" t="b">
        <v>0</v>
      </c>
    </row>
    <row r="319" spans="1:7" ht="15">
      <c r="A319" s="84" t="s">
        <v>2071</v>
      </c>
      <c r="B319" s="84">
        <v>2</v>
      </c>
      <c r="C319" s="118">
        <v>0.007018483155119849</v>
      </c>
      <c r="D319" s="84" t="s">
        <v>1480</v>
      </c>
      <c r="E319" s="84" t="b">
        <v>0</v>
      </c>
      <c r="F319" s="84" t="b">
        <v>0</v>
      </c>
      <c r="G319" s="84" t="b">
        <v>0</v>
      </c>
    </row>
    <row r="320" spans="1:7" ht="15">
      <c r="A320" s="84" t="s">
        <v>2082</v>
      </c>
      <c r="B320" s="84">
        <v>2</v>
      </c>
      <c r="C320" s="118">
        <v>0.007018483155119849</v>
      </c>
      <c r="D320" s="84" t="s">
        <v>1480</v>
      </c>
      <c r="E320" s="84" t="b">
        <v>0</v>
      </c>
      <c r="F320" s="84" t="b">
        <v>0</v>
      </c>
      <c r="G320" s="84" t="b">
        <v>0</v>
      </c>
    </row>
    <row r="321" spans="1:7" ht="15">
      <c r="A321" s="84" t="s">
        <v>2083</v>
      </c>
      <c r="B321" s="84">
        <v>2</v>
      </c>
      <c r="C321" s="118">
        <v>0.007018483155119849</v>
      </c>
      <c r="D321" s="84" t="s">
        <v>1480</v>
      </c>
      <c r="E321" s="84" t="b">
        <v>0</v>
      </c>
      <c r="F321" s="84" t="b">
        <v>0</v>
      </c>
      <c r="G321" s="84" t="b">
        <v>0</v>
      </c>
    </row>
    <row r="322" spans="1:7" ht="15">
      <c r="A322" s="84" t="s">
        <v>2084</v>
      </c>
      <c r="B322" s="84">
        <v>2</v>
      </c>
      <c r="C322" s="118">
        <v>0.007018483155119849</v>
      </c>
      <c r="D322" s="84" t="s">
        <v>1480</v>
      </c>
      <c r="E322" s="84" t="b">
        <v>0</v>
      </c>
      <c r="F322" s="84" t="b">
        <v>0</v>
      </c>
      <c r="G322" s="84" t="b">
        <v>0</v>
      </c>
    </row>
    <row r="323" spans="1:7" ht="15">
      <c r="A323" s="84" t="s">
        <v>2076</v>
      </c>
      <c r="B323" s="84">
        <v>2</v>
      </c>
      <c r="C323" s="118">
        <v>0.007018483155119849</v>
      </c>
      <c r="D323" s="84" t="s">
        <v>1480</v>
      </c>
      <c r="E323" s="84" t="b">
        <v>0</v>
      </c>
      <c r="F323" s="84" t="b">
        <v>0</v>
      </c>
      <c r="G323" s="84" t="b">
        <v>0</v>
      </c>
    </row>
    <row r="324" spans="1:7" ht="15">
      <c r="A324" s="84" t="s">
        <v>2077</v>
      </c>
      <c r="B324" s="84">
        <v>2</v>
      </c>
      <c r="C324" s="118">
        <v>0.007018483155119849</v>
      </c>
      <c r="D324" s="84" t="s">
        <v>1480</v>
      </c>
      <c r="E324" s="84" t="b">
        <v>0</v>
      </c>
      <c r="F324" s="84" t="b">
        <v>0</v>
      </c>
      <c r="G324" s="84" t="b">
        <v>0</v>
      </c>
    </row>
    <row r="325" spans="1:7" ht="15">
      <c r="A325" s="84" t="s">
        <v>2078</v>
      </c>
      <c r="B325" s="84">
        <v>2</v>
      </c>
      <c r="C325" s="118">
        <v>0.007018483155119849</v>
      </c>
      <c r="D325" s="84" t="s">
        <v>1480</v>
      </c>
      <c r="E325" s="84" t="b">
        <v>0</v>
      </c>
      <c r="F325" s="84" t="b">
        <v>0</v>
      </c>
      <c r="G325" s="84" t="b">
        <v>0</v>
      </c>
    </row>
    <row r="326" spans="1:7" ht="15">
      <c r="A326" s="84" t="s">
        <v>2079</v>
      </c>
      <c r="B326" s="84">
        <v>2</v>
      </c>
      <c r="C326" s="118">
        <v>0.007018483155119849</v>
      </c>
      <c r="D326" s="84" t="s">
        <v>1480</v>
      </c>
      <c r="E326" s="84" t="b">
        <v>0</v>
      </c>
      <c r="F326" s="84" t="b">
        <v>0</v>
      </c>
      <c r="G326" s="84" t="b">
        <v>0</v>
      </c>
    </row>
    <row r="327" spans="1:7" ht="15">
      <c r="A327" s="84" t="s">
        <v>2080</v>
      </c>
      <c r="B327" s="84">
        <v>2</v>
      </c>
      <c r="C327" s="118">
        <v>0.007018483155119849</v>
      </c>
      <c r="D327" s="84" t="s">
        <v>1480</v>
      </c>
      <c r="E327" s="84" t="b">
        <v>0</v>
      </c>
      <c r="F327" s="84" t="b">
        <v>0</v>
      </c>
      <c r="G327" s="84" t="b">
        <v>0</v>
      </c>
    </row>
    <row r="328" spans="1:7" ht="15">
      <c r="A328" s="84" t="s">
        <v>2081</v>
      </c>
      <c r="B328" s="84">
        <v>2</v>
      </c>
      <c r="C328" s="118">
        <v>0.007018483155119849</v>
      </c>
      <c r="D328" s="84" t="s">
        <v>1480</v>
      </c>
      <c r="E328" s="84" t="b">
        <v>0</v>
      </c>
      <c r="F328" s="84" t="b">
        <v>0</v>
      </c>
      <c r="G328" s="84" t="b">
        <v>0</v>
      </c>
    </row>
    <row r="329" spans="1:7" ht="15">
      <c r="A329" s="84" t="s">
        <v>2072</v>
      </c>
      <c r="B329" s="84">
        <v>2</v>
      </c>
      <c r="C329" s="118">
        <v>0.007018483155119849</v>
      </c>
      <c r="D329" s="84" t="s">
        <v>1480</v>
      </c>
      <c r="E329" s="84" t="b">
        <v>0</v>
      </c>
      <c r="F329" s="84" t="b">
        <v>0</v>
      </c>
      <c r="G329" s="84" t="b">
        <v>0</v>
      </c>
    </row>
    <row r="330" spans="1:7" ht="15">
      <c r="A330" s="84" t="s">
        <v>2073</v>
      </c>
      <c r="B330" s="84">
        <v>2</v>
      </c>
      <c r="C330" s="118">
        <v>0.007018483155119849</v>
      </c>
      <c r="D330" s="84" t="s">
        <v>1480</v>
      </c>
      <c r="E330" s="84" t="b">
        <v>0</v>
      </c>
      <c r="F330" s="84" t="b">
        <v>0</v>
      </c>
      <c r="G330" s="84" t="b">
        <v>0</v>
      </c>
    </row>
    <row r="331" spans="1:7" ht="15">
      <c r="A331" s="84" t="s">
        <v>2074</v>
      </c>
      <c r="B331" s="84">
        <v>2</v>
      </c>
      <c r="C331" s="118">
        <v>0.007018483155119849</v>
      </c>
      <c r="D331" s="84" t="s">
        <v>1480</v>
      </c>
      <c r="E331" s="84" t="b">
        <v>0</v>
      </c>
      <c r="F331" s="84" t="b">
        <v>0</v>
      </c>
      <c r="G331" s="84" t="b">
        <v>0</v>
      </c>
    </row>
    <row r="332" spans="1:7" ht="15">
      <c r="A332" s="84" t="s">
        <v>2075</v>
      </c>
      <c r="B332" s="84">
        <v>2</v>
      </c>
      <c r="C332" s="118">
        <v>0.007018483155119849</v>
      </c>
      <c r="D332" s="84" t="s">
        <v>1480</v>
      </c>
      <c r="E332" s="84" t="b">
        <v>0</v>
      </c>
      <c r="F332" s="84" t="b">
        <v>0</v>
      </c>
      <c r="G332" s="84" t="b">
        <v>0</v>
      </c>
    </row>
    <row r="333" spans="1:7" ht="15">
      <c r="A333" s="84" t="s">
        <v>2097</v>
      </c>
      <c r="B333" s="84">
        <v>2</v>
      </c>
      <c r="C333" s="118">
        <v>0.007018483155119849</v>
      </c>
      <c r="D333" s="84" t="s">
        <v>1480</v>
      </c>
      <c r="E333" s="84" t="b">
        <v>0</v>
      </c>
      <c r="F333" s="84" t="b">
        <v>0</v>
      </c>
      <c r="G333" s="84" t="b">
        <v>0</v>
      </c>
    </row>
    <row r="334" spans="1:7" ht="15">
      <c r="A334" s="84" t="s">
        <v>2098</v>
      </c>
      <c r="B334" s="84">
        <v>2</v>
      </c>
      <c r="C334" s="118">
        <v>0.007018483155119849</v>
      </c>
      <c r="D334" s="84" t="s">
        <v>1480</v>
      </c>
      <c r="E334" s="84" t="b">
        <v>0</v>
      </c>
      <c r="F334" s="84" t="b">
        <v>0</v>
      </c>
      <c r="G334" s="84" t="b">
        <v>0</v>
      </c>
    </row>
    <row r="335" spans="1:7" ht="15">
      <c r="A335" s="84" t="s">
        <v>2099</v>
      </c>
      <c r="B335" s="84">
        <v>2</v>
      </c>
      <c r="C335" s="118">
        <v>0.007018483155119849</v>
      </c>
      <c r="D335" s="84" t="s">
        <v>1480</v>
      </c>
      <c r="E335" s="84" t="b">
        <v>0</v>
      </c>
      <c r="F335" s="84" t="b">
        <v>0</v>
      </c>
      <c r="G335" s="84" t="b">
        <v>0</v>
      </c>
    </row>
    <row r="336" spans="1:7" ht="15">
      <c r="A336" s="84" t="s">
        <v>2100</v>
      </c>
      <c r="B336" s="84">
        <v>2</v>
      </c>
      <c r="C336" s="118">
        <v>0.007018483155119849</v>
      </c>
      <c r="D336" s="84" t="s">
        <v>1480</v>
      </c>
      <c r="E336" s="84" t="b">
        <v>1</v>
      </c>
      <c r="F336" s="84" t="b">
        <v>0</v>
      </c>
      <c r="G336" s="84" t="b">
        <v>0</v>
      </c>
    </row>
    <row r="337" spans="1:7" ht="15">
      <c r="A337" s="84" t="s">
        <v>2101</v>
      </c>
      <c r="B337" s="84">
        <v>2</v>
      </c>
      <c r="C337" s="118">
        <v>0.007018483155119849</v>
      </c>
      <c r="D337" s="84" t="s">
        <v>1480</v>
      </c>
      <c r="E337" s="84" t="b">
        <v>0</v>
      </c>
      <c r="F337" s="84" t="b">
        <v>0</v>
      </c>
      <c r="G337" s="84" t="b">
        <v>0</v>
      </c>
    </row>
    <row r="338" spans="1:7" ht="15">
      <c r="A338" s="84" t="s">
        <v>2102</v>
      </c>
      <c r="B338" s="84">
        <v>2</v>
      </c>
      <c r="C338" s="118">
        <v>0.007018483155119849</v>
      </c>
      <c r="D338" s="84" t="s">
        <v>1480</v>
      </c>
      <c r="E338" s="84" t="b">
        <v>0</v>
      </c>
      <c r="F338" s="84" t="b">
        <v>0</v>
      </c>
      <c r="G338" s="84" t="b">
        <v>0</v>
      </c>
    </row>
    <row r="339" spans="1:7" ht="15">
      <c r="A339" s="84" t="s">
        <v>2103</v>
      </c>
      <c r="B339" s="84">
        <v>2</v>
      </c>
      <c r="C339" s="118">
        <v>0.007018483155119849</v>
      </c>
      <c r="D339" s="84" t="s">
        <v>1480</v>
      </c>
      <c r="E339" s="84" t="b">
        <v>0</v>
      </c>
      <c r="F339" s="84" t="b">
        <v>0</v>
      </c>
      <c r="G339" s="84" t="b">
        <v>0</v>
      </c>
    </row>
    <row r="340" spans="1:7" ht="15">
      <c r="A340" s="84" t="s">
        <v>2113</v>
      </c>
      <c r="B340" s="84">
        <v>2</v>
      </c>
      <c r="C340" s="118">
        <v>0.007018483155119849</v>
      </c>
      <c r="D340" s="84" t="s">
        <v>1480</v>
      </c>
      <c r="E340" s="84" t="b">
        <v>0</v>
      </c>
      <c r="F340" s="84" t="b">
        <v>0</v>
      </c>
      <c r="G340" s="84" t="b">
        <v>0</v>
      </c>
    </row>
    <row r="341" spans="1:7" ht="15">
      <c r="A341" s="84" t="s">
        <v>2114</v>
      </c>
      <c r="B341" s="84">
        <v>2</v>
      </c>
      <c r="C341" s="118">
        <v>0.007018483155119849</v>
      </c>
      <c r="D341" s="84" t="s">
        <v>1480</v>
      </c>
      <c r="E341" s="84" t="b">
        <v>0</v>
      </c>
      <c r="F341" s="84" t="b">
        <v>0</v>
      </c>
      <c r="G341" s="84" t="b">
        <v>0</v>
      </c>
    </row>
    <row r="342" spans="1:7" ht="15">
      <c r="A342" s="84" t="s">
        <v>2107</v>
      </c>
      <c r="B342" s="84">
        <v>2</v>
      </c>
      <c r="C342" s="118">
        <v>0.007018483155119849</v>
      </c>
      <c r="D342" s="84" t="s">
        <v>1480</v>
      </c>
      <c r="E342" s="84" t="b">
        <v>0</v>
      </c>
      <c r="F342" s="84" t="b">
        <v>0</v>
      </c>
      <c r="G342" s="84" t="b">
        <v>0</v>
      </c>
    </row>
    <row r="343" spans="1:7" ht="15">
      <c r="A343" s="84" t="s">
        <v>1672</v>
      </c>
      <c r="B343" s="84">
        <v>2</v>
      </c>
      <c r="C343" s="118">
        <v>0.007018483155119849</v>
      </c>
      <c r="D343" s="84" t="s">
        <v>1480</v>
      </c>
      <c r="E343" s="84" t="b">
        <v>0</v>
      </c>
      <c r="F343" s="84" t="b">
        <v>0</v>
      </c>
      <c r="G343" s="84" t="b">
        <v>0</v>
      </c>
    </row>
    <row r="344" spans="1:7" ht="15">
      <c r="A344" s="84" t="s">
        <v>2032</v>
      </c>
      <c r="B344" s="84">
        <v>2</v>
      </c>
      <c r="C344" s="118">
        <v>0.007018483155119849</v>
      </c>
      <c r="D344" s="84" t="s">
        <v>1480</v>
      </c>
      <c r="E344" s="84" t="b">
        <v>0</v>
      </c>
      <c r="F344" s="84" t="b">
        <v>0</v>
      </c>
      <c r="G344" s="84" t="b">
        <v>0</v>
      </c>
    </row>
    <row r="345" spans="1:7" ht="15">
      <c r="A345" s="84" t="s">
        <v>2033</v>
      </c>
      <c r="B345" s="84">
        <v>2</v>
      </c>
      <c r="C345" s="118">
        <v>0.007018483155119849</v>
      </c>
      <c r="D345" s="84" t="s">
        <v>1480</v>
      </c>
      <c r="E345" s="84" t="b">
        <v>1</v>
      </c>
      <c r="F345" s="84" t="b">
        <v>0</v>
      </c>
      <c r="G345" s="84" t="b">
        <v>0</v>
      </c>
    </row>
    <row r="346" spans="1:7" ht="15">
      <c r="A346" s="84" t="s">
        <v>2034</v>
      </c>
      <c r="B346" s="84">
        <v>2</v>
      </c>
      <c r="C346" s="118">
        <v>0.007018483155119849</v>
      </c>
      <c r="D346" s="84" t="s">
        <v>1480</v>
      </c>
      <c r="E346" s="84" t="b">
        <v>0</v>
      </c>
      <c r="F346" s="84" t="b">
        <v>0</v>
      </c>
      <c r="G346" s="84" t="b">
        <v>0</v>
      </c>
    </row>
    <row r="347" spans="1:7" ht="15">
      <c r="A347" s="84" t="s">
        <v>2035</v>
      </c>
      <c r="B347" s="84">
        <v>2</v>
      </c>
      <c r="C347" s="118">
        <v>0.007018483155119849</v>
      </c>
      <c r="D347" s="84" t="s">
        <v>1480</v>
      </c>
      <c r="E347" s="84" t="b">
        <v>0</v>
      </c>
      <c r="F347" s="84" t="b">
        <v>0</v>
      </c>
      <c r="G347" s="84" t="b">
        <v>0</v>
      </c>
    </row>
    <row r="348" spans="1:7" ht="15">
      <c r="A348" s="84" t="s">
        <v>2036</v>
      </c>
      <c r="B348" s="84">
        <v>2</v>
      </c>
      <c r="C348" s="118">
        <v>0.007018483155119849</v>
      </c>
      <c r="D348" s="84" t="s">
        <v>1480</v>
      </c>
      <c r="E348" s="84" t="b">
        <v>0</v>
      </c>
      <c r="F348" s="84" t="b">
        <v>0</v>
      </c>
      <c r="G348" s="84" t="b">
        <v>0</v>
      </c>
    </row>
    <row r="349" spans="1:7" ht="15">
      <c r="A349" s="84" t="s">
        <v>2105</v>
      </c>
      <c r="B349" s="84">
        <v>2</v>
      </c>
      <c r="C349" s="118">
        <v>0.007018483155119849</v>
      </c>
      <c r="D349" s="84" t="s">
        <v>1480</v>
      </c>
      <c r="E349" s="84" t="b">
        <v>0</v>
      </c>
      <c r="F349" s="84" t="b">
        <v>0</v>
      </c>
      <c r="G349" s="84" t="b">
        <v>0</v>
      </c>
    </row>
    <row r="350" spans="1:7" ht="15">
      <c r="A350" s="84" t="s">
        <v>2106</v>
      </c>
      <c r="B350" s="84">
        <v>2</v>
      </c>
      <c r="C350" s="118">
        <v>0.007018483155119849</v>
      </c>
      <c r="D350" s="84" t="s">
        <v>1480</v>
      </c>
      <c r="E350" s="84" t="b">
        <v>0</v>
      </c>
      <c r="F350" s="84" t="b">
        <v>0</v>
      </c>
      <c r="G350" s="84" t="b">
        <v>0</v>
      </c>
    </row>
    <row r="351" spans="1:7" ht="15">
      <c r="A351" s="84" t="s">
        <v>224</v>
      </c>
      <c r="B351" s="84">
        <v>2</v>
      </c>
      <c r="C351" s="118">
        <v>0.007018483155119849</v>
      </c>
      <c r="D351" s="84" t="s">
        <v>1480</v>
      </c>
      <c r="E351" s="84" t="b">
        <v>0</v>
      </c>
      <c r="F351" s="84" t="b">
        <v>0</v>
      </c>
      <c r="G351" s="84" t="b">
        <v>0</v>
      </c>
    </row>
    <row r="352" spans="1:7" ht="15">
      <c r="A352" s="84" t="s">
        <v>2118</v>
      </c>
      <c r="B352" s="84">
        <v>2</v>
      </c>
      <c r="C352" s="118">
        <v>0.007018483155119849</v>
      </c>
      <c r="D352" s="84" t="s">
        <v>1480</v>
      </c>
      <c r="E352" s="84" t="b">
        <v>0</v>
      </c>
      <c r="F352" s="84" t="b">
        <v>0</v>
      </c>
      <c r="G352" s="84" t="b">
        <v>0</v>
      </c>
    </row>
    <row r="353" spans="1:7" ht="15">
      <c r="A353" s="84" t="s">
        <v>1629</v>
      </c>
      <c r="B353" s="84">
        <v>2</v>
      </c>
      <c r="C353" s="118">
        <v>0.009087417833222812</v>
      </c>
      <c r="D353" s="84" t="s">
        <v>1480</v>
      </c>
      <c r="E353" s="84" t="b">
        <v>0</v>
      </c>
      <c r="F353" s="84" t="b">
        <v>0</v>
      </c>
      <c r="G353" s="84" t="b">
        <v>0</v>
      </c>
    </row>
    <row r="354" spans="1:7" ht="15">
      <c r="A354" s="84" t="s">
        <v>1995</v>
      </c>
      <c r="B354" s="84">
        <v>2</v>
      </c>
      <c r="C354" s="118">
        <v>0.009087417833222812</v>
      </c>
      <c r="D354" s="84" t="s">
        <v>1480</v>
      </c>
      <c r="E354" s="84" t="b">
        <v>0</v>
      </c>
      <c r="F354" s="84" t="b">
        <v>0</v>
      </c>
      <c r="G354" s="84" t="b">
        <v>0</v>
      </c>
    </row>
    <row r="355" spans="1:7" ht="15">
      <c r="A355" s="84" t="s">
        <v>1996</v>
      </c>
      <c r="B355" s="84">
        <v>2</v>
      </c>
      <c r="C355" s="118">
        <v>0.009087417833222812</v>
      </c>
      <c r="D355" s="84" t="s">
        <v>1480</v>
      </c>
      <c r="E355" s="84" t="b">
        <v>0</v>
      </c>
      <c r="F355" s="84" t="b">
        <v>0</v>
      </c>
      <c r="G355" s="84" t="b">
        <v>0</v>
      </c>
    </row>
    <row r="356" spans="1:7" ht="15">
      <c r="A356" s="84" t="s">
        <v>1997</v>
      </c>
      <c r="B356" s="84">
        <v>2</v>
      </c>
      <c r="C356" s="118">
        <v>0.009087417833222812</v>
      </c>
      <c r="D356" s="84" t="s">
        <v>1480</v>
      </c>
      <c r="E356" s="84" t="b">
        <v>0</v>
      </c>
      <c r="F356" s="84" t="b">
        <v>0</v>
      </c>
      <c r="G356" s="84" t="b">
        <v>0</v>
      </c>
    </row>
    <row r="357" spans="1:7" ht="15">
      <c r="A357" s="84" t="s">
        <v>2120</v>
      </c>
      <c r="B357" s="84">
        <v>2</v>
      </c>
      <c r="C357" s="118">
        <v>0.007018483155119849</v>
      </c>
      <c r="D357" s="84" t="s">
        <v>1480</v>
      </c>
      <c r="E357" s="84" t="b">
        <v>0</v>
      </c>
      <c r="F357" s="84" t="b">
        <v>0</v>
      </c>
      <c r="G357" s="84" t="b">
        <v>0</v>
      </c>
    </row>
    <row r="358" spans="1:7" ht="15">
      <c r="A358" s="84" t="s">
        <v>2121</v>
      </c>
      <c r="B358" s="84">
        <v>2</v>
      </c>
      <c r="C358" s="118">
        <v>0.007018483155119849</v>
      </c>
      <c r="D358" s="84" t="s">
        <v>1480</v>
      </c>
      <c r="E358" s="84" t="b">
        <v>0</v>
      </c>
      <c r="F358" s="84" t="b">
        <v>0</v>
      </c>
      <c r="G358" s="84" t="b">
        <v>0</v>
      </c>
    </row>
    <row r="359" spans="1:7" ht="15">
      <c r="A359" s="84" t="s">
        <v>2122</v>
      </c>
      <c r="B359" s="84">
        <v>2</v>
      </c>
      <c r="C359" s="118">
        <v>0.007018483155119849</v>
      </c>
      <c r="D359" s="84" t="s">
        <v>1480</v>
      </c>
      <c r="E359" s="84" t="b">
        <v>0</v>
      </c>
      <c r="F359" s="84" t="b">
        <v>0</v>
      </c>
      <c r="G359" s="84" t="b">
        <v>0</v>
      </c>
    </row>
    <row r="360" spans="1:7" ht="15">
      <c r="A360" s="84" t="s">
        <v>2123</v>
      </c>
      <c r="B360" s="84">
        <v>2</v>
      </c>
      <c r="C360" s="118">
        <v>0.007018483155119849</v>
      </c>
      <c r="D360" s="84" t="s">
        <v>1480</v>
      </c>
      <c r="E360" s="84" t="b">
        <v>0</v>
      </c>
      <c r="F360" s="84" t="b">
        <v>0</v>
      </c>
      <c r="G360" s="84" t="b">
        <v>0</v>
      </c>
    </row>
    <row r="361" spans="1:7" ht="15">
      <c r="A361" s="84" t="s">
        <v>2124</v>
      </c>
      <c r="B361" s="84">
        <v>2</v>
      </c>
      <c r="C361" s="118">
        <v>0.007018483155119849</v>
      </c>
      <c r="D361" s="84" t="s">
        <v>1480</v>
      </c>
      <c r="E361" s="84" t="b">
        <v>0</v>
      </c>
      <c r="F361" s="84" t="b">
        <v>0</v>
      </c>
      <c r="G361" s="84" t="b">
        <v>0</v>
      </c>
    </row>
    <row r="362" spans="1:7" ht="15">
      <c r="A362" s="84" t="s">
        <v>2125</v>
      </c>
      <c r="B362" s="84">
        <v>2</v>
      </c>
      <c r="C362" s="118">
        <v>0.007018483155119849</v>
      </c>
      <c r="D362" s="84" t="s">
        <v>1480</v>
      </c>
      <c r="E362" s="84" t="b">
        <v>0</v>
      </c>
      <c r="F362" s="84" t="b">
        <v>0</v>
      </c>
      <c r="G362" s="84" t="b">
        <v>0</v>
      </c>
    </row>
    <row r="363" spans="1:7" ht="15">
      <c r="A363" s="84" t="s">
        <v>2126</v>
      </c>
      <c r="B363" s="84">
        <v>2</v>
      </c>
      <c r="C363" s="118">
        <v>0.007018483155119849</v>
      </c>
      <c r="D363" s="84" t="s">
        <v>1480</v>
      </c>
      <c r="E363" s="84" t="b">
        <v>1</v>
      </c>
      <c r="F363" s="84" t="b">
        <v>0</v>
      </c>
      <c r="G363" s="84" t="b">
        <v>0</v>
      </c>
    </row>
    <row r="364" spans="1:7" ht="15">
      <c r="A364" s="84" t="s">
        <v>2127</v>
      </c>
      <c r="B364" s="84">
        <v>2</v>
      </c>
      <c r="C364" s="118">
        <v>0.007018483155119849</v>
      </c>
      <c r="D364" s="84" t="s">
        <v>1480</v>
      </c>
      <c r="E364" s="84" t="b">
        <v>0</v>
      </c>
      <c r="F364" s="84" t="b">
        <v>0</v>
      </c>
      <c r="G364" s="84" t="b">
        <v>0</v>
      </c>
    </row>
    <row r="365" spans="1:7" ht="15">
      <c r="A365" s="84" t="s">
        <v>1625</v>
      </c>
      <c r="B365" s="84">
        <v>11</v>
      </c>
      <c r="C365" s="118">
        <v>0.013330888451413704</v>
      </c>
      <c r="D365" s="84" t="s">
        <v>1481</v>
      </c>
      <c r="E365" s="84" t="b">
        <v>0</v>
      </c>
      <c r="F365" s="84" t="b">
        <v>0</v>
      </c>
      <c r="G365" s="84" t="b">
        <v>0</v>
      </c>
    </row>
    <row r="366" spans="1:7" ht="15">
      <c r="A366" s="84" t="s">
        <v>1626</v>
      </c>
      <c r="B366" s="84">
        <v>9</v>
      </c>
      <c r="C366" s="118">
        <v>0.01593498530417014</v>
      </c>
      <c r="D366" s="84" t="s">
        <v>1481</v>
      </c>
      <c r="E366" s="84" t="b">
        <v>0</v>
      </c>
      <c r="F366" s="84" t="b">
        <v>0</v>
      </c>
      <c r="G366" s="84" t="b">
        <v>0</v>
      </c>
    </row>
    <row r="367" spans="1:7" ht="15">
      <c r="A367" s="84" t="s">
        <v>287</v>
      </c>
      <c r="B367" s="84">
        <v>7</v>
      </c>
      <c r="C367" s="118">
        <v>0.017291385702231536</v>
      </c>
      <c r="D367" s="84" t="s">
        <v>1481</v>
      </c>
      <c r="E367" s="84" t="b">
        <v>0</v>
      </c>
      <c r="F367" s="84" t="b">
        <v>0</v>
      </c>
      <c r="G367" s="84" t="b">
        <v>0</v>
      </c>
    </row>
    <row r="368" spans="1:7" ht="15">
      <c r="A368" s="84" t="s">
        <v>1627</v>
      </c>
      <c r="B368" s="84">
        <v>7</v>
      </c>
      <c r="C368" s="118">
        <v>0.017291385702231536</v>
      </c>
      <c r="D368" s="84" t="s">
        <v>1481</v>
      </c>
      <c r="E368" s="84" t="b">
        <v>0</v>
      </c>
      <c r="F368" s="84" t="b">
        <v>0</v>
      </c>
      <c r="G368" s="84" t="b">
        <v>0</v>
      </c>
    </row>
    <row r="369" spans="1:7" ht="15">
      <c r="A369" s="84" t="s">
        <v>1628</v>
      </c>
      <c r="B369" s="84">
        <v>7</v>
      </c>
      <c r="C369" s="118">
        <v>0.017291385702231536</v>
      </c>
      <c r="D369" s="84" t="s">
        <v>1481</v>
      </c>
      <c r="E369" s="84" t="b">
        <v>0</v>
      </c>
      <c r="F369" s="84" t="b">
        <v>0</v>
      </c>
      <c r="G369" s="84" t="b">
        <v>0</v>
      </c>
    </row>
    <row r="370" spans="1:7" ht="15">
      <c r="A370" s="84" t="s">
        <v>1629</v>
      </c>
      <c r="B370" s="84">
        <v>7</v>
      </c>
      <c r="C370" s="118">
        <v>0.017291385702231536</v>
      </c>
      <c r="D370" s="84" t="s">
        <v>1481</v>
      </c>
      <c r="E370" s="84" t="b">
        <v>0</v>
      </c>
      <c r="F370" s="84" t="b">
        <v>0</v>
      </c>
      <c r="G370" s="84" t="b">
        <v>0</v>
      </c>
    </row>
    <row r="371" spans="1:7" ht="15">
      <c r="A371" s="84" t="s">
        <v>1630</v>
      </c>
      <c r="B371" s="84">
        <v>7</v>
      </c>
      <c r="C371" s="118">
        <v>0.017291385702231536</v>
      </c>
      <c r="D371" s="84" t="s">
        <v>1481</v>
      </c>
      <c r="E371" s="84" t="b">
        <v>0</v>
      </c>
      <c r="F371" s="84" t="b">
        <v>0</v>
      </c>
      <c r="G371" s="84" t="b">
        <v>0</v>
      </c>
    </row>
    <row r="372" spans="1:7" ht="15">
      <c r="A372" s="84" t="s">
        <v>1631</v>
      </c>
      <c r="B372" s="84">
        <v>4</v>
      </c>
      <c r="C372" s="118">
        <v>0.016112536667956704</v>
      </c>
      <c r="D372" s="84" t="s">
        <v>1481</v>
      </c>
      <c r="E372" s="84" t="b">
        <v>0</v>
      </c>
      <c r="F372" s="84" t="b">
        <v>0</v>
      </c>
      <c r="G372" s="84" t="b">
        <v>0</v>
      </c>
    </row>
    <row r="373" spans="1:7" ht="15">
      <c r="A373" s="84" t="s">
        <v>1632</v>
      </c>
      <c r="B373" s="84">
        <v>4</v>
      </c>
      <c r="C373" s="118">
        <v>0.016112536667956704</v>
      </c>
      <c r="D373" s="84" t="s">
        <v>1481</v>
      </c>
      <c r="E373" s="84" t="b">
        <v>0</v>
      </c>
      <c r="F373" s="84" t="b">
        <v>0</v>
      </c>
      <c r="G373" s="84" t="b">
        <v>0</v>
      </c>
    </row>
    <row r="374" spans="1:7" ht="15">
      <c r="A374" s="84" t="s">
        <v>1633</v>
      </c>
      <c r="B374" s="84">
        <v>4</v>
      </c>
      <c r="C374" s="118">
        <v>0.016112536667956704</v>
      </c>
      <c r="D374" s="84" t="s">
        <v>1481</v>
      </c>
      <c r="E374" s="84" t="b">
        <v>0</v>
      </c>
      <c r="F374" s="84" t="b">
        <v>0</v>
      </c>
      <c r="G374" s="84" t="b">
        <v>0</v>
      </c>
    </row>
    <row r="375" spans="1:7" ht="15">
      <c r="A375" s="84" t="s">
        <v>1981</v>
      </c>
      <c r="B375" s="84">
        <v>4</v>
      </c>
      <c r="C375" s="118">
        <v>0.016112536667956704</v>
      </c>
      <c r="D375" s="84" t="s">
        <v>1481</v>
      </c>
      <c r="E375" s="84" t="b">
        <v>0</v>
      </c>
      <c r="F375" s="84" t="b">
        <v>0</v>
      </c>
      <c r="G375" s="84" t="b">
        <v>0</v>
      </c>
    </row>
    <row r="376" spans="1:7" ht="15">
      <c r="A376" s="84" t="s">
        <v>1982</v>
      </c>
      <c r="B376" s="84">
        <v>4</v>
      </c>
      <c r="C376" s="118">
        <v>0.016112536667956704</v>
      </c>
      <c r="D376" s="84" t="s">
        <v>1481</v>
      </c>
      <c r="E376" s="84" t="b">
        <v>0</v>
      </c>
      <c r="F376" s="84" t="b">
        <v>0</v>
      </c>
      <c r="G376" s="84" t="b">
        <v>0</v>
      </c>
    </row>
    <row r="377" spans="1:7" ht="15">
      <c r="A377" s="84" t="s">
        <v>1983</v>
      </c>
      <c r="B377" s="84">
        <v>4</v>
      </c>
      <c r="C377" s="118">
        <v>0.016112536667956704</v>
      </c>
      <c r="D377" s="84" t="s">
        <v>1481</v>
      </c>
      <c r="E377" s="84" t="b">
        <v>0</v>
      </c>
      <c r="F377" s="84" t="b">
        <v>0</v>
      </c>
      <c r="G377" s="84" t="b">
        <v>0</v>
      </c>
    </row>
    <row r="378" spans="1:7" ht="15">
      <c r="A378" s="84" t="s">
        <v>1984</v>
      </c>
      <c r="B378" s="84">
        <v>4</v>
      </c>
      <c r="C378" s="118">
        <v>0.016112536667956704</v>
      </c>
      <c r="D378" s="84" t="s">
        <v>1481</v>
      </c>
      <c r="E378" s="84" t="b">
        <v>0</v>
      </c>
      <c r="F378" s="84" t="b">
        <v>0</v>
      </c>
      <c r="G378" s="84" t="b">
        <v>0</v>
      </c>
    </row>
    <row r="379" spans="1:7" ht="15">
      <c r="A379" s="84" t="s">
        <v>1985</v>
      </c>
      <c r="B379" s="84">
        <v>4</v>
      </c>
      <c r="C379" s="118">
        <v>0.016112536667956704</v>
      </c>
      <c r="D379" s="84" t="s">
        <v>1481</v>
      </c>
      <c r="E379" s="84" t="b">
        <v>1</v>
      </c>
      <c r="F379" s="84" t="b">
        <v>0</v>
      </c>
      <c r="G379" s="84" t="b">
        <v>0</v>
      </c>
    </row>
    <row r="380" spans="1:7" ht="15">
      <c r="A380" s="84" t="s">
        <v>1986</v>
      </c>
      <c r="B380" s="84">
        <v>4</v>
      </c>
      <c r="C380" s="118">
        <v>0.016112536667956704</v>
      </c>
      <c r="D380" s="84" t="s">
        <v>1481</v>
      </c>
      <c r="E380" s="84" t="b">
        <v>0</v>
      </c>
      <c r="F380" s="84" t="b">
        <v>0</v>
      </c>
      <c r="G380" s="84" t="b">
        <v>0</v>
      </c>
    </row>
    <row r="381" spans="1:7" ht="15">
      <c r="A381" s="84" t="s">
        <v>1662</v>
      </c>
      <c r="B381" s="84">
        <v>4</v>
      </c>
      <c r="C381" s="118">
        <v>0.016112536667956704</v>
      </c>
      <c r="D381" s="84" t="s">
        <v>1481</v>
      </c>
      <c r="E381" s="84" t="b">
        <v>0</v>
      </c>
      <c r="F381" s="84" t="b">
        <v>0</v>
      </c>
      <c r="G381" s="84" t="b">
        <v>0</v>
      </c>
    </row>
    <row r="382" spans="1:7" ht="15">
      <c r="A382" s="84" t="s">
        <v>1988</v>
      </c>
      <c r="B382" s="84">
        <v>4</v>
      </c>
      <c r="C382" s="118">
        <v>0.016112536667956704</v>
      </c>
      <c r="D382" s="84" t="s">
        <v>1481</v>
      </c>
      <c r="E382" s="84" t="b">
        <v>0</v>
      </c>
      <c r="F382" s="84" t="b">
        <v>0</v>
      </c>
      <c r="G382" s="84" t="b">
        <v>0</v>
      </c>
    </row>
    <row r="383" spans="1:7" ht="15">
      <c r="A383" s="84" t="s">
        <v>1989</v>
      </c>
      <c r="B383" s="84">
        <v>4</v>
      </c>
      <c r="C383" s="118">
        <v>0.016112536667956704</v>
      </c>
      <c r="D383" s="84" t="s">
        <v>1481</v>
      </c>
      <c r="E383" s="84" t="b">
        <v>0</v>
      </c>
      <c r="F383" s="84" t="b">
        <v>0</v>
      </c>
      <c r="G383" s="84" t="b">
        <v>0</v>
      </c>
    </row>
    <row r="384" spans="1:7" ht="15">
      <c r="A384" s="84" t="s">
        <v>1990</v>
      </c>
      <c r="B384" s="84">
        <v>4</v>
      </c>
      <c r="C384" s="118">
        <v>0.016112536667956704</v>
      </c>
      <c r="D384" s="84" t="s">
        <v>1481</v>
      </c>
      <c r="E384" s="84" t="b">
        <v>0</v>
      </c>
      <c r="F384" s="84" t="b">
        <v>0</v>
      </c>
      <c r="G384" s="84" t="b">
        <v>0</v>
      </c>
    </row>
    <row r="385" spans="1:7" ht="15">
      <c r="A385" s="84" t="s">
        <v>1676</v>
      </c>
      <c r="B385" s="84">
        <v>4</v>
      </c>
      <c r="C385" s="118">
        <v>0.016112536667956704</v>
      </c>
      <c r="D385" s="84" t="s">
        <v>1481</v>
      </c>
      <c r="E385" s="84" t="b">
        <v>0</v>
      </c>
      <c r="F385" s="84" t="b">
        <v>0</v>
      </c>
      <c r="G385" s="84" t="b">
        <v>0</v>
      </c>
    </row>
    <row r="386" spans="1:7" ht="15">
      <c r="A386" s="84" t="s">
        <v>1677</v>
      </c>
      <c r="B386" s="84">
        <v>4</v>
      </c>
      <c r="C386" s="118">
        <v>0.016112536667956704</v>
      </c>
      <c r="D386" s="84" t="s">
        <v>1481</v>
      </c>
      <c r="E386" s="84" t="b">
        <v>0</v>
      </c>
      <c r="F386" s="84" t="b">
        <v>0</v>
      </c>
      <c r="G386" s="84" t="b">
        <v>0</v>
      </c>
    </row>
    <row r="387" spans="1:7" ht="15">
      <c r="A387" s="84" t="s">
        <v>1678</v>
      </c>
      <c r="B387" s="84">
        <v>4</v>
      </c>
      <c r="C387" s="118">
        <v>0.016112536667956704</v>
      </c>
      <c r="D387" s="84" t="s">
        <v>1481</v>
      </c>
      <c r="E387" s="84" t="b">
        <v>0</v>
      </c>
      <c r="F387" s="84" t="b">
        <v>0</v>
      </c>
      <c r="G387" s="84" t="b">
        <v>0</v>
      </c>
    </row>
    <row r="388" spans="1:7" ht="15">
      <c r="A388" s="84" t="s">
        <v>1991</v>
      </c>
      <c r="B388" s="84">
        <v>4</v>
      </c>
      <c r="C388" s="118">
        <v>0.016112536667956704</v>
      </c>
      <c r="D388" s="84" t="s">
        <v>1481</v>
      </c>
      <c r="E388" s="84" t="b">
        <v>0</v>
      </c>
      <c r="F388" s="84" t="b">
        <v>0</v>
      </c>
      <c r="G388" s="84" t="b">
        <v>0</v>
      </c>
    </row>
    <row r="389" spans="1:7" ht="15">
      <c r="A389" s="84" t="s">
        <v>1992</v>
      </c>
      <c r="B389" s="84">
        <v>4</v>
      </c>
      <c r="C389" s="118">
        <v>0.016112536667956704</v>
      </c>
      <c r="D389" s="84" t="s">
        <v>1481</v>
      </c>
      <c r="E389" s="84" t="b">
        <v>0</v>
      </c>
      <c r="F389" s="84" t="b">
        <v>0</v>
      </c>
      <c r="G389" s="84" t="b">
        <v>0</v>
      </c>
    </row>
    <row r="390" spans="1:7" ht="15">
      <c r="A390" s="84" t="s">
        <v>1993</v>
      </c>
      <c r="B390" s="84">
        <v>4</v>
      </c>
      <c r="C390" s="118">
        <v>0.016112536667956704</v>
      </c>
      <c r="D390" s="84" t="s">
        <v>1481</v>
      </c>
      <c r="E390" s="84" t="b">
        <v>0</v>
      </c>
      <c r="F390" s="84" t="b">
        <v>0</v>
      </c>
      <c r="G390" s="84" t="b">
        <v>0</v>
      </c>
    </row>
    <row r="391" spans="1:7" ht="15">
      <c r="A391" s="84" t="s">
        <v>283</v>
      </c>
      <c r="B391" s="84">
        <v>3</v>
      </c>
      <c r="C391" s="118">
        <v>0.014487070512665607</v>
      </c>
      <c r="D391" s="84" t="s">
        <v>1481</v>
      </c>
      <c r="E391" s="84" t="b">
        <v>0</v>
      </c>
      <c r="F391" s="84" t="b">
        <v>0</v>
      </c>
      <c r="G391" s="84" t="b">
        <v>0</v>
      </c>
    </row>
    <row r="392" spans="1:7" ht="15">
      <c r="A392" s="84" t="s">
        <v>2003</v>
      </c>
      <c r="B392" s="84">
        <v>3</v>
      </c>
      <c r="C392" s="118">
        <v>0.014487070512665607</v>
      </c>
      <c r="D392" s="84" t="s">
        <v>1481</v>
      </c>
      <c r="E392" s="84" t="b">
        <v>0</v>
      </c>
      <c r="F392" s="84" t="b">
        <v>0</v>
      </c>
      <c r="G392" s="84" t="b">
        <v>0</v>
      </c>
    </row>
    <row r="393" spans="1:7" ht="15">
      <c r="A393" s="84" t="s">
        <v>282</v>
      </c>
      <c r="B393" s="84">
        <v>3</v>
      </c>
      <c r="C393" s="118">
        <v>0.014487070512665607</v>
      </c>
      <c r="D393" s="84" t="s">
        <v>1481</v>
      </c>
      <c r="E393" s="84" t="b">
        <v>0</v>
      </c>
      <c r="F393" s="84" t="b">
        <v>0</v>
      </c>
      <c r="G393" s="84" t="b">
        <v>0</v>
      </c>
    </row>
    <row r="394" spans="1:7" ht="15">
      <c r="A394" s="84" t="s">
        <v>2047</v>
      </c>
      <c r="B394" s="84">
        <v>2</v>
      </c>
      <c r="C394" s="118">
        <v>0.011915627252747342</v>
      </c>
      <c r="D394" s="84" t="s">
        <v>1481</v>
      </c>
      <c r="E394" s="84" t="b">
        <v>0</v>
      </c>
      <c r="F394" s="84" t="b">
        <v>0</v>
      </c>
      <c r="G394" s="84" t="b">
        <v>0</v>
      </c>
    </row>
    <row r="395" spans="1:7" ht="15">
      <c r="A395" s="84" t="s">
        <v>2048</v>
      </c>
      <c r="B395" s="84">
        <v>2</v>
      </c>
      <c r="C395" s="118">
        <v>0.011915627252747342</v>
      </c>
      <c r="D395" s="84" t="s">
        <v>1481</v>
      </c>
      <c r="E395" s="84" t="b">
        <v>0</v>
      </c>
      <c r="F395" s="84" t="b">
        <v>0</v>
      </c>
      <c r="G395" s="84" t="b">
        <v>0</v>
      </c>
    </row>
    <row r="396" spans="1:7" ht="15">
      <c r="A396" s="84" t="s">
        <v>2049</v>
      </c>
      <c r="B396" s="84">
        <v>2</v>
      </c>
      <c r="C396" s="118">
        <v>0.011915627252747342</v>
      </c>
      <c r="D396" s="84" t="s">
        <v>1481</v>
      </c>
      <c r="E396" s="84" t="b">
        <v>0</v>
      </c>
      <c r="F396" s="84" t="b">
        <v>0</v>
      </c>
      <c r="G396" s="84" t="b">
        <v>0</v>
      </c>
    </row>
    <row r="397" spans="1:7" ht="15">
      <c r="A397" s="84" t="s">
        <v>306</v>
      </c>
      <c r="B397" s="84">
        <v>11</v>
      </c>
      <c r="C397" s="118">
        <v>0</v>
      </c>
      <c r="D397" s="84" t="s">
        <v>1482</v>
      </c>
      <c r="E397" s="84" t="b">
        <v>0</v>
      </c>
      <c r="F397" s="84" t="b">
        <v>0</v>
      </c>
      <c r="G397" s="84" t="b">
        <v>0</v>
      </c>
    </row>
    <row r="398" spans="1:7" ht="15">
      <c r="A398" s="84" t="s">
        <v>305</v>
      </c>
      <c r="B398" s="84">
        <v>11</v>
      </c>
      <c r="C398" s="118">
        <v>0</v>
      </c>
      <c r="D398" s="84" t="s">
        <v>1482</v>
      </c>
      <c r="E398" s="84" t="b">
        <v>0</v>
      </c>
      <c r="F398" s="84" t="b">
        <v>0</v>
      </c>
      <c r="G398" s="84" t="b">
        <v>0</v>
      </c>
    </row>
    <row r="399" spans="1:7" ht="15">
      <c r="A399" s="84" t="s">
        <v>231</v>
      </c>
      <c r="B399" s="84">
        <v>10</v>
      </c>
      <c r="C399" s="118">
        <v>0.002636476761670387</v>
      </c>
      <c r="D399" s="84" t="s">
        <v>1482</v>
      </c>
      <c r="E399" s="84" t="b">
        <v>0</v>
      </c>
      <c r="F399" s="84" t="b">
        <v>0</v>
      </c>
      <c r="G399" s="84" t="b">
        <v>0</v>
      </c>
    </row>
    <row r="400" spans="1:7" ht="15">
      <c r="A400" s="84" t="s">
        <v>1635</v>
      </c>
      <c r="B400" s="84">
        <v>10</v>
      </c>
      <c r="C400" s="118">
        <v>0.005550966606299375</v>
      </c>
      <c r="D400" s="84" t="s">
        <v>1482</v>
      </c>
      <c r="E400" s="84" t="b">
        <v>0</v>
      </c>
      <c r="F400" s="84" t="b">
        <v>0</v>
      </c>
      <c r="G400" s="84" t="b">
        <v>0</v>
      </c>
    </row>
    <row r="401" spans="1:7" ht="15">
      <c r="A401" s="84" t="s">
        <v>1636</v>
      </c>
      <c r="B401" s="84">
        <v>10</v>
      </c>
      <c r="C401" s="118">
        <v>0.005550966606299375</v>
      </c>
      <c r="D401" s="84" t="s">
        <v>1482</v>
      </c>
      <c r="E401" s="84" t="b">
        <v>0</v>
      </c>
      <c r="F401" s="84" t="b">
        <v>0</v>
      </c>
      <c r="G401" s="84" t="b">
        <v>0</v>
      </c>
    </row>
    <row r="402" spans="1:7" ht="15">
      <c r="A402" s="84" t="s">
        <v>1637</v>
      </c>
      <c r="B402" s="84">
        <v>9</v>
      </c>
      <c r="C402" s="118">
        <v>0.004995869945669439</v>
      </c>
      <c r="D402" s="84" t="s">
        <v>1482</v>
      </c>
      <c r="E402" s="84" t="b">
        <v>0</v>
      </c>
      <c r="F402" s="84" t="b">
        <v>0</v>
      </c>
      <c r="G402" s="84" t="b">
        <v>0</v>
      </c>
    </row>
    <row r="403" spans="1:7" ht="15">
      <c r="A403" s="84" t="s">
        <v>1638</v>
      </c>
      <c r="B403" s="84">
        <v>9</v>
      </c>
      <c r="C403" s="118">
        <v>0.004995869945669439</v>
      </c>
      <c r="D403" s="84" t="s">
        <v>1482</v>
      </c>
      <c r="E403" s="84" t="b">
        <v>0</v>
      </c>
      <c r="F403" s="84" t="b">
        <v>0</v>
      </c>
      <c r="G403" s="84" t="b">
        <v>0</v>
      </c>
    </row>
    <row r="404" spans="1:7" ht="15">
      <c r="A404" s="84" t="s">
        <v>1639</v>
      </c>
      <c r="B404" s="84">
        <v>9</v>
      </c>
      <c r="C404" s="118">
        <v>0.004995869945669439</v>
      </c>
      <c r="D404" s="84" t="s">
        <v>1482</v>
      </c>
      <c r="E404" s="84" t="b">
        <v>0</v>
      </c>
      <c r="F404" s="84" t="b">
        <v>0</v>
      </c>
      <c r="G404" s="84" t="b">
        <v>0</v>
      </c>
    </row>
    <row r="405" spans="1:7" ht="15">
      <c r="A405" s="84" t="s">
        <v>310</v>
      </c>
      <c r="B405" s="84">
        <v>9</v>
      </c>
      <c r="C405" s="118">
        <v>0.004995869945669439</v>
      </c>
      <c r="D405" s="84" t="s">
        <v>1482</v>
      </c>
      <c r="E405" s="84" t="b">
        <v>0</v>
      </c>
      <c r="F405" s="84" t="b">
        <v>0</v>
      </c>
      <c r="G405" s="84" t="b">
        <v>0</v>
      </c>
    </row>
    <row r="406" spans="1:7" ht="15">
      <c r="A406" s="84" t="s">
        <v>1640</v>
      </c>
      <c r="B406" s="84">
        <v>9</v>
      </c>
      <c r="C406" s="118">
        <v>0.004995869945669439</v>
      </c>
      <c r="D406" s="84" t="s">
        <v>1482</v>
      </c>
      <c r="E406" s="84" t="b">
        <v>0</v>
      </c>
      <c r="F406" s="84" t="b">
        <v>0</v>
      </c>
      <c r="G406" s="84" t="b">
        <v>0</v>
      </c>
    </row>
    <row r="407" spans="1:7" ht="15">
      <c r="A407" s="84" t="s">
        <v>1977</v>
      </c>
      <c r="B407" s="84">
        <v>9</v>
      </c>
      <c r="C407" s="118">
        <v>0.004995869945669439</v>
      </c>
      <c r="D407" s="84" t="s">
        <v>1482</v>
      </c>
      <c r="E407" s="84" t="b">
        <v>0</v>
      </c>
      <c r="F407" s="84" t="b">
        <v>0</v>
      </c>
      <c r="G407" s="84" t="b">
        <v>0</v>
      </c>
    </row>
    <row r="408" spans="1:7" ht="15">
      <c r="A408" s="84" t="s">
        <v>1978</v>
      </c>
      <c r="B408" s="84">
        <v>9</v>
      </c>
      <c r="C408" s="118">
        <v>0.004995869945669439</v>
      </c>
      <c r="D408" s="84" t="s">
        <v>1482</v>
      </c>
      <c r="E408" s="84" t="b">
        <v>0</v>
      </c>
      <c r="F408" s="84" t="b">
        <v>0</v>
      </c>
      <c r="G408" s="84" t="b">
        <v>0</v>
      </c>
    </row>
    <row r="409" spans="1:7" ht="15">
      <c r="A409" s="84" t="s">
        <v>1979</v>
      </c>
      <c r="B409" s="84">
        <v>9</v>
      </c>
      <c r="C409" s="118">
        <v>0.004995869945669439</v>
      </c>
      <c r="D409" s="84" t="s">
        <v>1482</v>
      </c>
      <c r="E409" s="84" t="b">
        <v>0</v>
      </c>
      <c r="F409" s="84" t="b">
        <v>0</v>
      </c>
      <c r="G409" s="84" t="b">
        <v>0</v>
      </c>
    </row>
    <row r="410" spans="1:7" ht="15">
      <c r="A410" s="84" t="s">
        <v>1800</v>
      </c>
      <c r="B410" s="84">
        <v>6</v>
      </c>
      <c r="C410" s="118">
        <v>0.010060182220684638</v>
      </c>
      <c r="D410" s="84" t="s">
        <v>1482</v>
      </c>
      <c r="E410" s="84" t="b">
        <v>0</v>
      </c>
      <c r="F410" s="84" t="b">
        <v>0</v>
      </c>
      <c r="G410" s="84" t="b">
        <v>0</v>
      </c>
    </row>
    <row r="411" spans="1:7" ht="15">
      <c r="A411" s="84" t="s">
        <v>1980</v>
      </c>
      <c r="B411" s="84">
        <v>6</v>
      </c>
      <c r="C411" s="118">
        <v>0.010060182220684638</v>
      </c>
      <c r="D411" s="84" t="s">
        <v>1482</v>
      </c>
      <c r="E411" s="84" t="b">
        <v>0</v>
      </c>
      <c r="F411" s="84" t="b">
        <v>0</v>
      </c>
      <c r="G411" s="84" t="b">
        <v>0</v>
      </c>
    </row>
    <row r="412" spans="1:7" ht="15">
      <c r="A412" s="84" t="s">
        <v>232</v>
      </c>
      <c r="B412" s="84">
        <v>5</v>
      </c>
      <c r="C412" s="118">
        <v>0.010905180917904659</v>
      </c>
      <c r="D412" s="84" t="s">
        <v>1482</v>
      </c>
      <c r="E412" s="84" t="b">
        <v>0</v>
      </c>
      <c r="F412" s="84" t="b">
        <v>0</v>
      </c>
      <c r="G412" s="84" t="b">
        <v>0</v>
      </c>
    </row>
    <row r="413" spans="1:7" ht="15">
      <c r="A413" s="84" t="s">
        <v>243</v>
      </c>
      <c r="B413" s="84">
        <v>3</v>
      </c>
      <c r="C413" s="118">
        <v>0.010782256632583998</v>
      </c>
      <c r="D413" s="84" t="s">
        <v>1482</v>
      </c>
      <c r="E413" s="84" t="b">
        <v>0</v>
      </c>
      <c r="F413" s="84" t="b">
        <v>0</v>
      </c>
      <c r="G413" s="84" t="b">
        <v>0</v>
      </c>
    </row>
    <row r="414" spans="1:7" ht="15">
      <c r="A414" s="84" t="s">
        <v>229</v>
      </c>
      <c r="B414" s="84">
        <v>3</v>
      </c>
      <c r="C414" s="118">
        <v>0.010782256632583998</v>
      </c>
      <c r="D414" s="84" t="s">
        <v>1482</v>
      </c>
      <c r="E414" s="84" t="b">
        <v>0</v>
      </c>
      <c r="F414" s="84" t="b">
        <v>0</v>
      </c>
      <c r="G414" s="84" t="b">
        <v>0</v>
      </c>
    </row>
    <row r="415" spans="1:7" ht="15">
      <c r="A415" s="84" t="s">
        <v>2115</v>
      </c>
      <c r="B415" s="84">
        <v>2</v>
      </c>
      <c r="C415" s="118">
        <v>0.009431371840691006</v>
      </c>
      <c r="D415" s="84" t="s">
        <v>1482</v>
      </c>
      <c r="E415" s="84" t="b">
        <v>0</v>
      </c>
      <c r="F415" s="84" t="b">
        <v>0</v>
      </c>
      <c r="G415" s="84" t="b">
        <v>0</v>
      </c>
    </row>
    <row r="416" spans="1:7" ht="15">
      <c r="A416" s="84" t="s">
        <v>2116</v>
      </c>
      <c r="B416" s="84">
        <v>2</v>
      </c>
      <c r="C416" s="118">
        <v>0.009431371840691006</v>
      </c>
      <c r="D416" s="84" t="s">
        <v>1482</v>
      </c>
      <c r="E416" s="84" t="b">
        <v>1</v>
      </c>
      <c r="F416" s="84" t="b">
        <v>0</v>
      </c>
      <c r="G416" s="84" t="b">
        <v>0</v>
      </c>
    </row>
    <row r="417" spans="1:7" ht="15">
      <c r="A417" s="84" t="s">
        <v>1607</v>
      </c>
      <c r="B417" s="84">
        <v>2</v>
      </c>
      <c r="C417" s="118">
        <v>0.009431371840691006</v>
      </c>
      <c r="D417" s="84" t="s">
        <v>1482</v>
      </c>
      <c r="E417" s="84" t="b">
        <v>0</v>
      </c>
      <c r="F417" s="84" t="b">
        <v>0</v>
      </c>
      <c r="G417" s="84" t="b">
        <v>0</v>
      </c>
    </row>
    <row r="418" spans="1:7" ht="15">
      <c r="A418" s="84" t="s">
        <v>214</v>
      </c>
      <c r="B418" s="84">
        <v>5</v>
      </c>
      <c r="C418" s="118">
        <v>0.013865546851022275</v>
      </c>
      <c r="D418" s="84" t="s">
        <v>1483</v>
      </c>
      <c r="E418" s="84" t="b">
        <v>0</v>
      </c>
      <c r="F418" s="84" t="b">
        <v>0</v>
      </c>
      <c r="G418" s="84" t="b">
        <v>0</v>
      </c>
    </row>
    <row r="419" spans="1:7" ht="15">
      <c r="A419" s="84" t="s">
        <v>312</v>
      </c>
      <c r="B419" s="84">
        <v>3</v>
      </c>
      <c r="C419" s="118">
        <v>0.008319328110613365</v>
      </c>
      <c r="D419" s="84" t="s">
        <v>1483</v>
      </c>
      <c r="E419" s="84" t="b">
        <v>0</v>
      </c>
      <c r="F419" s="84" t="b">
        <v>0</v>
      </c>
      <c r="G419" s="84" t="b">
        <v>0</v>
      </c>
    </row>
    <row r="420" spans="1:7" ht="15">
      <c r="A420" s="84" t="s">
        <v>1642</v>
      </c>
      <c r="B420" s="84">
        <v>3</v>
      </c>
      <c r="C420" s="118">
        <v>0.008319328110613365</v>
      </c>
      <c r="D420" s="84" t="s">
        <v>1483</v>
      </c>
      <c r="E420" s="84" t="b">
        <v>0</v>
      </c>
      <c r="F420" s="84" t="b">
        <v>0</v>
      </c>
      <c r="G420" s="84" t="b">
        <v>0</v>
      </c>
    </row>
    <row r="421" spans="1:7" ht="15">
      <c r="A421" s="84" t="s">
        <v>1643</v>
      </c>
      <c r="B421" s="84">
        <v>3</v>
      </c>
      <c r="C421" s="118">
        <v>0.008319328110613365</v>
      </c>
      <c r="D421" s="84" t="s">
        <v>1483</v>
      </c>
      <c r="E421" s="84" t="b">
        <v>0</v>
      </c>
      <c r="F421" s="84" t="b">
        <v>0</v>
      </c>
      <c r="G421" s="84" t="b">
        <v>0</v>
      </c>
    </row>
    <row r="422" spans="1:7" ht="15">
      <c r="A422" s="84" t="s">
        <v>1644</v>
      </c>
      <c r="B422" s="84">
        <v>3</v>
      </c>
      <c r="C422" s="118">
        <v>0.008319328110613365</v>
      </c>
      <c r="D422" s="84" t="s">
        <v>1483</v>
      </c>
      <c r="E422" s="84" t="b">
        <v>0</v>
      </c>
      <c r="F422" s="84" t="b">
        <v>0</v>
      </c>
      <c r="G422" s="84" t="b">
        <v>0</v>
      </c>
    </row>
    <row r="423" spans="1:7" ht="15">
      <c r="A423" s="84" t="s">
        <v>1645</v>
      </c>
      <c r="B423" s="84">
        <v>3</v>
      </c>
      <c r="C423" s="118">
        <v>0.008319328110613365</v>
      </c>
      <c r="D423" s="84" t="s">
        <v>1483</v>
      </c>
      <c r="E423" s="84" t="b">
        <v>0</v>
      </c>
      <c r="F423" s="84" t="b">
        <v>0</v>
      </c>
      <c r="G423" s="84" t="b">
        <v>0</v>
      </c>
    </row>
    <row r="424" spans="1:7" ht="15">
      <c r="A424" s="84" t="s">
        <v>1646</v>
      </c>
      <c r="B424" s="84">
        <v>3</v>
      </c>
      <c r="C424" s="118">
        <v>0.008319328110613365</v>
      </c>
      <c r="D424" s="84" t="s">
        <v>1483</v>
      </c>
      <c r="E424" s="84" t="b">
        <v>0</v>
      </c>
      <c r="F424" s="84" t="b">
        <v>0</v>
      </c>
      <c r="G424" s="84" t="b">
        <v>0</v>
      </c>
    </row>
    <row r="425" spans="1:7" ht="15">
      <c r="A425" s="84" t="s">
        <v>1647</v>
      </c>
      <c r="B425" s="84">
        <v>3</v>
      </c>
      <c r="C425" s="118">
        <v>0.008319328110613365</v>
      </c>
      <c r="D425" s="84" t="s">
        <v>1483</v>
      </c>
      <c r="E425" s="84" t="b">
        <v>0</v>
      </c>
      <c r="F425" s="84" t="b">
        <v>0</v>
      </c>
      <c r="G425" s="84" t="b">
        <v>0</v>
      </c>
    </row>
    <row r="426" spans="1:7" ht="15">
      <c r="A426" s="84" t="s">
        <v>1648</v>
      </c>
      <c r="B426" s="84">
        <v>3</v>
      </c>
      <c r="C426" s="118">
        <v>0.008319328110613365</v>
      </c>
      <c r="D426" s="84" t="s">
        <v>1483</v>
      </c>
      <c r="E426" s="84" t="b">
        <v>0</v>
      </c>
      <c r="F426" s="84" t="b">
        <v>0</v>
      </c>
      <c r="G426" s="84" t="b">
        <v>0</v>
      </c>
    </row>
    <row r="427" spans="1:7" ht="15">
      <c r="A427" s="84" t="s">
        <v>255</v>
      </c>
      <c r="B427" s="84">
        <v>2</v>
      </c>
      <c r="C427" s="118">
        <v>0.00994850021680094</v>
      </c>
      <c r="D427" s="84" t="s">
        <v>1483</v>
      </c>
      <c r="E427" s="84" t="b">
        <v>0</v>
      </c>
      <c r="F427" s="84" t="b">
        <v>0</v>
      </c>
      <c r="G427" s="84" t="b">
        <v>0</v>
      </c>
    </row>
    <row r="428" spans="1:7" ht="15">
      <c r="A428" s="84" t="s">
        <v>2050</v>
      </c>
      <c r="B428" s="84">
        <v>2</v>
      </c>
      <c r="C428" s="118">
        <v>0.00994850021680094</v>
      </c>
      <c r="D428" s="84" t="s">
        <v>1483</v>
      </c>
      <c r="E428" s="84" t="b">
        <v>0</v>
      </c>
      <c r="F428" s="84" t="b">
        <v>0</v>
      </c>
      <c r="G428" s="84" t="b">
        <v>0</v>
      </c>
    </row>
    <row r="429" spans="1:7" ht="15">
      <c r="A429" s="84" t="s">
        <v>2051</v>
      </c>
      <c r="B429" s="84">
        <v>2</v>
      </c>
      <c r="C429" s="118">
        <v>0.00994850021680094</v>
      </c>
      <c r="D429" s="84" t="s">
        <v>1483</v>
      </c>
      <c r="E429" s="84" t="b">
        <v>0</v>
      </c>
      <c r="F429" s="84" t="b">
        <v>0</v>
      </c>
      <c r="G429" s="84" t="b">
        <v>0</v>
      </c>
    </row>
    <row r="430" spans="1:7" ht="15">
      <c r="A430" s="84" t="s">
        <v>2052</v>
      </c>
      <c r="B430" s="84">
        <v>2</v>
      </c>
      <c r="C430" s="118">
        <v>0.00994850021680094</v>
      </c>
      <c r="D430" s="84" t="s">
        <v>1483</v>
      </c>
      <c r="E430" s="84" t="b">
        <v>1</v>
      </c>
      <c r="F430" s="84" t="b">
        <v>0</v>
      </c>
      <c r="G430" s="84" t="b">
        <v>0</v>
      </c>
    </row>
    <row r="431" spans="1:7" ht="15">
      <c r="A431" s="84" t="s">
        <v>2053</v>
      </c>
      <c r="B431" s="84">
        <v>2</v>
      </c>
      <c r="C431" s="118">
        <v>0.00994850021680094</v>
      </c>
      <c r="D431" s="84" t="s">
        <v>1483</v>
      </c>
      <c r="E431" s="84" t="b">
        <v>0</v>
      </c>
      <c r="F431" s="84" t="b">
        <v>0</v>
      </c>
      <c r="G431" s="84" t="b">
        <v>0</v>
      </c>
    </row>
    <row r="432" spans="1:7" ht="15">
      <c r="A432" s="84" t="s">
        <v>2054</v>
      </c>
      <c r="B432" s="84">
        <v>2</v>
      </c>
      <c r="C432" s="118">
        <v>0.00994850021680094</v>
      </c>
      <c r="D432" s="84" t="s">
        <v>1483</v>
      </c>
      <c r="E432" s="84" t="b">
        <v>0</v>
      </c>
      <c r="F432" s="84" t="b">
        <v>0</v>
      </c>
      <c r="G432" s="84" t="b">
        <v>0</v>
      </c>
    </row>
    <row r="433" spans="1:7" ht="15">
      <c r="A433" s="84" t="s">
        <v>2055</v>
      </c>
      <c r="B433" s="84">
        <v>2</v>
      </c>
      <c r="C433" s="118">
        <v>0.00994850021680094</v>
      </c>
      <c r="D433" s="84" t="s">
        <v>1483</v>
      </c>
      <c r="E433" s="84" t="b">
        <v>0</v>
      </c>
      <c r="F433" s="84" t="b">
        <v>0</v>
      </c>
      <c r="G433" s="84" t="b">
        <v>0</v>
      </c>
    </row>
    <row r="434" spans="1:7" ht="15">
      <c r="A434" s="84" t="s">
        <v>2056</v>
      </c>
      <c r="B434" s="84">
        <v>2</v>
      </c>
      <c r="C434" s="118">
        <v>0.00994850021680094</v>
      </c>
      <c r="D434" s="84" t="s">
        <v>1483</v>
      </c>
      <c r="E434" s="84" t="b">
        <v>0</v>
      </c>
      <c r="F434" s="84" t="b">
        <v>0</v>
      </c>
      <c r="G434" s="84" t="b">
        <v>0</v>
      </c>
    </row>
    <row r="435" spans="1:7" ht="15">
      <c r="A435" s="84" t="s">
        <v>2057</v>
      </c>
      <c r="B435" s="84">
        <v>2</v>
      </c>
      <c r="C435" s="118">
        <v>0.00994850021680094</v>
      </c>
      <c r="D435" s="84" t="s">
        <v>1483</v>
      </c>
      <c r="E435" s="84" t="b">
        <v>0</v>
      </c>
      <c r="F435" s="84" t="b">
        <v>0</v>
      </c>
      <c r="G435" s="84" t="b">
        <v>0</v>
      </c>
    </row>
    <row r="436" spans="1:7" ht="15">
      <c r="A436" s="84" t="s">
        <v>2058</v>
      </c>
      <c r="B436" s="84">
        <v>2</v>
      </c>
      <c r="C436" s="118">
        <v>0.00994850021680094</v>
      </c>
      <c r="D436" s="84" t="s">
        <v>1483</v>
      </c>
      <c r="E436" s="84" t="b">
        <v>0</v>
      </c>
      <c r="F436" s="84" t="b">
        <v>0</v>
      </c>
      <c r="G436" s="84" t="b">
        <v>0</v>
      </c>
    </row>
    <row r="437" spans="1:7" ht="15">
      <c r="A437" s="84" t="s">
        <v>2059</v>
      </c>
      <c r="B437" s="84">
        <v>2</v>
      </c>
      <c r="C437" s="118">
        <v>0.00994850021680094</v>
      </c>
      <c r="D437" s="84" t="s">
        <v>1483</v>
      </c>
      <c r="E437" s="84" t="b">
        <v>0</v>
      </c>
      <c r="F437" s="84" t="b">
        <v>0</v>
      </c>
      <c r="G437" s="84" t="b">
        <v>0</v>
      </c>
    </row>
    <row r="438" spans="1:7" ht="15">
      <c r="A438" s="84" t="s">
        <v>1584</v>
      </c>
      <c r="B438" s="84">
        <v>2</v>
      </c>
      <c r="C438" s="118">
        <v>0.00994850021680094</v>
      </c>
      <c r="D438" s="84" t="s">
        <v>1483</v>
      </c>
      <c r="E438" s="84" t="b">
        <v>0</v>
      </c>
      <c r="F438" s="84" t="b">
        <v>0</v>
      </c>
      <c r="G438" s="84" t="b">
        <v>0</v>
      </c>
    </row>
    <row r="439" spans="1:7" ht="15">
      <c r="A439" s="84" t="s">
        <v>1650</v>
      </c>
      <c r="B439" s="84">
        <v>5</v>
      </c>
      <c r="C439" s="118">
        <v>0</v>
      </c>
      <c r="D439" s="84" t="s">
        <v>1484</v>
      </c>
      <c r="E439" s="84" t="b">
        <v>0</v>
      </c>
      <c r="F439" s="84" t="b">
        <v>0</v>
      </c>
      <c r="G439" s="84" t="b">
        <v>0</v>
      </c>
    </row>
    <row r="440" spans="1:7" ht="15">
      <c r="A440" s="84" t="s">
        <v>1651</v>
      </c>
      <c r="B440" s="84">
        <v>5</v>
      </c>
      <c r="C440" s="118">
        <v>0</v>
      </c>
      <c r="D440" s="84" t="s">
        <v>1484</v>
      </c>
      <c r="E440" s="84" t="b">
        <v>0</v>
      </c>
      <c r="F440" s="84" t="b">
        <v>0</v>
      </c>
      <c r="G440" s="84" t="b">
        <v>0</v>
      </c>
    </row>
    <row r="441" spans="1:7" ht="15">
      <c r="A441" s="84" t="s">
        <v>1652</v>
      </c>
      <c r="B441" s="84">
        <v>4</v>
      </c>
      <c r="C441" s="118">
        <v>0</v>
      </c>
      <c r="D441" s="84" t="s">
        <v>1484</v>
      </c>
      <c r="E441" s="84" t="b">
        <v>0</v>
      </c>
      <c r="F441" s="84" t="b">
        <v>0</v>
      </c>
      <c r="G441" s="84" t="b">
        <v>0</v>
      </c>
    </row>
    <row r="442" spans="1:7" ht="15">
      <c r="A442" s="84" t="s">
        <v>1653</v>
      </c>
      <c r="B442" s="84">
        <v>4</v>
      </c>
      <c r="C442" s="118">
        <v>0</v>
      </c>
      <c r="D442" s="84" t="s">
        <v>1484</v>
      </c>
      <c r="E442" s="84" t="b">
        <v>0</v>
      </c>
      <c r="F442" s="84" t="b">
        <v>0</v>
      </c>
      <c r="G442" s="84" t="b">
        <v>0</v>
      </c>
    </row>
    <row r="443" spans="1:7" ht="15">
      <c r="A443" s="84" t="s">
        <v>1654</v>
      </c>
      <c r="B443" s="84">
        <v>4</v>
      </c>
      <c r="C443" s="118">
        <v>0</v>
      </c>
      <c r="D443" s="84" t="s">
        <v>1484</v>
      </c>
      <c r="E443" s="84" t="b">
        <v>0</v>
      </c>
      <c r="F443" s="84" t="b">
        <v>0</v>
      </c>
      <c r="G443" s="84" t="b">
        <v>0</v>
      </c>
    </row>
    <row r="444" spans="1:7" ht="15">
      <c r="A444" s="84" t="s">
        <v>1655</v>
      </c>
      <c r="B444" s="84">
        <v>4</v>
      </c>
      <c r="C444" s="118">
        <v>0</v>
      </c>
      <c r="D444" s="84" t="s">
        <v>1484</v>
      </c>
      <c r="E444" s="84" t="b">
        <v>0</v>
      </c>
      <c r="F444" s="84" t="b">
        <v>0</v>
      </c>
      <c r="G444" s="84" t="b">
        <v>0</v>
      </c>
    </row>
    <row r="445" spans="1:7" ht="15">
      <c r="A445" s="84" t="s">
        <v>1656</v>
      </c>
      <c r="B445" s="84">
        <v>4</v>
      </c>
      <c r="C445" s="118">
        <v>0</v>
      </c>
      <c r="D445" s="84" t="s">
        <v>1484</v>
      </c>
      <c r="E445" s="84" t="b">
        <v>0</v>
      </c>
      <c r="F445" s="84" t="b">
        <v>0</v>
      </c>
      <c r="G445" s="84" t="b">
        <v>0</v>
      </c>
    </row>
    <row r="446" spans="1:7" ht="15">
      <c r="A446" s="84" t="s">
        <v>1657</v>
      </c>
      <c r="B446" s="84">
        <v>4</v>
      </c>
      <c r="C446" s="118">
        <v>0</v>
      </c>
      <c r="D446" s="84" t="s">
        <v>1484</v>
      </c>
      <c r="E446" s="84" t="b">
        <v>0</v>
      </c>
      <c r="F446" s="84" t="b">
        <v>0</v>
      </c>
      <c r="G446" s="84" t="b">
        <v>0</v>
      </c>
    </row>
    <row r="447" spans="1:7" ht="15">
      <c r="A447" s="84" t="s">
        <v>1658</v>
      </c>
      <c r="B447" s="84">
        <v>4</v>
      </c>
      <c r="C447" s="118">
        <v>0</v>
      </c>
      <c r="D447" s="84" t="s">
        <v>1484</v>
      </c>
      <c r="E447" s="84" t="b">
        <v>0</v>
      </c>
      <c r="F447" s="84" t="b">
        <v>0</v>
      </c>
      <c r="G447" s="84" t="b">
        <v>0</v>
      </c>
    </row>
    <row r="448" spans="1:7" ht="15">
      <c r="A448" s="84" t="s">
        <v>1629</v>
      </c>
      <c r="B448" s="84">
        <v>4</v>
      </c>
      <c r="C448" s="118">
        <v>0</v>
      </c>
      <c r="D448" s="84" t="s">
        <v>1484</v>
      </c>
      <c r="E448" s="84" t="b">
        <v>0</v>
      </c>
      <c r="F448" s="84" t="b">
        <v>0</v>
      </c>
      <c r="G448" s="84" t="b">
        <v>0</v>
      </c>
    </row>
    <row r="449" spans="1:7" ht="15">
      <c r="A449" s="84" t="s">
        <v>1998</v>
      </c>
      <c r="B449" s="84">
        <v>4</v>
      </c>
      <c r="C449" s="118">
        <v>0</v>
      </c>
      <c r="D449" s="84" t="s">
        <v>1484</v>
      </c>
      <c r="E449" s="84" t="b">
        <v>0</v>
      </c>
      <c r="F449" s="84" t="b">
        <v>0</v>
      </c>
      <c r="G449" s="84" t="b">
        <v>0</v>
      </c>
    </row>
    <row r="450" spans="1:7" ht="15">
      <c r="A450" s="84" t="s">
        <v>1976</v>
      </c>
      <c r="B450" s="84">
        <v>4</v>
      </c>
      <c r="C450" s="118">
        <v>0</v>
      </c>
      <c r="D450" s="84" t="s">
        <v>1484</v>
      </c>
      <c r="E450" s="84" t="b">
        <v>0</v>
      </c>
      <c r="F450" s="84" t="b">
        <v>0</v>
      </c>
      <c r="G450" s="84" t="b">
        <v>0</v>
      </c>
    </row>
    <row r="451" spans="1:7" ht="15">
      <c r="A451" s="84" t="s">
        <v>1999</v>
      </c>
      <c r="B451" s="84">
        <v>4</v>
      </c>
      <c r="C451" s="118">
        <v>0</v>
      </c>
      <c r="D451" s="84" t="s">
        <v>1484</v>
      </c>
      <c r="E451" s="84" t="b">
        <v>1</v>
      </c>
      <c r="F451" s="84" t="b">
        <v>0</v>
      </c>
      <c r="G451" s="84" t="b">
        <v>0</v>
      </c>
    </row>
    <row r="452" spans="1:7" ht="15">
      <c r="A452" s="84" t="s">
        <v>213</v>
      </c>
      <c r="B452" s="84">
        <v>3</v>
      </c>
      <c r="C452" s="118">
        <v>0.005766403228075382</v>
      </c>
      <c r="D452" s="84" t="s">
        <v>1484</v>
      </c>
      <c r="E452" s="84" t="b">
        <v>0</v>
      </c>
      <c r="F452" s="84" t="b">
        <v>0</v>
      </c>
      <c r="G452" s="84" t="b">
        <v>0</v>
      </c>
    </row>
    <row r="453" spans="1:7" ht="15">
      <c r="A453" s="84" t="s">
        <v>2119</v>
      </c>
      <c r="B453" s="84">
        <v>2</v>
      </c>
      <c r="C453" s="118">
        <v>0.009262461405045577</v>
      </c>
      <c r="D453" s="84" t="s">
        <v>1484</v>
      </c>
      <c r="E453" s="84" t="b">
        <v>0</v>
      </c>
      <c r="F453" s="84" t="b">
        <v>0</v>
      </c>
      <c r="G453" s="84" t="b">
        <v>0</v>
      </c>
    </row>
    <row r="454" spans="1:7" ht="15">
      <c r="A454" s="84" t="s">
        <v>1660</v>
      </c>
      <c r="B454" s="84">
        <v>2</v>
      </c>
      <c r="C454" s="118">
        <v>0</v>
      </c>
      <c r="D454" s="84" t="s">
        <v>1485</v>
      </c>
      <c r="E454" s="84" t="b">
        <v>0</v>
      </c>
      <c r="F454" s="84" t="b">
        <v>0</v>
      </c>
      <c r="G454" s="84" t="b">
        <v>0</v>
      </c>
    </row>
    <row r="455" spans="1:7" ht="15">
      <c r="A455" s="84" t="s">
        <v>242</v>
      </c>
      <c r="B455" s="84">
        <v>4</v>
      </c>
      <c r="C455" s="118">
        <v>0.012625353178508804</v>
      </c>
      <c r="D455" s="84" t="s">
        <v>1486</v>
      </c>
      <c r="E455" s="84" t="b">
        <v>0</v>
      </c>
      <c r="F455" s="84" t="b">
        <v>0</v>
      </c>
      <c r="G455" s="84" t="b">
        <v>0</v>
      </c>
    </row>
    <row r="456" spans="1:7" ht="15">
      <c r="A456" s="84" t="s">
        <v>1662</v>
      </c>
      <c r="B456" s="84">
        <v>3</v>
      </c>
      <c r="C456" s="118">
        <v>0.014336757868620561</v>
      </c>
      <c r="D456" s="84" t="s">
        <v>1486</v>
      </c>
      <c r="E456" s="84" t="b">
        <v>0</v>
      </c>
      <c r="F456" s="84" t="b">
        <v>0</v>
      </c>
      <c r="G456" s="84" t="b">
        <v>0</v>
      </c>
    </row>
    <row r="457" spans="1:7" ht="15">
      <c r="A457" s="84" t="s">
        <v>1663</v>
      </c>
      <c r="B457" s="84">
        <v>3</v>
      </c>
      <c r="C457" s="118">
        <v>0.014336757868620561</v>
      </c>
      <c r="D457" s="84" t="s">
        <v>1486</v>
      </c>
      <c r="E457" s="84" t="b">
        <v>0</v>
      </c>
      <c r="F457" s="84" t="b">
        <v>0</v>
      </c>
      <c r="G457" s="84" t="b">
        <v>0</v>
      </c>
    </row>
    <row r="458" spans="1:7" ht="15">
      <c r="A458" s="84" t="s">
        <v>1664</v>
      </c>
      <c r="B458" s="84">
        <v>3</v>
      </c>
      <c r="C458" s="118">
        <v>0.014336757868620561</v>
      </c>
      <c r="D458" s="84" t="s">
        <v>1486</v>
      </c>
      <c r="E458" s="84" t="b">
        <v>0</v>
      </c>
      <c r="F458" s="84" t="b">
        <v>0</v>
      </c>
      <c r="G458" s="84" t="b">
        <v>0</v>
      </c>
    </row>
    <row r="459" spans="1:7" ht="15">
      <c r="A459" s="84" t="s">
        <v>1665</v>
      </c>
      <c r="B459" s="84">
        <v>3</v>
      </c>
      <c r="C459" s="118">
        <v>0.014336757868620561</v>
      </c>
      <c r="D459" s="84" t="s">
        <v>1486</v>
      </c>
      <c r="E459" s="84" t="b">
        <v>0</v>
      </c>
      <c r="F459" s="84" t="b">
        <v>0</v>
      </c>
      <c r="G459" s="84" t="b">
        <v>0</v>
      </c>
    </row>
    <row r="460" spans="1:7" ht="15">
      <c r="A460" s="84" t="s">
        <v>1666</v>
      </c>
      <c r="B460" s="84">
        <v>3</v>
      </c>
      <c r="C460" s="118">
        <v>0.014336757868620561</v>
      </c>
      <c r="D460" s="84" t="s">
        <v>1486</v>
      </c>
      <c r="E460" s="84" t="b">
        <v>0</v>
      </c>
      <c r="F460" s="84" t="b">
        <v>0</v>
      </c>
      <c r="G460" s="84" t="b">
        <v>0</v>
      </c>
    </row>
    <row r="461" spans="1:7" ht="15">
      <c r="A461" s="84" t="s">
        <v>1667</v>
      </c>
      <c r="B461" s="84">
        <v>3</v>
      </c>
      <c r="C461" s="118">
        <v>0.014336757868620561</v>
      </c>
      <c r="D461" s="84" t="s">
        <v>1486</v>
      </c>
      <c r="E461" s="84" t="b">
        <v>0</v>
      </c>
      <c r="F461" s="84" t="b">
        <v>0</v>
      </c>
      <c r="G461" s="84" t="b">
        <v>0</v>
      </c>
    </row>
    <row r="462" spans="1:7" ht="15">
      <c r="A462" s="84" t="s">
        <v>1668</v>
      </c>
      <c r="B462" s="84">
        <v>3</v>
      </c>
      <c r="C462" s="118">
        <v>0.014336757868620561</v>
      </c>
      <c r="D462" s="84" t="s">
        <v>1486</v>
      </c>
      <c r="E462" s="84" t="b">
        <v>0</v>
      </c>
      <c r="F462" s="84" t="b">
        <v>0</v>
      </c>
      <c r="G462" s="84" t="b">
        <v>0</v>
      </c>
    </row>
    <row r="463" spans="1:7" ht="15">
      <c r="A463" s="84" t="s">
        <v>1669</v>
      </c>
      <c r="B463" s="84">
        <v>3</v>
      </c>
      <c r="C463" s="118">
        <v>0.014336757868620561</v>
      </c>
      <c r="D463" s="84" t="s">
        <v>1486</v>
      </c>
      <c r="E463" s="84" t="b">
        <v>0</v>
      </c>
      <c r="F463" s="84" t="b">
        <v>0</v>
      </c>
      <c r="G463" s="84" t="b">
        <v>0</v>
      </c>
    </row>
    <row r="464" spans="1:7" ht="15">
      <c r="A464" s="84" t="s">
        <v>1670</v>
      </c>
      <c r="B464" s="84">
        <v>3</v>
      </c>
      <c r="C464" s="118">
        <v>0.014336757868620561</v>
      </c>
      <c r="D464" s="84" t="s">
        <v>1486</v>
      </c>
      <c r="E464" s="84" t="b">
        <v>0</v>
      </c>
      <c r="F464" s="84" t="b">
        <v>0</v>
      </c>
      <c r="G464" s="84" t="b">
        <v>0</v>
      </c>
    </row>
    <row r="465" spans="1:7" ht="15">
      <c r="A465" s="84" t="s">
        <v>2006</v>
      </c>
      <c r="B465" s="84">
        <v>3</v>
      </c>
      <c r="C465" s="118">
        <v>0.014336757868620561</v>
      </c>
      <c r="D465" s="84" t="s">
        <v>1486</v>
      </c>
      <c r="E465" s="84" t="b">
        <v>0</v>
      </c>
      <c r="F465" s="84" t="b">
        <v>1</v>
      </c>
      <c r="G465" s="84" t="b">
        <v>0</v>
      </c>
    </row>
    <row r="466" spans="1:7" ht="15">
      <c r="A466" s="84" t="s">
        <v>2007</v>
      </c>
      <c r="B466" s="84">
        <v>3</v>
      </c>
      <c r="C466" s="118">
        <v>0.014336757868620561</v>
      </c>
      <c r="D466" s="84" t="s">
        <v>1486</v>
      </c>
      <c r="E466" s="84" t="b">
        <v>0</v>
      </c>
      <c r="F466" s="84" t="b">
        <v>0</v>
      </c>
      <c r="G466" s="84" t="b">
        <v>0</v>
      </c>
    </row>
    <row r="467" spans="1:7" ht="15">
      <c r="A467" s="84" t="s">
        <v>2008</v>
      </c>
      <c r="B467" s="84">
        <v>3</v>
      </c>
      <c r="C467" s="118">
        <v>0.014336757868620561</v>
      </c>
      <c r="D467" s="84" t="s">
        <v>1486</v>
      </c>
      <c r="E467" s="84" t="b">
        <v>0</v>
      </c>
      <c r="F467" s="84" t="b">
        <v>0</v>
      </c>
      <c r="G467" s="84" t="b">
        <v>0</v>
      </c>
    </row>
    <row r="468" spans="1:7" ht="15">
      <c r="A468" s="84" t="s">
        <v>310</v>
      </c>
      <c r="B468" s="84">
        <v>3</v>
      </c>
      <c r="C468" s="118">
        <v>0.014336757868620561</v>
      </c>
      <c r="D468" s="84" t="s">
        <v>1486</v>
      </c>
      <c r="E468" s="84" t="b">
        <v>0</v>
      </c>
      <c r="F468" s="84" t="b">
        <v>0</v>
      </c>
      <c r="G468" s="84" t="b">
        <v>0</v>
      </c>
    </row>
    <row r="469" spans="1:7" ht="15">
      <c r="A469" s="84" t="s">
        <v>2009</v>
      </c>
      <c r="B469" s="84">
        <v>3</v>
      </c>
      <c r="C469" s="118">
        <v>0.014336757868620561</v>
      </c>
      <c r="D469" s="84" t="s">
        <v>1486</v>
      </c>
      <c r="E469" s="84" t="b">
        <v>1</v>
      </c>
      <c r="F469" s="84" t="b">
        <v>0</v>
      </c>
      <c r="G469" s="84" t="b">
        <v>0</v>
      </c>
    </row>
    <row r="470" spans="1:7" ht="15">
      <c r="A470" s="84" t="s">
        <v>2010</v>
      </c>
      <c r="B470" s="84">
        <v>3</v>
      </c>
      <c r="C470" s="118">
        <v>0.014336757868620561</v>
      </c>
      <c r="D470" s="84" t="s">
        <v>1486</v>
      </c>
      <c r="E470" s="84" t="b">
        <v>1</v>
      </c>
      <c r="F470" s="84" t="b">
        <v>0</v>
      </c>
      <c r="G470" s="84" t="b">
        <v>0</v>
      </c>
    </row>
    <row r="471" spans="1:7" ht="15">
      <c r="A471" s="84" t="s">
        <v>2011</v>
      </c>
      <c r="B471" s="84">
        <v>3</v>
      </c>
      <c r="C471" s="118">
        <v>0.014336757868620561</v>
      </c>
      <c r="D471" s="84" t="s">
        <v>1486</v>
      </c>
      <c r="E471" s="84" t="b">
        <v>0</v>
      </c>
      <c r="F471" s="84" t="b">
        <v>0</v>
      </c>
      <c r="G471" s="84" t="b">
        <v>0</v>
      </c>
    </row>
    <row r="472" spans="1:7" ht="15">
      <c r="A472" s="84" t="s">
        <v>2012</v>
      </c>
      <c r="B472" s="84">
        <v>3</v>
      </c>
      <c r="C472" s="118">
        <v>0.014336757868620561</v>
      </c>
      <c r="D472" s="84" t="s">
        <v>1486</v>
      </c>
      <c r="E472" s="84" t="b">
        <v>1</v>
      </c>
      <c r="F472" s="84" t="b">
        <v>0</v>
      </c>
      <c r="G472" s="84" t="b">
        <v>0</v>
      </c>
    </row>
    <row r="473" spans="1:7" ht="15">
      <c r="A473" s="84" t="s">
        <v>2013</v>
      </c>
      <c r="B473" s="84">
        <v>3</v>
      </c>
      <c r="C473" s="118">
        <v>0.014336757868620561</v>
      </c>
      <c r="D473" s="84" t="s">
        <v>1486</v>
      </c>
      <c r="E473" s="84" t="b">
        <v>0</v>
      </c>
      <c r="F473" s="84" t="b">
        <v>0</v>
      </c>
      <c r="G473" s="84" t="b">
        <v>0</v>
      </c>
    </row>
    <row r="474" spans="1:7" ht="15">
      <c r="A474" s="84" t="s">
        <v>246</v>
      </c>
      <c r="B474" s="84">
        <v>3</v>
      </c>
      <c r="C474" s="118">
        <v>0.014336757868620561</v>
      </c>
      <c r="D474" s="84" t="s">
        <v>1486</v>
      </c>
      <c r="E474" s="84" t="b">
        <v>0</v>
      </c>
      <c r="F474" s="84" t="b">
        <v>0</v>
      </c>
      <c r="G474" s="84" t="b">
        <v>0</v>
      </c>
    </row>
    <row r="475" spans="1:7" ht="15">
      <c r="A475" s="84" t="s">
        <v>2014</v>
      </c>
      <c r="B475" s="84">
        <v>3</v>
      </c>
      <c r="C475" s="118">
        <v>0.014336757868620561</v>
      </c>
      <c r="D475" s="84" t="s">
        <v>1486</v>
      </c>
      <c r="E475" s="84" t="b">
        <v>0</v>
      </c>
      <c r="F475" s="84" t="b">
        <v>1</v>
      </c>
      <c r="G475" s="84" t="b">
        <v>0</v>
      </c>
    </row>
    <row r="476" spans="1:7" ht="15">
      <c r="A476" s="84" t="s">
        <v>2092</v>
      </c>
      <c r="B476" s="84">
        <v>2</v>
      </c>
      <c r="C476" s="118">
        <v>0.014131637515591577</v>
      </c>
      <c r="D476" s="84" t="s">
        <v>1486</v>
      </c>
      <c r="E476" s="84" t="b">
        <v>0</v>
      </c>
      <c r="F476" s="84" t="b">
        <v>0</v>
      </c>
      <c r="G476" s="84" t="b">
        <v>0</v>
      </c>
    </row>
    <row r="477" spans="1:7" ht="15">
      <c r="A477" s="84" t="s">
        <v>1672</v>
      </c>
      <c r="B477" s="84">
        <v>2</v>
      </c>
      <c r="C477" s="118">
        <v>0.013683181621090055</v>
      </c>
      <c r="D477" s="84" t="s">
        <v>1487</v>
      </c>
      <c r="E477" s="84" t="b">
        <v>0</v>
      </c>
      <c r="F477" s="84" t="b">
        <v>0</v>
      </c>
      <c r="G477" s="84" t="b">
        <v>0</v>
      </c>
    </row>
    <row r="478" spans="1:7" ht="15">
      <c r="A478" s="84" t="s">
        <v>1673</v>
      </c>
      <c r="B478" s="84">
        <v>2</v>
      </c>
      <c r="C478" s="118">
        <v>0.02736636324218011</v>
      </c>
      <c r="D478" s="84" t="s">
        <v>1487</v>
      </c>
      <c r="E478" s="84" t="b">
        <v>0</v>
      </c>
      <c r="F478" s="84" t="b">
        <v>0</v>
      </c>
      <c r="G478" s="84" t="b">
        <v>0</v>
      </c>
    </row>
    <row r="479" spans="1:7" ht="15">
      <c r="A479" s="84" t="s">
        <v>1674</v>
      </c>
      <c r="B479" s="84">
        <v>2</v>
      </c>
      <c r="C479" s="118">
        <v>0.02736636324218011</v>
      </c>
      <c r="D479" s="84" t="s">
        <v>1487</v>
      </c>
      <c r="E479" s="84" t="b">
        <v>0</v>
      </c>
      <c r="F479" s="84" t="b">
        <v>0</v>
      </c>
      <c r="G479" s="84" t="b">
        <v>0</v>
      </c>
    </row>
    <row r="480" spans="1:7" ht="15">
      <c r="A480" s="84" t="s">
        <v>1575</v>
      </c>
      <c r="B480" s="84">
        <v>2</v>
      </c>
      <c r="C480" s="118">
        <v>0.013683181621090055</v>
      </c>
      <c r="D480" s="84" t="s">
        <v>1487</v>
      </c>
      <c r="E480" s="84" t="b">
        <v>0</v>
      </c>
      <c r="F480" s="84" t="b">
        <v>0</v>
      </c>
      <c r="G480" s="84" t="b">
        <v>0</v>
      </c>
    </row>
    <row r="481" spans="1:7" ht="15">
      <c r="A481" s="84" t="s">
        <v>1676</v>
      </c>
      <c r="B481" s="84">
        <v>6</v>
      </c>
      <c r="C481" s="118">
        <v>0</v>
      </c>
      <c r="D481" s="84" t="s">
        <v>1488</v>
      </c>
      <c r="E481" s="84" t="b">
        <v>0</v>
      </c>
      <c r="F481" s="84" t="b">
        <v>0</v>
      </c>
      <c r="G481" s="84" t="b">
        <v>0</v>
      </c>
    </row>
    <row r="482" spans="1:7" ht="15">
      <c r="A482" s="84" t="s">
        <v>1662</v>
      </c>
      <c r="B482" s="84">
        <v>3</v>
      </c>
      <c r="C482" s="118">
        <v>0</v>
      </c>
      <c r="D482" s="84" t="s">
        <v>1488</v>
      </c>
      <c r="E482" s="84" t="b">
        <v>0</v>
      </c>
      <c r="F482" s="84" t="b">
        <v>0</v>
      </c>
      <c r="G482" s="84" t="b">
        <v>0</v>
      </c>
    </row>
    <row r="483" spans="1:7" ht="15">
      <c r="A483" s="84" t="s">
        <v>1677</v>
      </c>
      <c r="B483" s="84">
        <v>3</v>
      </c>
      <c r="C483" s="118">
        <v>0</v>
      </c>
      <c r="D483" s="84" t="s">
        <v>1488</v>
      </c>
      <c r="E483" s="84" t="b">
        <v>0</v>
      </c>
      <c r="F483" s="84" t="b">
        <v>0</v>
      </c>
      <c r="G483" s="84" t="b">
        <v>0</v>
      </c>
    </row>
    <row r="484" spans="1:7" ht="15">
      <c r="A484" s="84" t="s">
        <v>1678</v>
      </c>
      <c r="B484" s="84">
        <v>3</v>
      </c>
      <c r="C484" s="118">
        <v>0</v>
      </c>
      <c r="D484" s="84" t="s">
        <v>1488</v>
      </c>
      <c r="E484" s="84" t="b">
        <v>0</v>
      </c>
      <c r="F484" s="84" t="b">
        <v>0</v>
      </c>
      <c r="G484" s="84" t="b">
        <v>0</v>
      </c>
    </row>
    <row r="485" spans="1:7" ht="15">
      <c r="A485" s="84" t="s">
        <v>1629</v>
      </c>
      <c r="B485" s="84">
        <v>3</v>
      </c>
      <c r="C485" s="118">
        <v>0</v>
      </c>
      <c r="D485" s="84" t="s">
        <v>1488</v>
      </c>
      <c r="E485" s="84" t="b">
        <v>0</v>
      </c>
      <c r="F485" s="84" t="b">
        <v>0</v>
      </c>
      <c r="G485" s="84" t="b">
        <v>0</v>
      </c>
    </row>
    <row r="486" spans="1:7" ht="15">
      <c r="A486" s="84" t="s">
        <v>1679</v>
      </c>
      <c r="B486" s="84">
        <v>3</v>
      </c>
      <c r="C486" s="118">
        <v>0</v>
      </c>
      <c r="D486" s="84" t="s">
        <v>1488</v>
      </c>
      <c r="E486" s="84" t="b">
        <v>0</v>
      </c>
      <c r="F486" s="84" t="b">
        <v>0</v>
      </c>
      <c r="G486" s="84" t="b">
        <v>0</v>
      </c>
    </row>
    <row r="487" spans="1:7" ht="15">
      <c r="A487" s="84" t="s">
        <v>1680</v>
      </c>
      <c r="B487" s="84">
        <v>3</v>
      </c>
      <c r="C487" s="118">
        <v>0</v>
      </c>
      <c r="D487" s="84" t="s">
        <v>1488</v>
      </c>
      <c r="E487" s="84" t="b">
        <v>0</v>
      </c>
      <c r="F487" s="84" t="b">
        <v>0</v>
      </c>
      <c r="G487" s="84" t="b">
        <v>0</v>
      </c>
    </row>
    <row r="488" spans="1:7" ht="15">
      <c r="A488" s="84" t="s">
        <v>1681</v>
      </c>
      <c r="B488" s="84">
        <v>3</v>
      </c>
      <c r="C488" s="118">
        <v>0</v>
      </c>
      <c r="D488" s="84" t="s">
        <v>1488</v>
      </c>
      <c r="E488" s="84" t="b">
        <v>0</v>
      </c>
      <c r="F488" s="84" t="b">
        <v>0</v>
      </c>
      <c r="G488" s="84" t="b">
        <v>0</v>
      </c>
    </row>
    <row r="489" spans="1:7" ht="15">
      <c r="A489" s="84" t="s">
        <v>1682</v>
      </c>
      <c r="B489" s="84">
        <v>3</v>
      </c>
      <c r="C489" s="118">
        <v>0</v>
      </c>
      <c r="D489" s="84" t="s">
        <v>1488</v>
      </c>
      <c r="E489" s="84" t="b">
        <v>0</v>
      </c>
      <c r="F489" s="84" t="b">
        <v>0</v>
      </c>
      <c r="G489" s="84" t="b">
        <v>0</v>
      </c>
    </row>
    <row r="490" spans="1:7" ht="15">
      <c r="A490" s="84" t="s">
        <v>1683</v>
      </c>
      <c r="B490" s="84">
        <v>3</v>
      </c>
      <c r="C490" s="118">
        <v>0</v>
      </c>
      <c r="D490" s="84" t="s">
        <v>1488</v>
      </c>
      <c r="E490" s="84" t="b">
        <v>0</v>
      </c>
      <c r="F490" s="84" t="b">
        <v>0</v>
      </c>
      <c r="G490" s="84" t="b">
        <v>0</v>
      </c>
    </row>
    <row r="491" spans="1:7" ht="15">
      <c r="A491" s="84" t="s">
        <v>2039</v>
      </c>
      <c r="B491" s="84">
        <v>3</v>
      </c>
      <c r="C491" s="118">
        <v>0</v>
      </c>
      <c r="D491" s="84" t="s">
        <v>1488</v>
      </c>
      <c r="E491" s="84" t="b">
        <v>0</v>
      </c>
      <c r="F491" s="84" t="b">
        <v>0</v>
      </c>
      <c r="G491" s="84" t="b">
        <v>0</v>
      </c>
    </row>
    <row r="492" spans="1:7" ht="15">
      <c r="A492" s="84" t="s">
        <v>219</v>
      </c>
      <c r="B492" s="84">
        <v>2</v>
      </c>
      <c r="C492" s="118">
        <v>0.008804562952784062</v>
      </c>
      <c r="D492" s="84" t="s">
        <v>1488</v>
      </c>
      <c r="E492" s="84" t="b">
        <v>0</v>
      </c>
      <c r="F492" s="84" t="b">
        <v>0</v>
      </c>
      <c r="G492" s="84" t="b">
        <v>0</v>
      </c>
    </row>
    <row r="493" spans="1:7" ht="15">
      <c r="A493" s="84" t="s">
        <v>1609</v>
      </c>
      <c r="B493" s="84">
        <v>4</v>
      </c>
      <c r="C493" s="118">
        <v>0</v>
      </c>
      <c r="D493" s="84" t="s">
        <v>1489</v>
      </c>
      <c r="E493" s="84" t="b">
        <v>0</v>
      </c>
      <c r="F493" s="84" t="b">
        <v>0</v>
      </c>
      <c r="G493" s="84" t="b">
        <v>0</v>
      </c>
    </row>
    <row r="494" spans="1:7" ht="15">
      <c r="A494" s="84" t="s">
        <v>1651</v>
      </c>
      <c r="B494" s="84">
        <v>3</v>
      </c>
      <c r="C494" s="118">
        <v>0</v>
      </c>
      <c r="D494" s="84" t="s">
        <v>1489</v>
      </c>
      <c r="E494" s="84" t="b">
        <v>0</v>
      </c>
      <c r="F494" s="84" t="b">
        <v>0</v>
      </c>
      <c r="G494" s="84" t="b">
        <v>0</v>
      </c>
    </row>
    <row r="495" spans="1:7" ht="15">
      <c r="A495" s="84" t="s">
        <v>2085</v>
      </c>
      <c r="B495" s="84">
        <v>2</v>
      </c>
      <c r="C495" s="118">
        <v>0</v>
      </c>
      <c r="D495" s="84" t="s">
        <v>1489</v>
      </c>
      <c r="E495" s="84" t="b">
        <v>0</v>
      </c>
      <c r="F495" s="84" t="b">
        <v>0</v>
      </c>
      <c r="G495" s="84" t="b">
        <v>0</v>
      </c>
    </row>
    <row r="496" spans="1:7" ht="15">
      <c r="A496" s="84" t="s">
        <v>2086</v>
      </c>
      <c r="B496" s="84">
        <v>2</v>
      </c>
      <c r="C496" s="118">
        <v>0</v>
      </c>
      <c r="D496" s="84" t="s">
        <v>1489</v>
      </c>
      <c r="E496" s="84" t="b">
        <v>0</v>
      </c>
      <c r="F496" s="84" t="b">
        <v>0</v>
      </c>
      <c r="G496" s="84" t="b">
        <v>0</v>
      </c>
    </row>
    <row r="497" spans="1:7" ht="15">
      <c r="A497" s="84" t="s">
        <v>1995</v>
      </c>
      <c r="B497" s="84">
        <v>2</v>
      </c>
      <c r="C497" s="118">
        <v>0</v>
      </c>
      <c r="D497" s="84" t="s">
        <v>1489</v>
      </c>
      <c r="E497" s="84" t="b">
        <v>0</v>
      </c>
      <c r="F497" s="84" t="b">
        <v>0</v>
      </c>
      <c r="G497" s="84" t="b">
        <v>0</v>
      </c>
    </row>
    <row r="498" spans="1:7" ht="15">
      <c r="A498" s="84" t="s">
        <v>1996</v>
      </c>
      <c r="B498" s="84">
        <v>2</v>
      </c>
      <c r="C498" s="118">
        <v>0</v>
      </c>
      <c r="D498" s="84" t="s">
        <v>1489</v>
      </c>
      <c r="E498" s="84" t="b">
        <v>0</v>
      </c>
      <c r="F498" s="84" t="b">
        <v>0</v>
      </c>
      <c r="G498" s="84" t="b">
        <v>0</v>
      </c>
    </row>
    <row r="499" spans="1:7" ht="15">
      <c r="A499" s="84" t="s">
        <v>1997</v>
      </c>
      <c r="B499" s="84">
        <v>2</v>
      </c>
      <c r="C499" s="118">
        <v>0</v>
      </c>
      <c r="D499" s="84" t="s">
        <v>1489</v>
      </c>
      <c r="E499" s="84" t="b">
        <v>0</v>
      </c>
      <c r="F499" s="84" t="b">
        <v>0</v>
      </c>
      <c r="G499" s="84" t="b">
        <v>0</v>
      </c>
    </row>
    <row r="500" spans="1:7" ht="15">
      <c r="A500" s="84" t="s">
        <v>2087</v>
      </c>
      <c r="B500" s="84">
        <v>2</v>
      </c>
      <c r="C500" s="118">
        <v>0</v>
      </c>
      <c r="D500" s="84" t="s">
        <v>1489</v>
      </c>
      <c r="E500" s="84" t="b">
        <v>0</v>
      </c>
      <c r="F500" s="84" t="b">
        <v>0</v>
      </c>
      <c r="G500" s="84" t="b">
        <v>0</v>
      </c>
    </row>
    <row r="501" spans="1:7" ht="15">
      <c r="A501" s="84" t="s">
        <v>2088</v>
      </c>
      <c r="B501" s="84">
        <v>2</v>
      </c>
      <c r="C501" s="118">
        <v>0</v>
      </c>
      <c r="D501" s="84" t="s">
        <v>1489</v>
      </c>
      <c r="E501" s="84" t="b">
        <v>0</v>
      </c>
      <c r="F501" s="84" t="b">
        <v>0</v>
      </c>
      <c r="G501" s="84" t="b">
        <v>0</v>
      </c>
    </row>
    <row r="502" spans="1:7" ht="15">
      <c r="A502" s="84" t="s">
        <v>2089</v>
      </c>
      <c r="B502" s="84">
        <v>2</v>
      </c>
      <c r="C502" s="118">
        <v>0</v>
      </c>
      <c r="D502" s="84" t="s">
        <v>1489</v>
      </c>
      <c r="E502" s="84" t="b">
        <v>0</v>
      </c>
      <c r="F502" s="84" t="b">
        <v>0</v>
      </c>
      <c r="G502" s="84" t="b">
        <v>0</v>
      </c>
    </row>
    <row r="503" spans="1:7" ht="15">
      <c r="A503" s="84" t="s">
        <v>2090</v>
      </c>
      <c r="B503" s="84">
        <v>2</v>
      </c>
      <c r="C503" s="118">
        <v>0</v>
      </c>
      <c r="D503" s="84" t="s">
        <v>1489</v>
      </c>
      <c r="E503" s="84" t="b">
        <v>1</v>
      </c>
      <c r="F503" s="84" t="b">
        <v>0</v>
      </c>
      <c r="G503" s="84" t="b">
        <v>0</v>
      </c>
    </row>
    <row r="504" spans="1:7" ht="15">
      <c r="A504" s="84" t="s">
        <v>2091</v>
      </c>
      <c r="B504" s="84">
        <v>2</v>
      </c>
      <c r="C504" s="118">
        <v>0.01505149978319906</v>
      </c>
      <c r="D504" s="84" t="s">
        <v>1489</v>
      </c>
      <c r="E504" s="84" t="b">
        <v>0</v>
      </c>
      <c r="F504" s="84" t="b">
        <v>0</v>
      </c>
      <c r="G504" s="84" t="b">
        <v>0</v>
      </c>
    </row>
    <row r="505" spans="1:7" ht="15">
      <c r="A505" s="84" t="s">
        <v>2095</v>
      </c>
      <c r="B505" s="84">
        <v>2</v>
      </c>
      <c r="C505" s="118">
        <v>0</v>
      </c>
      <c r="D505" s="84" t="s">
        <v>1490</v>
      </c>
      <c r="E505" s="84" t="b">
        <v>0</v>
      </c>
      <c r="F505" s="84" t="b">
        <v>0</v>
      </c>
      <c r="G505" s="84" t="b">
        <v>0</v>
      </c>
    </row>
    <row r="506" spans="1:7" ht="15">
      <c r="A506" s="84" t="s">
        <v>2096</v>
      </c>
      <c r="B506" s="84">
        <v>2</v>
      </c>
      <c r="C506" s="118">
        <v>0</v>
      </c>
      <c r="D506" s="84" t="s">
        <v>1490</v>
      </c>
      <c r="E506" s="84" t="b">
        <v>0</v>
      </c>
      <c r="F506" s="84" t="b">
        <v>0</v>
      </c>
      <c r="G506" s="84" t="b">
        <v>0</v>
      </c>
    </row>
    <row r="507" spans="1:7" ht="15">
      <c r="A507" s="84" t="s">
        <v>1696</v>
      </c>
      <c r="B507" s="84">
        <v>2</v>
      </c>
      <c r="C507" s="118">
        <v>0</v>
      </c>
      <c r="D507" s="84" t="s">
        <v>1492</v>
      </c>
      <c r="E507" s="84" t="b">
        <v>0</v>
      </c>
      <c r="F507" s="84" t="b">
        <v>0</v>
      </c>
      <c r="G50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2019-08-17T03:26:34Z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