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<sst xmlns="http://schemas.openxmlformats.org/spreadsheetml/2006/main" count="634" uniqueCount="392">
  <si>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</si>
  <si>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</si>
  <si>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</si>
  <si>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</si>
  <si>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</si>
  <si>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</si>
  <si>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</si>
  <si>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</si>
  <si>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</si>
  <si>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</si>
  <si>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</si>
  <si>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</si>
  <si>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</si>
  <si>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</si>
  <si>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</si>
  <si>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</si>
  <si>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</si>
  <si>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</si>
  <si>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</si>
  <si>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</si>
  <si>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</si>
  <si>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</si>
  <si>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</si>
  <si>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</si>
  <si>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</si>
  <si>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</si>
  <si>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</si>
  <si>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</si>
  <si>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</si>
  <si>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</si>
  <si>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</si>
  <si>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</si>
  <si>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</si>
  <si>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</si>
  <si>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</si>
  <si>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</si>
  <si>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</si>
  <si>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</si>
  <si>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</si>
  <si>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</si>
  <si>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</si>
  <si>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</si>
  <si>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</si>
  <si>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</si>
  <si>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</si>
  <si>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</si>
  <si>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</si>
  <si>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</si>
  <si>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</si>
  <si>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</si>
  <si>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</si>
  <si>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</si>
  <si>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</si>
  <si>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</si>
  <si>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</si>
  <si>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</si>
  <si>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</si>
  <si>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</si>
  <si>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</si>
  <si>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</si>
  <si>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</si>
  <si>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</si>
  <si>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</si>
  <si>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</si>
  <si>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</si>
  <si>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</si>
  <si>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</si>
  <si>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</si>
  <si>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</si>
  <si>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</si>
  <si>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</si>
  <si>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</si>
  <si>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</si>
  <si>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</si>
  <si>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</si>
  <si>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</si>
  <si>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</si>
  <si>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</si>
  <si>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</si>
  <si>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</si>
  <si>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</si>
  <si>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</si>
  <si>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</si>
  <si>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</si>
  <si>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</si>
  <si>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</si>
  <si>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</si>
  <si>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</si>
  <si>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</si>
  <si>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</si>
  <si>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</si>
  <si>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</si>
  <si>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</si>
  <si>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</si>
  <si>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</si>
  <si>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</si>
  <si>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</si>
  <si>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</si>
  <si>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</si>
  <si>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</si>
  <si>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</si>
  <si>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</si>
  <si>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</si>
  <si>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</si>
  <si>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</si>
  <si>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</si>
  <si>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</si>
  <si>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</si>
  <si>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</si>
  <si>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</si>
  <si>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</si>
  <si>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</si>
  <si>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</si>
  <si>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</si>
  <si>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</si>
  <si>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</si>
  <si>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</si>
  <si>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</si>
  <si>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</si>
  <si>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</si>
  <si>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</si>
  <si>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</si>
  <si>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</si>
  <si>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</si>
  <si>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</si>
  <si>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</si>
  <si>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</si>
  <si>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</si>
  <si>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</si>
  <si>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</si>
  <si>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</si>
  <si>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</si>
  <si>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</si>
  <si>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</si>
  <si>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</si>
  <si>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</si>
  <si>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</si>
  <si>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</si>
  <si>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</si>
  <si>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</si>
  <si>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</si>
  <si>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</si>
  <si>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</si>
  <si>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</si>
  <si>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</si>
  <si>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</si>
  <si>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</si>
  <si>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</si>
  <si>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</si>
  <si>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</si>
  <si>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</si>
  <si>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</si>
  <si>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</si>
  <si>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</si>
  <si>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</si>
  <si>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</si>
  <si>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</si>
  <si>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</si>
  <si>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</si>
  <si>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</si>
  <si>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</si>
  <si>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</si>
  <si>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</si>
  <si>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</si>
  <si>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</si>
  <si>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</si>
  <si>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</si>
  <si>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</si>
  <si>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</si>
  <si>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</si>
  <si>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</si>
  <si>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</si>
  <si>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</si>
  <si>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</si>
  <si>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</si>
  <si>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</si>
  <si>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</si>
  <si>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</si>
  <si>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</si>
  <si>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</si>
  <si>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</si>
  <si>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</si>
  <si>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</si>
  <si>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</si>
  <si>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</si>
  <si>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</si>
  <si>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</si>
  <si>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</si>
  <si>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</si>
  <si>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</si>
  <si>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</si>
  <si>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</si>
  <si>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</si>
  <si>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</si>
  <si>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</si>
  <si>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</si>
  <si>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</si>
  <si>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</si>
  <si>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</si>
  <si>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</si>
  <si>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</si>
  <si>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</si>
  <si>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</si>
  <si>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</si>
  <si>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</si>
  <si>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</si>
  <si>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</si>
  <si>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</si>
  <si>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</si>
  <si>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</si>
  <si>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</si>
  <si>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</si>
  <si>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elnur_ismayilov</t>
  </si>
  <si>
    <t>#Bullinqəson     https://t.co/FMhcS8OqB1</t>
  </si>
  <si>
    <t>https://www.youtube.com/watch?v=Qr5yc0gK81s&amp;app=desktop</t>
  </si>
  <si>
    <t>youtube.com</t>
  </si>
  <si>
    <t>bullinqəson</t>
  </si>
  <si>
    <t>http://pbs.twimg.com/profile_images/1153420379681165312/xQTAEe8F_normal.jpg</t>
  </si>
  <si>
    <t>https://twitter.com/#!/elnur_ismayilov/status/1155511338522816515</t>
  </si>
  <si>
    <t>1155511338522816515</t>
  </si>
  <si>
    <t/>
  </si>
  <si>
    <t>und</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</si>
  <si>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</si>
  <si>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</si>
  <si>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</si>
  <si>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</si>
  <si>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</si>
  <si>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</si>
  <si>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</si>
  <si>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</si>
  <si>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</si>
  <si>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</si>
  <si>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</si>
  <si>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</si>
  <si>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</si>
  <si>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</si>
  <si>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</si>
  <si>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</si>
  <si>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</si>
  <si>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</si>
  <si>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</si>
  <si>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</si>
  <si>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</si>
  <si>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</si>
  <si>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Raymond "Red" Reddington</t>
  </si>
  <si>
    <t>https://pbs.twimg.com/profile_banners/364211575/1532010883</t>
  </si>
  <si>
    <t>http://abs.twimg.com/images/themes/theme1/bg.png</t>
  </si>
  <si>
    <t>Open Twitter Page for This Person</t>
  </si>
  <si>
    <t>https://twitter.com/elnur_ismayilov</t>
  </si>
  <si>
    <t>elnur_ismayilov
#Bullinqəson https://t.co/FMhcS8OqB1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</si>
  <si>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</si>
  <si>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</si>
  <si>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</si>
  <si>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</si>
  <si>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</si>
  <si>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</si>
  <si>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</si>
  <si>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</si>
  <si>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</si>
  <si>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</si>
  <si>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</si>
  <si>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</si>
  <si>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</si>
  <si>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</si>
  <si>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</si>
  <si>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</si>
  <si>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</si>
  <si>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</si>
  <si>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</si>
  <si>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</si>
  <si>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</si>
  <si>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</si>
  <si>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</si>
  <si>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</si>
  <si>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</si>
  <si>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</si>
  <si>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</si>
  <si>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</si>
  <si>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</si>
  <si>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</si>
  <si>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</si>
  <si>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</si>
  <si>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</si>
  <si>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</si>
  <si>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</si>
  <si>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</si>
  <si>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</si>
  <si>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</si>
  <si>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</si>
  <si>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</si>
  <si>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</si>
  <si>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</si>
  <si>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</si>
  <si>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</si>
  <si>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Not Applicable</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</si>
  <si>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</si>
  <si>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</si>
  <si>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</si>
  <si>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</si>
  <si>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</si>
  <si>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</si>
  <si>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</si>
  <si>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</si>
  <si>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</si>
  <si>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</si>
  <si>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</si>
  <si>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</si>
  <si>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</si>
  <si>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</si>
  <si>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</si>
  <si>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</si>
  <si>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</si>
  <si>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</si>
  <si>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</si>
  <si>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</si>
  <si>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</si>
  <si>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</si>
  <si>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</si>
  <si>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</si>
  <si>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</si>
  <si>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</si>
  <si>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</si>
  <si>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</si>
  <si>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</si>
  <si>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</si>
  <si>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</si>
  <si>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</si>
  <si>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</si>
  <si>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</si>
  <si>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</si>
  <si>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</si>
  <si>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</si>
  <si>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</si>
  <si>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#bullinqəson</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</si>
  <si>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</si>
  <si>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</si>
  <si>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</si>
  <si>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</si>
  <si>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</si>
  <si>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</si>
  <si>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</si>
  <si>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</si>
  <si>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</si>
  <si>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</si>
  <si>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</si>
  <si>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</si>
  <si>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</si>
  <si>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</si>
  <si>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</si>
  <si>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</si>
  <si>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</si>
  <si>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</si>
  <si>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</si>
  <si>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</si>
  <si>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</si>
  <si>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</si>
  <si>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</si>
  <si>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</si>
  <si>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</si>
  <si>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</si>
  <si>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</si>
  <si>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</si>
  <si>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</si>
  <si>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</si>
  <si>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</si>
  <si>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</si>
  <si>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</si>
  <si>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</si>
  <si>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</si>
  <si>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</si>
  <si>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</si>
  <si>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</si>
  <si>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</si>
  <si>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</si>
  <si>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</si>
  <si>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</si>
  <si>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</si>
  <si>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</si>
  <si>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</si>
  <si>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</si>
  <si>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</si>
  <si>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</si>
  <si>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</si>
  <si>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</si>
  <si>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</si>
  <si>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</si>
  <si>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</si>
  <si>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</si>
  <si>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</si>
  <si>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Autofill Workbook Results</t>
  </si>
  <si>
    <t>Edge Weight▓1▓1▓0▓True▓Gray▓Red▓▓Edge Weight▓1▓1▓0▓3▓10▓False▓Edge Weight▓1▓1▓0▓35▓12▓False▓▓0▓0▓0▓True▓Black▓Black▓▓Followers▓310▓310▓0▓162▓1000▓False▓▓0▓0▓0▓0▓0▓False▓▓0▓0▓0▓0▓0▓False▓▓0▓0▓0▓0▓0▓False</t>
  </si>
  <si>
    <t>GraphSource░GraphServerTwitterSearch▓GraphTerm░%23Bullinq%C9%99Son▓ImportDescription░The graph represents a network of 1 Twitter user whose tweets in the requested range contained "%23Bullinq%C9%99Son", or who was replied to or mentioned in those tweets.  The network was obtained from the NodeXL Graph Server on Saturday, 10 August 2019 at 21:40 UTC.
The requested start date was Saturday, 10 August 2019 at 00:01 UTC and the maximum number of days (going backward) was 14.
The maximum number of tweets collected was 5,000.
The tweets in the network were tweeted over the 0-minute period from Sunday, 28 July 2019 at 16:12 UTC to Sunday, 28 July 2019 at 16:12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</si>
</sst>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189386"/>
        <c:axId val="39269019"/>
      </c:barChart>
      <c:catAx>
        <c:axId val="341893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69019"/>
        <c:crosses val="autoZero"/>
        <c:auto val="1"/>
        <c:lblOffset val="100"/>
        <c:noMultiLvlLbl val="0"/>
      </c:catAx>
      <c:valAx>
        <c:axId val="39269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89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%23Bullinq%C9%99Son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7/28/2019 16:12</c:v>
                </c:pt>
              </c:strCache>
            </c:strRef>
          </c:cat>
          <c:val>
            <c:numRef>
              <c:f>'Time Series'!$B$26:$B$27</c:f>
              <c:numCache>
                <c:formatCode>General</c:formatCode>
                <c:ptCount val="1"/>
                <c:pt idx="0">
                  <c:v>1</c:v>
                </c:pt>
              </c:numCache>
            </c:numRef>
          </c:val>
        </c:ser>
        <c:axId val="27156804"/>
        <c:axId val="43084645"/>
      </c:barChart>
      <c:catAx>
        <c:axId val="27156804"/>
        <c:scaling>
          <c:orientation val="minMax"/>
        </c:scaling>
        <c:axPos val="b"/>
        <c:delete val="0"/>
        <c:numFmt formatCode="General" sourceLinked="1"/>
        <c:majorTickMark val="out"/>
        <c:minorTickMark val="none"/>
        <c:tickLblPos val="nextTo"/>
        <c:crossAx val="43084645"/>
        <c:crosses val="autoZero"/>
        <c:auto val="1"/>
        <c:lblOffset val="100"/>
        <c:noMultiLvlLbl val="0"/>
      </c:catAx>
      <c:valAx>
        <c:axId val="43084645"/>
        <c:scaling>
          <c:orientation val="minMax"/>
        </c:scaling>
        <c:axPos val="l"/>
        <c:majorGridlines/>
        <c:delete val="0"/>
        <c:numFmt formatCode="General" sourceLinked="1"/>
        <c:majorTickMark val="out"/>
        <c:minorTickMark val="none"/>
        <c:tickLblPos val="nextTo"/>
        <c:crossAx val="271568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876852"/>
        <c:axId val="26673941"/>
      </c:barChart>
      <c:catAx>
        <c:axId val="178768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673941"/>
        <c:crosses val="autoZero"/>
        <c:auto val="1"/>
        <c:lblOffset val="100"/>
        <c:noMultiLvlLbl val="0"/>
      </c:catAx>
      <c:valAx>
        <c:axId val="26673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76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738878"/>
        <c:axId val="13105583"/>
      </c:barChart>
      <c:catAx>
        <c:axId val="387388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105583"/>
        <c:crosses val="autoZero"/>
        <c:auto val="1"/>
        <c:lblOffset val="100"/>
        <c:noMultiLvlLbl val="0"/>
      </c:catAx>
      <c:valAx>
        <c:axId val="13105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38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841384"/>
        <c:axId val="54919273"/>
      </c:barChart>
      <c:catAx>
        <c:axId val="508413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919273"/>
        <c:crosses val="autoZero"/>
        <c:auto val="1"/>
        <c:lblOffset val="100"/>
        <c:noMultiLvlLbl val="0"/>
      </c:catAx>
      <c:valAx>
        <c:axId val="54919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41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511410"/>
        <c:axId val="19276099"/>
      </c:barChart>
      <c:catAx>
        <c:axId val="245114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276099"/>
        <c:crosses val="autoZero"/>
        <c:auto val="1"/>
        <c:lblOffset val="100"/>
        <c:noMultiLvlLbl val="0"/>
      </c:catAx>
      <c:valAx>
        <c:axId val="19276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1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267164"/>
        <c:axId val="17860157"/>
      </c:barChart>
      <c:catAx>
        <c:axId val="392671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860157"/>
        <c:crosses val="autoZero"/>
        <c:auto val="1"/>
        <c:lblOffset val="100"/>
        <c:noMultiLvlLbl val="0"/>
      </c:catAx>
      <c:valAx>
        <c:axId val="17860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67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523686"/>
        <c:axId val="37386583"/>
      </c:barChart>
      <c:catAx>
        <c:axId val="265236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386583"/>
        <c:crosses val="autoZero"/>
        <c:auto val="1"/>
        <c:lblOffset val="100"/>
        <c:noMultiLvlLbl val="0"/>
      </c:catAx>
      <c:valAx>
        <c:axId val="37386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23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34928"/>
        <c:axId val="8414353"/>
      </c:barChart>
      <c:catAx>
        <c:axId val="9349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414353"/>
        <c:crosses val="autoZero"/>
        <c:auto val="1"/>
        <c:lblOffset val="100"/>
        <c:noMultiLvlLbl val="0"/>
      </c:catAx>
      <c:valAx>
        <c:axId val="8414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4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620314"/>
        <c:axId val="10473963"/>
      </c:barChart>
      <c:catAx>
        <c:axId val="8620314"/>
        <c:scaling>
          <c:orientation val="minMax"/>
        </c:scaling>
        <c:axPos val="b"/>
        <c:delete val="1"/>
        <c:majorTickMark val="out"/>
        <c:minorTickMark val="none"/>
        <c:tickLblPos val="none"/>
        <c:crossAx val="10473963"/>
        <c:crosses val="autoZero"/>
        <c:auto val="1"/>
        <c:lblOffset val="100"/>
        <c:noMultiLvlLbl val="0"/>
      </c:catAx>
      <c:valAx>
        <c:axId val="10473963"/>
        <c:scaling>
          <c:orientation val="minMax"/>
        </c:scaling>
        <c:axPos val="l"/>
        <c:delete val="1"/>
        <c:majorTickMark val="out"/>
        <c:minorTickMark val="none"/>
        <c:tickLblPos val="none"/>
        <c:crossAx val="86203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bullinqəson"/>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19-07-28T16:12:2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elnur_ismayilov"/>
    <s v="elnur_ismayilov"/>
    <m/>
    <m/>
    <m/>
    <m/>
    <m/>
    <m/>
    <m/>
    <m/>
    <s v="No"/>
    <n v="3"/>
    <m/>
    <m/>
    <x v="0"/>
    <d v="2019-07-28T16:12:26.000"/>
    <s v="#Bullinqəson     https://t.co/FMhcS8OqB1"/>
    <s v="https://www.youtube.com/watch?v=Qr5yc0gK81s&amp;app=desktop"/>
    <s v="youtube.com"/>
    <x v="0"/>
    <m/>
    <s v="http://pbs.twimg.com/profile_images/1153420379681165312/xQTAEe8F_normal.jpg"/>
    <x v="0"/>
    <s v="https://twitter.com/#!/elnur_ismayilov/status/1155511338522816515"/>
    <m/>
    <m/>
    <s v="1155511338522816515"/>
    <m/>
    <b v="0"/>
    <n v="1"/>
    <s v=""/>
    <b v="0"/>
    <s v="und"/>
    <m/>
    <s v=""/>
    <b v="0"/>
    <n v="0"/>
    <s v=""/>
    <s v="Twitter for iPhone"/>
    <b v="0"/>
    <s v="1155511338522816515"/>
    <s v="Tweet"/>
    <n v="0"/>
    <n v="0"/>
    <m/>
    <m/>
    <m/>
    <m/>
    <m/>
    <m/>
    <m/>
    <m/>
    <n v="1"/>
    <s v="1"/>
    <s v="1"/>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52" dataDxfId="351">
  <autoFilter ref="A2:BL3"/>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D6" totalsRowShown="0" headerRowDxfId="200" dataDxfId="199">
  <autoFilter ref="A5:D6"/>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D10" totalsRowShown="0" headerRowDxfId="193" dataDxfId="192">
  <autoFilter ref="A9:D10"/>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3:D18" totalsRowShown="0" headerRowDxfId="186" dataDxfId="185">
  <autoFilter ref="A13:D18"/>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1:D22" totalsRowShown="0" headerRowDxfId="179" dataDxfId="178">
  <autoFilter ref="A21:D22"/>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4:D25" totalsRowShown="0" headerRowDxfId="172" dataDxfId="171">
  <autoFilter ref="A24:D25"/>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7:D28" totalsRowShown="0" headerRowDxfId="169" dataDxfId="168">
  <autoFilter ref="A27:D28"/>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30:D31" totalsRowShown="0" headerRowDxfId="158" dataDxfId="157">
  <autoFilter ref="A30:D31"/>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41" dataDxfId="140">
  <autoFilter ref="A1:G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9" dataDxfId="298">
  <autoFilter ref="A2:BS3"/>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53" dataDxfId="252">
  <autoFilter ref="A1:C2"/>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Qr5yc0gK81s&amp;app=desktop" TargetMode="External" /><Relationship Id="rId2" Type="http://schemas.openxmlformats.org/officeDocument/2006/relationships/hyperlink" Target="http://pbs.twimg.com/profile_images/1153420379681165312/xQTAEe8F_normal.jpg" TargetMode="External" /><Relationship Id="rId3" Type="http://schemas.openxmlformats.org/officeDocument/2006/relationships/hyperlink" Target="https://twitter.com/#!/elnur_ismayilov/status/1155511338522816515"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Qr5yc0gK81s&amp;app=desktop" TargetMode="External" /><Relationship Id="rId2" Type="http://schemas.openxmlformats.org/officeDocument/2006/relationships/hyperlink" Target="http://pbs.twimg.com/profile_images/1153420379681165312/xQTAEe8F_normal.jpg" TargetMode="External" /><Relationship Id="rId3" Type="http://schemas.openxmlformats.org/officeDocument/2006/relationships/hyperlink" Target="https://twitter.com/#!/elnur_ismayilov/status/1155511338522816515" TargetMode="External" /><Relationship Id="rId4" Type="http://schemas.openxmlformats.org/officeDocument/2006/relationships/comments" Target="../comments13.xml" /><Relationship Id="rId5" Type="http://schemas.openxmlformats.org/officeDocument/2006/relationships/vmlDrawing" Target="../drawings/vmlDrawing6.vml" /><Relationship Id="rId6" Type="http://schemas.openxmlformats.org/officeDocument/2006/relationships/table" Target="../tables/table23.xml" /><Relationship Id="rId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banners/364211575/1532010883" TargetMode="External" /><Relationship Id="rId2" Type="http://schemas.openxmlformats.org/officeDocument/2006/relationships/hyperlink" Target="http://abs.twimg.com/images/themes/theme1/bg.png" TargetMode="External" /><Relationship Id="rId3" Type="http://schemas.openxmlformats.org/officeDocument/2006/relationships/hyperlink" Target="http://pbs.twimg.com/profile_images/1153420379681165312/xQTAEe8F_normal.jpg" TargetMode="External" /><Relationship Id="rId4" Type="http://schemas.openxmlformats.org/officeDocument/2006/relationships/hyperlink" Target="https://twitter.com/elnur_ismayilov" TargetMode="External" /><Relationship Id="rId5" Type="http://schemas.openxmlformats.org/officeDocument/2006/relationships/comments" Target="../comments2.xml" /><Relationship Id="rId6" Type="http://schemas.openxmlformats.org/officeDocument/2006/relationships/vmlDrawing" Target="../drawings/vmlDrawing2.vml" /><Relationship Id="rId7" Type="http://schemas.openxmlformats.org/officeDocument/2006/relationships/table" Target="../tables/table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Qr5yc0gK81s&amp;app=desktop" TargetMode="External" /><Relationship Id="rId2" Type="http://schemas.openxmlformats.org/officeDocument/2006/relationships/hyperlink" Target="https://www.youtube.com/watch?v=Qr5yc0gK81s&amp;app=desktop"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288</v>
      </c>
      <c r="BB2" s="13" t="s">
        <v>292</v>
      </c>
      <c r="BC2" s="13" t="s">
        <v>293</v>
      </c>
      <c r="BD2" s="67" t="s">
        <v>353</v>
      </c>
      <c r="BE2" s="67" t="s">
        <v>354</v>
      </c>
      <c r="BF2" s="67" t="s">
        <v>355</v>
      </c>
      <c r="BG2" s="67" t="s">
        <v>356</v>
      </c>
      <c r="BH2" s="67" t="s">
        <v>357</v>
      </c>
      <c r="BI2" s="67" t="s">
        <v>358</v>
      </c>
      <c r="BJ2" s="67" t="s">
        <v>359</v>
      </c>
      <c r="BK2" s="67" t="s">
        <v>360</v>
      </c>
      <c r="BL2" s="67" t="s">
        <v>361</v>
      </c>
    </row>
    <row r="3" spans="1:64" ht="15" customHeight="1">
      <c r="A3" s="81" t="s">
        <v>212</v>
      </c>
      <c r="B3" s="81" t="s">
        <v>212</v>
      </c>
      <c r="C3" s="52" t="s">
        <v>388</v>
      </c>
      <c r="D3" s="53">
        <v>3</v>
      </c>
      <c r="E3" s="65" t="s">
        <v>132</v>
      </c>
      <c r="F3" s="54">
        <v>35</v>
      </c>
      <c r="G3" s="52"/>
      <c r="H3" s="56"/>
      <c r="I3" s="55"/>
      <c r="J3" s="55"/>
      <c r="K3" s="35" t="s">
        <v>65</v>
      </c>
      <c r="L3" s="61">
        <v>3</v>
      </c>
      <c r="M3" s="61"/>
      <c r="N3" s="62"/>
      <c r="O3" s="82" t="s">
        <v>176</v>
      </c>
      <c r="P3" s="83">
        <v>43674.67530092593</v>
      </c>
      <c r="Q3" s="82" t="s">
        <v>213</v>
      </c>
      <c r="R3" s="84" t="s">
        <v>214</v>
      </c>
      <c r="S3" s="82" t="s">
        <v>215</v>
      </c>
      <c r="T3" s="82" t="s">
        <v>216</v>
      </c>
      <c r="U3" s="82"/>
      <c r="V3" s="84" t="s">
        <v>217</v>
      </c>
      <c r="W3" s="83">
        <v>43674.67530092593</v>
      </c>
      <c r="X3" s="84" t="s">
        <v>218</v>
      </c>
      <c r="Y3" s="82"/>
      <c r="Z3" s="82"/>
      <c r="AA3" s="85" t="s">
        <v>219</v>
      </c>
      <c r="AB3" s="82"/>
      <c r="AC3" s="82" t="b">
        <v>0</v>
      </c>
      <c r="AD3" s="82">
        <v>1</v>
      </c>
      <c r="AE3" s="85" t="s">
        <v>220</v>
      </c>
      <c r="AF3" s="82" t="b">
        <v>0</v>
      </c>
      <c r="AG3" s="82" t="s">
        <v>221</v>
      </c>
      <c r="AH3" s="82"/>
      <c r="AI3" s="85" t="s">
        <v>220</v>
      </c>
      <c r="AJ3" s="82" t="b">
        <v>0</v>
      </c>
      <c r="AK3" s="82">
        <v>0</v>
      </c>
      <c r="AL3" s="85" t="s">
        <v>220</v>
      </c>
      <c r="AM3" s="82" t="s">
        <v>222</v>
      </c>
      <c r="AN3" s="82" t="b">
        <v>0</v>
      </c>
      <c r="AO3" s="85" t="s">
        <v>219</v>
      </c>
      <c r="AP3" s="82" t="s">
        <v>176</v>
      </c>
      <c r="AQ3" s="82">
        <v>0</v>
      </c>
      <c r="AR3" s="82">
        <v>0</v>
      </c>
      <c r="AS3" s="82"/>
      <c r="AT3" s="82"/>
      <c r="AU3" s="82"/>
      <c r="AV3" s="82"/>
      <c r="AW3" s="82"/>
      <c r="AX3" s="82"/>
      <c r="AY3" s="82"/>
      <c r="AZ3" s="82"/>
      <c r="BA3">
        <v>1</v>
      </c>
      <c r="BB3" s="82" t="str">
        <f>REPLACE(INDEX(GroupVertices[Group],MATCH(Edges[[#This Row],[Vertex 1]],GroupVertices[Vertex],0)),1,1,"")</f>
        <v>1</v>
      </c>
      <c r="BC3" s="82" t="str">
        <f>REPLACE(INDEX(GroupVertices[Group],MATCH(Edges[[#This Row],[Vertex 2]],GroupVertices[Vertex],0)),1,1,"")</f>
        <v>1</v>
      </c>
      <c r="BD3" s="50">
        <v>0</v>
      </c>
      <c r="BE3" s="51">
        <v>0</v>
      </c>
      <c r="BF3" s="50">
        <v>0</v>
      </c>
      <c r="BG3" s="51">
        <v>0</v>
      </c>
      <c r="BH3" s="50">
        <v>0</v>
      </c>
      <c r="BI3" s="51">
        <v>0</v>
      </c>
      <c r="BJ3" s="50">
        <v>1</v>
      </c>
      <c r="BK3" s="51">
        <v>100</v>
      </c>
      <c r="BL3" s="50">
        <v>1</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R3" r:id="rId1" display="https://www.youtube.com/watch?v=Qr5yc0gK81s&amp;app=desktop"/>
    <hyperlink ref="V3" r:id="rId2" display="http://pbs.twimg.com/profile_images/1153420379681165312/xQTAEe8F_normal.jpg"/>
    <hyperlink ref="X3" r:id="rId3" display="https://twitter.com/#!/elnur_ismayilov/status/1155511338522816515"/>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2" t="s">
        <v>344</v>
      </c>
      <c r="B1" s="82" t="s">
        <v>345</v>
      </c>
      <c r="C1" s="82" t="s">
        <v>338</v>
      </c>
      <c r="D1" s="82" t="s">
        <v>339</v>
      </c>
      <c r="E1" s="82" t="s">
        <v>346</v>
      </c>
      <c r="F1" s="82" t="s">
        <v>144</v>
      </c>
      <c r="G1" s="82" t="s">
        <v>347</v>
      </c>
      <c r="H1" s="82" t="s">
        <v>348</v>
      </c>
      <c r="I1" s="82" t="s">
        <v>349</v>
      </c>
      <c r="J1" s="82" t="s">
        <v>350</v>
      </c>
      <c r="K1" s="82" t="s">
        <v>351</v>
      </c>
      <c r="L1" s="82" t="s">
        <v>352</v>
      </c>
    </row>
    <row r="2" spans="1:12" ht="15">
      <c r="A2" s="82"/>
      <c r="B2" s="82"/>
      <c r="C2" s="82"/>
      <c r="D2" s="92"/>
      <c r="E2" s="92"/>
      <c r="F2" s="82"/>
      <c r="G2" s="82"/>
      <c r="H2" s="82"/>
      <c r="I2" s="82"/>
      <c r="J2" s="82"/>
      <c r="K2" s="82"/>
      <c r="L2" s="82"/>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364</v>
      </c>
      <c r="B2" s="95" t="s">
        <v>365</v>
      </c>
      <c r="C2" s="67" t="s">
        <v>366</v>
      </c>
    </row>
    <row r="3" spans="1:3" ht="15">
      <c r="A3" s="94" t="s">
        <v>289</v>
      </c>
      <c r="B3" s="94" t="s">
        <v>289</v>
      </c>
      <c r="C3" s="35">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372</v>
      </c>
      <c r="B1" s="13" t="s">
        <v>17</v>
      </c>
    </row>
    <row r="2" spans="1:2" ht="15">
      <c r="A2" s="82" t="s">
        <v>373</v>
      </c>
      <c r="B2" s="82" t="s">
        <v>379</v>
      </c>
    </row>
    <row r="3" spans="1:2" ht="15">
      <c r="A3" s="82" t="s">
        <v>374</v>
      </c>
      <c r="B3" s="82" t="s">
        <v>380</v>
      </c>
    </row>
    <row r="4" spans="1:2" ht="15">
      <c r="A4" s="82" t="s">
        <v>375</v>
      </c>
      <c r="B4" s="82" t="s">
        <v>381</v>
      </c>
    </row>
    <row r="5" spans="1:2" ht="15">
      <c r="A5" s="82" t="s">
        <v>376</v>
      </c>
      <c r="B5" s="82" t="s">
        <v>382</v>
      </c>
    </row>
    <row r="6" spans="1:2" ht="15">
      <c r="A6" s="82" t="s">
        <v>377</v>
      </c>
      <c r="B6" s="82" t="s">
        <v>383</v>
      </c>
    </row>
    <row r="7" spans="1:2" ht="15">
      <c r="A7" s="82" t="s">
        <v>378</v>
      </c>
      <c r="B7" s="82" t="s">
        <v>380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288</v>
      </c>
      <c r="BB2" s="13" t="s">
        <v>292</v>
      </c>
      <c r="BC2" s="13" t="s">
        <v>293</v>
      </c>
      <c r="BD2" s="67" t="s">
        <v>353</v>
      </c>
      <c r="BE2" s="67" t="s">
        <v>354</v>
      </c>
      <c r="BF2" s="67" t="s">
        <v>355</v>
      </c>
      <c r="BG2" s="67" t="s">
        <v>356</v>
      </c>
      <c r="BH2" s="67" t="s">
        <v>357</v>
      </c>
      <c r="BI2" s="67" t="s">
        <v>358</v>
      </c>
      <c r="BJ2" s="67" t="s">
        <v>359</v>
      </c>
      <c r="BK2" s="67" t="s">
        <v>360</v>
      </c>
      <c r="BL2" s="67" t="s">
        <v>361</v>
      </c>
    </row>
    <row r="3" spans="1:64" ht="15" customHeight="1">
      <c r="A3" s="81" t="s">
        <v>212</v>
      </c>
      <c r="B3" s="81" t="s">
        <v>212</v>
      </c>
      <c r="C3" s="52"/>
      <c r="D3" s="53"/>
      <c r="E3" s="65"/>
      <c r="F3" s="54"/>
      <c r="G3" s="52"/>
      <c r="H3" s="56"/>
      <c r="I3" s="55"/>
      <c r="J3" s="55"/>
      <c r="K3" s="35" t="s">
        <v>65</v>
      </c>
      <c r="L3" s="61">
        <v>3</v>
      </c>
      <c r="M3" s="61"/>
      <c r="N3" s="62"/>
      <c r="O3" s="82" t="s">
        <v>176</v>
      </c>
      <c r="P3" s="83">
        <v>43674.67530092593</v>
      </c>
      <c r="Q3" s="82" t="s">
        <v>213</v>
      </c>
      <c r="R3" s="84" t="s">
        <v>214</v>
      </c>
      <c r="S3" s="82" t="s">
        <v>215</v>
      </c>
      <c r="T3" s="82" t="s">
        <v>216</v>
      </c>
      <c r="U3" s="82"/>
      <c r="V3" s="84" t="s">
        <v>217</v>
      </c>
      <c r="W3" s="83">
        <v>43674.67530092593</v>
      </c>
      <c r="X3" s="84" t="s">
        <v>218</v>
      </c>
      <c r="Y3" s="82"/>
      <c r="Z3" s="82"/>
      <c r="AA3" s="85" t="s">
        <v>219</v>
      </c>
      <c r="AB3" s="82"/>
      <c r="AC3" s="82" t="b">
        <v>0</v>
      </c>
      <c r="AD3" s="82">
        <v>1</v>
      </c>
      <c r="AE3" s="85" t="s">
        <v>220</v>
      </c>
      <c r="AF3" s="82" t="b">
        <v>0</v>
      </c>
      <c r="AG3" s="82" t="s">
        <v>221</v>
      </c>
      <c r="AH3" s="82"/>
      <c r="AI3" s="85" t="s">
        <v>220</v>
      </c>
      <c r="AJ3" s="82" t="b">
        <v>0</v>
      </c>
      <c r="AK3" s="82">
        <v>0</v>
      </c>
      <c r="AL3" s="85" t="s">
        <v>220</v>
      </c>
      <c r="AM3" s="82" t="s">
        <v>222</v>
      </c>
      <c r="AN3" s="82" t="b">
        <v>0</v>
      </c>
      <c r="AO3" s="85" t="s">
        <v>219</v>
      </c>
      <c r="AP3" s="82" t="s">
        <v>176</v>
      </c>
      <c r="AQ3" s="82">
        <v>0</v>
      </c>
      <c r="AR3" s="82">
        <v>0</v>
      </c>
      <c r="AS3" s="82"/>
      <c r="AT3" s="82"/>
      <c r="AU3" s="82"/>
      <c r="AV3" s="82"/>
      <c r="AW3" s="82"/>
      <c r="AX3" s="82"/>
      <c r="AY3" s="82"/>
      <c r="AZ3" s="82"/>
      <c r="BA3">
        <v>1</v>
      </c>
      <c r="BB3" s="82" t="str">
        <f>REPLACE(INDEX(GroupVertices[Group],MATCH(Edges25[[#This Row],[Vertex 1]],GroupVertices[Vertex],0)),1,1,"")</f>
        <v>1</v>
      </c>
      <c r="BC3" s="82" t="str">
        <f>REPLACE(INDEX(GroupVertices[Group],MATCH(Edges25[[#This Row],[Vertex 2]],GroupVertices[Vertex],0)),1,1,"")</f>
        <v>1</v>
      </c>
      <c r="BD3" s="50">
        <v>0</v>
      </c>
      <c r="BE3" s="51">
        <v>0</v>
      </c>
      <c r="BF3" s="50">
        <v>0</v>
      </c>
      <c r="BG3" s="51">
        <v>0</v>
      </c>
      <c r="BH3" s="50">
        <v>0</v>
      </c>
      <c r="BI3" s="51">
        <v>0</v>
      </c>
      <c r="BJ3" s="50">
        <v>1</v>
      </c>
      <c r="BK3" s="51">
        <v>100</v>
      </c>
      <c r="BL3" s="50">
        <v>1</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R3" r:id="rId1" display="https://www.youtube.com/watch?v=Qr5yc0gK81s&amp;app=desktop"/>
    <hyperlink ref="V3" r:id="rId2" display="http://pbs.twimg.com/profile_images/1153420379681165312/xQTAEe8F_normal.jpg"/>
    <hyperlink ref="X3" r:id="rId3" display="https://twitter.com/#!/elnur_ismayilov/status/1155511338522816515"/>
  </hyperlinks>
  <printOptions/>
  <pageMargins left="0.7" right="0.7" top="0.75" bottom="0.75" header="0.3" footer="0.3"/>
  <pageSetup horizontalDpi="600" verticalDpi="600" orientation="portrait" r:id="rId7"/>
  <legacyDrawing r:id="rId5"/>
  <tableParts>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384</v>
      </c>
      <c r="B1" s="13" t="s">
        <v>34</v>
      </c>
    </row>
    <row r="2" spans="1:2" ht="15">
      <c r="A2" s="88" t="s">
        <v>212</v>
      </c>
      <c r="B2"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7" t="s">
        <v>386</v>
      </c>
      <c r="B25" t="s">
        <v>385</v>
      </c>
    </row>
    <row r="26" spans="1:2" ht="15">
      <c r="A26" s="98">
        <v>43674.67530092593</v>
      </c>
      <c r="B26" s="3">
        <v>1</v>
      </c>
    </row>
    <row r="27" spans="1:2" ht="15">
      <c r="A27" s="98" t="s">
        <v>387</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192</v>
      </c>
      <c r="AT2" s="13" t="s">
        <v>238</v>
      </c>
      <c r="AU2" s="13" t="s">
        <v>239</v>
      </c>
      <c r="AV2" s="13" t="s">
        <v>240</v>
      </c>
      <c r="AW2" s="13" t="s">
        <v>241</v>
      </c>
      <c r="AX2" s="13" t="s">
        <v>242</v>
      </c>
      <c r="AY2" s="13" t="s">
        <v>243</v>
      </c>
      <c r="AZ2" s="13" t="s">
        <v>291</v>
      </c>
      <c r="BA2" s="90" t="s">
        <v>326</v>
      </c>
      <c r="BB2" s="90" t="s">
        <v>327</v>
      </c>
      <c r="BC2" s="90" t="s">
        <v>328</v>
      </c>
      <c r="BD2" s="90" t="s">
        <v>329</v>
      </c>
      <c r="BE2" s="90" t="s">
        <v>330</v>
      </c>
      <c r="BF2" s="90" t="s">
        <v>331</v>
      </c>
      <c r="BG2" s="90" t="s">
        <v>332</v>
      </c>
      <c r="BH2" s="90" t="s">
        <v>334</v>
      </c>
      <c r="BI2" s="90" t="s">
        <v>335</v>
      </c>
      <c r="BJ2" s="90" t="s">
        <v>336</v>
      </c>
      <c r="BK2" s="90" t="s">
        <v>353</v>
      </c>
      <c r="BL2" s="90" t="s">
        <v>354</v>
      </c>
      <c r="BM2" s="90" t="s">
        <v>355</v>
      </c>
      <c r="BN2" s="90" t="s">
        <v>356</v>
      </c>
      <c r="BO2" s="90" t="s">
        <v>357</v>
      </c>
      <c r="BP2" s="90" t="s">
        <v>358</v>
      </c>
      <c r="BQ2" s="90" t="s">
        <v>359</v>
      </c>
      <c r="BR2" s="90" t="s">
        <v>360</v>
      </c>
      <c r="BS2" s="90" t="s">
        <v>362</v>
      </c>
      <c r="BT2" s="3"/>
      <c r="BU2" s="3"/>
    </row>
    <row r="3" spans="1:73" ht="15" customHeight="1">
      <c r="A3" s="49" t="s">
        <v>212</v>
      </c>
      <c r="B3" s="52"/>
      <c r="C3" s="52" t="s">
        <v>64</v>
      </c>
      <c r="D3" s="53">
        <v>162</v>
      </c>
      <c r="E3" s="54"/>
      <c r="F3" s="86" t="s">
        <v>217</v>
      </c>
      <c r="G3" s="52"/>
      <c r="H3" s="56" t="s">
        <v>212</v>
      </c>
      <c r="I3" s="55"/>
      <c r="J3" s="55"/>
      <c r="K3" s="87" t="s">
        <v>249</v>
      </c>
      <c r="L3" s="58">
        <v>1</v>
      </c>
      <c r="M3" s="59">
        <v>4999.5</v>
      </c>
      <c r="N3" s="59">
        <v>4999.5</v>
      </c>
      <c r="O3" s="57"/>
      <c r="P3" s="60"/>
      <c r="Q3" s="60"/>
      <c r="R3" s="50"/>
      <c r="S3" s="50">
        <v>1</v>
      </c>
      <c r="T3" s="50">
        <v>1</v>
      </c>
      <c r="U3" s="51">
        <v>0</v>
      </c>
      <c r="V3" s="51">
        <v>0</v>
      </c>
      <c r="W3" s="51">
        <v>1</v>
      </c>
      <c r="X3" s="51">
        <v>1</v>
      </c>
      <c r="Y3" s="51">
        <v>0</v>
      </c>
      <c r="Z3" s="51" t="s">
        <v>294</v>
      </c>
      <c r="AA3" s="61">
        <v>3</v>
      </c>
      <c r="AB3" s="61"/>
      <c r="AC3" s="62"/>
      <c r="AD3" s="82" t="s">
        <v>244</v>
      </c>
      <c r="AE3" s="82">
        <v>1667</v>
      </c>
      <c r="AF3" s="82">
        <v>310</v>
      </c>
      <c r="AG3" s="82">
        <v>7744</v>
      </c>
      <c r="AH3" s="82">
        <v>43029</v>
      </c>
      <c r="AI3" s="82"/>
      <c r="AJ3" s="82"/>
      <c r="AK3" s="82"/>
      <c r="AL3" s="82"/>
      <c r="AM3" s="82"/>
      <c r="AN3" s="83">
        <v>40784.492638888885</v>
      </c>
      <c r="AO3" s="84" t="s">
        <v>245</v>
      </c>
      <c r="AP3" s="82" t="b">
        <v>1</v>
      </c>
      <c r="AQ3" s="82" t="b">
        <v>0</v>
      </c>
      <c r="AR3" s="82" t="b">
        <v>1</v>
      </c>
      <c r="AS3" s="82"/>
      <c r="AT3" s="82">
        <v>3</v>
      </c>
      <c r="AU3" s="84" t="s">
        <v>246</v>
      </c>
      <c r="AV3" s="82" t="b">
        <v>0</v>
      </c>
      <c r="AW3" s="82" t="s">
        <v>247</v>
      </c>
      <c r="AX3" s="84" t="s">
        <v>248</v>
      </c>
      <c r="AY3" s="82" t="s">
        <v>66</v>
      </c>
      <c r="AZ3" s="82" t="str">
        <f>REPLACE(INDEX(GroupVertices[Group],MATCH(Vertices[[#This Row],[Vertex]],GroupVertices[Vertex],0)),1,1,"")</f>
        <v>1</v>
      </c>
      <c r="BA3" s="50" t="s">
        <v>214</v>
      </c>
      <c r="BB3" s="50" t="s">
        <v>214</v>
      </c>
      <c r="BC3" s="50" t="s">
        <v>215</v>
      </c>
      <c r="BD3" s="50" t="s">
        <v>215</v>
      </c>
      <c r="BE3" s="50" t="s">
        <v>216</v>
      </c>
      <c r="BF3" s="50" t="s">
        <v>216</v>
      </c>
      <c r="BG3" s="91" t="s">
        <v>333</v>
      </c>
      <c r="BH3" s="91" t="s">
        <v>333</v>
      </c>
      <c r="BI3" s="91" t="s">
        <v>220</v>
      </c>
      <c r="BJ3" s="91" t="s">
        <v>220</v>
      </c>
      <c r="BK3" s="91">
        <v>0</v>
      </c>
      <c r="BL3" s="93">
        <v>0</v>
      </c>
      <c r="BM3" s="91">
        <v>0</v>
      </c>
      <c r="BN3" s="93">
        <v>0</v>
      </c>
      <c r="BO3" s="91">
        <v>0</v>
      </c>
      <c r="BP3" s="93">
        <v>0</v>
      </c>
      <c r="BQ3" s="91">
        <v>1</v>
      </c>
      <c r="BR3" s="93">
        <v>100</v>
      </c>
      <c r="BS3" s="91">
        <v>1</v>
      </c>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hyperlinks>
    <hyperlink ref="AO3" r:id="rId1" display="https://pbs.twimg.com/profile_banners/364211575/1532010883"/>
    <hyperlink ref="AU3" r:id="rId2" display="http://abs.twimg.com/images/themes/theme1/bg.png"/>
    <hyperlink ref="F3" r:id="rId3" display="http://pbs.twimg.com/profile_images/1153420379681165312/xQTAEe8F_normal.jpg"/>
    <hyperlink ref="AX3" r:id="rId4" display="https://twitter.com/elnur_ismayilov"/>
  </hyperlinks>
  <printOptions/>
  <pageMargins left="0.7" right="0.7" top="0.75" bottom="0.75" header="0.3" footer="0.3"/>
  <pageSetup horizontalDpi="600" verticalDpi="600" orientation="portrait" r:id="rId8"/>
  <legacyDrawing r:id="rId6"/>
  <tableParts>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299</v>
      </c>
      <c r="Z2" s="13" t="s">
        <v>302</v>
      </c>
      <c r="AA2" s="13" t="s">
        <v>305</v>
      </c>
      <c r="AB2" s="13" t="s">
        <v>313</v>
      </c>
      <c r="AC2" s="13" t="s">
        <v>316</v>
      </c>
      <c r="AD2" s="13" t="s">
        <v>321</v>
      </c>
      <c r="AE2" s="13" t="s">
        <v>322</v>
      </c>
      <c r="AF2" s="13" t="s">
        <v>325</v>
      </c>
      <c r="AG2" s="67" t="s">
        <v>353</v>
      </c>
      <c r="AH2" s="67" t="s">
        <v>354</v>
      </c>
      <c r="AI2" s="67" t="s">
        <v>355</v>
      </c>
      <c r="AJ2" s="67" t="s">
        <v>356</v>
      </c>
      <c r="AK2" s="67" t="s">
        <v>357</v>
      </c>
      <c r="AL2" s="67" t="s">
        <v>358</v>
      </c>
      <c r="AM2" s="67" t="s">
        <v>359</v>
      </c>
      <c r="AN2" s="67" t="s">
        <v>360</v>
      </c>
      <c r="AO2" s="67" t="s">
        <v>363</v>
      </c>
    </row>
    <row r="3" spans="1:41" ht="15">
      <c r="A3" s="81" t="s">
        <v>289</v>
      </c>
      <c r="B3" s="89" t="s">
        <v>290</v>
      </c>
      <c r="C3" s="89" t="s">
        <v>56</v>
      </c>
      <c r="D3" s="14"/>
      <c r="E3" s="14"/>
      <c r="F3" s="15" t="s">
        <v>289</v>
      </c>
      <c r="G3" s="77"/>
      <c r="H3" s="77"/>
      <c r="I3" s="63">
        <v>3</v>
      </c>
      <c r="J3" s="63"/>
      <c r="K3" s="50">
        <v>1</v>
      </c>
      <c r="L3" s="50">
        <v>1</v>
      </c>
      <c r="M3" s="50">
        <v>0</v>
      </c>
      <c r="N3" s="50">
        <v>1</v>
      </c>
      <c r="O3" s="50">
        <v>1</v>
      </c>
      <c r="P3" s="51" t="s">
        <v>294</v>
      </c>
      <c r="Q3" s="51" t="s">
        <v>294</v>
      </c>
      <c r="R3" s="50">
        <v>1</v>
      </c>
      <c r="S3" s="50">
        <v>1</v>
      </c>
      <c r="T3" s="50">
        <v>1</v>
      </c>
      <c r="U3" s="50">
        <v>1</v>
      </c>
      <c r="V3" s="50">
        <v>0</v>
      </c>
      <c r="W3" s="51">
        <v>0</v>
      </c>
      <c r="X3" s="51" t="s">
        <v>294</v>
      </c>
      <c r="Y3" s="82" t="s">
        <v>214</v>
      </c>
      <c r="Z3" s="82" t="s">
        <v>215</v>
      </c>
      <c r="AA3" s="82" t="s">
        <v>216</v>
      </c>
      <c r="AB3" s="85" t="s">
        <v>220</v>
      </c>
      <c r="AC3" s="85" t="s">
        <v>220</v>
      </c>
      <c r="AD3" s="85"/>
      <c r="AE3" s="85"/>
      <c r="AF3" s="85" t="s">
        <v>212</v>
      </c>
      <c r="AG3" s="91">
        <v>0</v>
      </c>
      <c r="AH3" s="93">
        <v>0</v>
      </c>
      <c r="AI3" s="91">
        <v>0</v>
      </c>
      <c r="AJ3" s="93">
        <v>0</v>
      </c>
      <c r="AK3" s="91">
        <v>0</v>
      </c>
      <c r="AL3" s="93">
        <v>0</v>
      </c>
      <c r="AM3" s="91">
        <v>1</v>
      </c>
      <c r="AN3" s="93">
        <v>100</v>
      </c>
      <c r="AO3" s="91">
        <v>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289</v>
      </c>
      <c r="B2" s="85" t="s">
        <v>212</v>
      </c>
      <c r="C2" s="82">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367</v>
      </c>
      <c r="B2" s="35" t="s">
        <v>250</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96"/>
      <c r="B3" s="96"/>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1</v>
      </c>
      <c r="O3" s="41">
        <f>COUNTIF(Vertices[Eigenvector Centrality],"&gt;= "&amp;N3)-COUNTIF(Vertices[Eigenvector Centrality],"&gt;="&amp;N4)</f>
        <v>0</v>
      </c>
      <c r="P3" s="40">
        <f aca="true" t="shared" si="7" ref="P3:P26">P2+($P$57-$P$2)/BinDivisor</f>
        <v>1</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6"/>
      <c r="B5" s="96"/>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6"/>
      <c r="B9" s="96"/>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368</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6"/>
      <c r="B11" s="96"/>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6"/>
      <c r="B13" s="96"/>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6"/>
      <c r="B15" s="96"/>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294</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294</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6"/>
      <c r="B18" s="96"/>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6"/>
      <c r="B23" s="96"/>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6"/>
      <c r="B26" s="96"/>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294</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369</v>
      </c>
      <c r="B28" s="35">
        <v>0.25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1</v>
      </c>
      <c r="O28" s="41">
        <f>COUNTIF(Vertices[Eigenvector Centrality],"&gt;= "&amp;N28)-COUNTIF(Vertices[Eigenvector Centrality],"&gt;="&amp;N40)</f>
        <v>0</v>
      </c>
      <c r="P28" s="40">
        <f>P26+($P$57-$P$2)/BinDivisor</f>
        <v>1</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96"/>
      <c r="B29" s="96"/>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370</v>
      </c>
      <c r="B30" s="35" t="s">
        <v>371</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-1</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-1</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1</v>
      </c>
      <c r="O40" s="39">
        <f>COUNTIF(Vertices[Eigenvector Centrality],"&gt;= "&amp;N40)-COUNTIF(Vertices[Eigenvector Centrality],"&gt;="&amp;N41)</f>
        <v>0</v>
      </c>
      <c r="P40" s="38">
        <f>P28+($P$57-$P$2)/BinDivisor</f>
        <v>1</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1</v>
      </c>
      <c r="O41" s="41">
        <f>COUNTIF(Vertices[Eigenvector Centrality],"&gt;= "&amp;N41)-COUNTIF(Vertices[Eigenvector Centrality],"&gt;="&amp;N42)</f>
        <v>0</v>
      </c>
      <c r="P41" s="40">
        <f aca="true" t="shared" si="16" ref="P41:P56">P40+($P$57-$P$2)/BinDivisor</f>
        <v>1</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1</v>
      </c>
      <c r="O42" s="39">
        <f>COUNTIF(Vertices[Eigenvector Centrality],"&gt;= "&amp;N42)-COUNTIF(Vertices[Eigenvector Centrality],"&gt;="&amp;N43)</f>
        <v>0</v>
      </c>
      <c r="P42" s="38">
        <f t="shared" si="16"/>
        <v>1</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1</v>
      </c>
      <c r="O43" s="41">
        <f>COUNTIF(Vertices[Eigenvector Centrality],"&gt;= "&amp;N43)-COUNTIF(Vertices[Eigenvector Centrality],"&gt;="&amp;N44)</f>
        <v>0</v>
      </c>
      <c r="P43" s="40">
        <f t="shared" si="16"/>
        <v>1</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1</v>
      </c>
      <c r="O49" s="41">
        <f>COUNTIF(Vertices[Eigenvector Centrality],"&gt;= "&amp;N49)-COUNTIF(Vertices[Eigenvector Centrality],"&gt;="&amp;N50)</f>
        <v>0</v>
      </c>
      <c r="P49" s="40">
        <f t="shared" si="16"/>
        <v>1</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1</v>
      </c>
      <c r="O50" s="39">
        <f>COUNTIF(Vertices[Eigenvector Centrality],"&gt;= "&amp;N50)-COUNTIF(Vertices[Eigenvector Centrality],"&gt;="&amp;N51)</f>
        <v>0</v>
      </c>
      <c r="P50" s="38">
        <f t="shared" si="16"/>
        <v>1</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1</v>
      </c>
      <c r="O51" s="41">
        <f>COUNTIF(Vertices[Eigenvector Centrality],"&gt;= "&amp;N51)-COUNTIF(Vertices[Eigenvector Centrality],"&gt;="&amp;N52)</f>
        <v>0</v>
      </c>
      <c r="P51" s="40">
        <f t="shared" si="16"/>
        <v>1</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1</v>
      </c>
      <c r="O52" s="39">
        <f>COUNTIF(Vertices[Eigenvector Centrality],"&gt;= "&amp;N52)-COUNTIF(Vertices[Eigenvector Centrality],"&gt;="&amp;N53)</f>
        <v>0</v>
      </c>
      <c r="P52" s="38">
        <f t="shared" si="16"/>
        <v>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1</v>
      </c>
      <c r="O53" s="41">
        <f>COUNTIF(Vertices[Eigenvector Centrality],"&gt;= "&amp;N53)-COUNTIF(Vertices[Eigenvector Centrality],"&gt;="&amp;N54)</f>
        <v>0</v>
      </c>
      <c r="P53" s="40">
        <f t="shared" si="16"/>
        <v>1</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1</v>
      </c>
      <c r="O54" s="39">
        <f>COUNTIF(Vertices[Eigenvector Centrality],"&gt;= "&amp;N54)-COUNTIF(Vertices[Eigenvector Centrality],"&gt;="&amp;N55)</f>
        <v>0</v>
      </c>
      <c r="P54" s="38">
        <f t="shared" si="16"/>
        <v>1</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1</v>
      </c>
      <c r="O55" s="41">
        <f>COUNTIF(Vertices[Eigenvector Centrality],"&gt;= "&amp;N55)-COUNTIF(Vertices[Eigenvector Centrality],"&gt;="&amp;N56)</f>
        <v>0</v>
      </c>
      <c r="P55" s="40">
        <f t="shared" si="16"/>
        <v>1</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1</v>
      </c>
      <c r="O56" s="39">
        <f>COUNTIF(Vertices[Eigenvector Centrality],"&gt;= "&amp;N56)-COUNTIF(Vertices[Eigenvector Centrality],"&gt;="&amp;N57)</f>
        <v>0</v>
      </c>
      <c r="P56" s="38">
        <f t="shared" si="16"/>
        <v>1</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1</v>
      </c>
      <c r="L57" s="42">
        <f>MAX(Vertices[Closeness Centrality])</f>
        <v>0</v>
      </c>
      <c r="M57" s="43">
        <f>COUNTIF(Vertices[Closeness Centrality],"&gt;= "&amp;L57)-COUNTIF(Vertices[Closeness Centrality],"&gt;="&amp;L58)</f>
        <v>1</v>
      </c>
      <c r="N57" s="42">
        <f>MAX(Vertices[Eigenvector Centrality])</f>
        <v>1</v>
      </c>
      <c r="O57" s="43">
        <f>COUNTIF(Vertices[Eigenvector Centrality],"&gt;= "&amp;N57)-COUNTIF(Vertices[Eigenvector Centrality],"&gt;="&amp;N58)</f>
        <v>1</v>
      </c>
      <c r="P57" s="42">
        <f>MAX(Vertices[PageRank])</f>
        <v>1</v>
      </c>
      <c r="Q57" s="43">
        <f>COUNTIF(Vertices[PageRank],"&gt;= "&amp;P57)-COUNTIF(Vertices[PageRank],"&gt;="&amp;P58)</f>
        <v>1</v>
      </c>
      <c r="R57" s="42">
        <f>MAX(Vertices[Clustering Coefficient])</f>
        <v>0</v>
      </c>
      <c r="S57" s="46">
        <f>COUNTIF(Vertices[Clustering Coefficient],"&gt;= "&amp;R57)-COUNTIF(Vertices[Clustering Coefficient],"&gt;="&amp;R58)</f>
        <v>1</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0</v>
      </c>
    </row>
    <row r="112" spans="1:2" ht="15">
      <c r="A112" s="34" t="s">
        <v>107</v>
      </c>
      <c r="B112" s="48">
        <f>IF(COUNT(Vertices[Closeness Centrality])&gt;0,L57,NoMetricMessage)</f>
        <v>0</v>
      </c>
    </row>
    <row r="113" spans="1:2" ht="15">
      <c r="A113" s="34" t="s">
        <v>108</v>
      </c>
      <c r="B113" s="48">
        <f>_xlfn.IFERROR(AVERAGE(Vertices[Closeness Centrality]),NoMetricMessage)</f>
        <v>0</v>
      </c>
    </row>
    <row r="114" spans="1:2" ht="15">
      <c r="A114" s="34" t="s">
        <v>109</v>
      </c>
      <c r="B114" s="48">
        <f>_xlfn.IFERROR(MEDIAN(Vertices[Closeness Centrality]),NoMetricMessage)</f>
        <v>0</v>
      </c>
    </row>
    <row r="125" spans="1:2" ht="15">
      <c r="A125" s="34" t="s">
        <v>112</v>
      </c>
      <c r="B125" s="48">
        <f>IF(COUNT(Vertices[Eigenvector Centrality])&gt;0,N2,NoMetricMessage)</f>
        <v>1</v>
      </c>
    </row>
    <row r="126" spans="1:2" ht="15">
      <c r="A126" s="34" t="s">
        <v>113</v>
      </c>
      <c r="B126" s="48">
        <f>IF(COUNT(Vertices[Eigenvector Centrality])&gt;0,N57,NoMetricMessage)</f>
        <v>1</v>
      </c>
    </row>
    <row r="127" spans="1:2" ht="15">
      <c r="A127" s="34" t="s">
        <v>114</v>
      </c>
      <c r="B127" s="48">
        <f>_xlfn.IFERROR(AVERAGE(Vertices[Eigenvector Centrality]),NoMetricMessage)</f>
        <v>1</v>
      </c>
    </row>
    <row r="128" spans="1:2" ht="15">
      <c r="A128" s="34" t="s">
        <v>115</v>
      </c>
      <c r="B128" s="48">
        <f>_xlfn.IFERROR(MEDIAN(Vertices[Eigenvector Centrality]),NoMetricMessage)</f>
        <v>1</v>
      </c>
    </row>
    <row r="139" spans="1:2" ht="15">
      <c r="A139" s="34" t="s">
        <v>140</v>
      </c>
      <c r="B139" s="48">
        <f>IF(COUNT(Vertices[PageRank])&gt;0,P2,NoMetricMessage)</f>
        <v>1</v>
      </c>
    </row>
    <row r="140" spans="1:2" ht="15">
      <c r="A140" s="34" t="s">
        <v>141</v>
      </c>
      <c r="B140" s="48">
        <f>IF(COUNT(Vertices[PageRank])&gt;0,P57,NoMetricMessage)</f>
        <v>1</v>
      </c>
    </row>
    <row r="141" spans="1:2" ht="15">
      <c r="A141" s="34" t="s">
        <v>142</v>
      </c>
      <c r="B141" s="48">
        <f>_xlfn.IFERROR(AVERAGE(Vertices[PageRank]),NoMetricMessage)</f>
        <v>1</v>
      </c>
    </row>
    <row r="142" spans="1:2" ht="15">
      <c r="A142" s="34" t="s">
        <v>143</v>
      </c>
      <c r="B142" s="48">
        <f>_xlfn.IFERROR(MEDIAN(Vertices[PageRank]),NoMetricMessage)</f>
        <v>1</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252</v>
      </c>
      <c r="K7" s="13" t="s">
        <v>253</v>
      </c>
    </row>
    <row r="8" spans="1:11" ht="409.5">
      <c r="A8"/>
      <c r="B8">
        <v>2</v>
      </c>
      <c r="C8">
        <v>2</v>
      </c>
      <c r="D8" t="s">
        <v>61</v>
      </c>
      <c r="E8" t="s">
        <v>61</v>
      </c>
      <c r="H8" t="s">
        <v>73</v>
      </c>
      <c r="J8" t="s">
        <v>254</v>
      </c>
      <c r="K8" s="13" t="s">
        <v>255</v>
      </c>
    </row>
    <row r="9" spans="1:11" ht="409.5">
      <c r="A9"/>
      <c r="B9">
        <v>3</v>
      </c>
      <c r="C9">
        <v>4</v>
      </c>
      <c r="D9" t="s">
        <v>62</v>
      </c>
      <c r="E9" t="s">
        <v>62</v>
      </c>
      <c r="H9" t="s">
        <v>74</v>
      </c>
      <c r="J9" t="s">
        <v>256</v>
      </c>
      <c r="K9" s="13" t="s">
        <v>257</v>
      </c>
    </row>
    <row r="10" spans="1:11" ht="409.5">
      <c r="A10"/>
      <c r="B10">
        <v>4</v>
      </c>
      <c r="D10" t="s">
        <v>63</v>
      </c>
      <c r="E10" t="s">
        <v>63</v>
      </c>
      <c r="H10" t="s">
        <v>75</v>
      </c>
      <c r="J10" t="s">
        <v>258</v>
      </c>
      <c r="K10" s="13" t="s">
        <v>259</v>
      </c>
    </row>
    <row r="11" spans="1:11" ht="15">
      <c r="A11"/>
      <c r="B11">
        <v>5</v>
      </c>
      <c r="D11" t="s">
        <v>46</v>
      </c>
      <c r="E11">
        <v>1</v>
      </c>
      <c r="H11" t="s">
        <v>76</v>
      </c>
      <c r="J11" t="s">
        <v>260</v>
      </c>
      <c r="K11" t="s">
        <v>261</v>
      </c>
    </row>
    <row r="12" spans="1:11" ht="15">
      <c r="A12"/>
      <c r="B12"/>
      <c r="D12" t="s">
        <v>64</v>
      </c>
      <c r="E12">
        <v>2</v>
      </c>
      <c r="H12">
        <v>0</v>
      </c>
      <c r="J12" t="s">
        <v>262</v>
      </c>
      <c r="K12" t="s">
        <v>263</v>
      </c>
    </row>
    <row r="13" spans="1:11" ht="15">
      <c r="A13"/>
      <c r="B13"/>
      <c r="D13">
        <v>1</v>
      </c>
      <c r="E13">
        <v>3</v>
      </c>
      <c r="H13">
        <v>1</v>
      </c>
      <c r="J13" t="s">
        <v>264</v>
      </c>
      <c r="K13" t="s">
        <v>265</v>
      </c>
    </row>
    <row r="14" spans="4:11" ht="15">
      <c r="D14">
        <v>2</v>
      </c>
      <c r="E14">
        <v>4</v>
      </c>
      <c r="H14">
        <v>2</v>
      </c>
      <c r="J14" t="s">
        <v>266</v>
      </c>
      <c r="K14" t="s">
        <v>267</v>
      </c>
    </row>
    <row r="15" spans="4:11" ht="15">
      <c r="D15">
        <v>3</v>
      </c>
      <c r="E15">
        <v>5</v>
      </c>
      <c r="H15">
        <v>3</v>
      </c>
      <c r="J15" t="s">
        <v>268</v>
      </c>
      <c r="K15" t="s">
        <v>269</v>
      </c>
    </row>
    <row r="16" spans="4:11" ht="15">
      <c r="D16">
        <v>4</v>
      </c>
      <c r="E16">
        <v>6</v>
      </c>
      <c r="H16">
        <v>4</v>
      </c>
      <c r="J16" t="s">
        <v>270</v>
      </c>
      <c r="K16" t="s">
        <v>271</v>
      </c>
    </row>
    <row r="17" spans="4:11" ht="15">
      <c r="D17">
        <v>5</v>
      </c>
      <c r="E17">
        <v>7</v>
      </c>
      <c r="H17">
        <v>5</v>
      </c>
      <c r="J17" t="s">
        <v>272</v>
      </c>
      <c r="K17" t="s">
        <v>273</v>
      </c>
    </row>
    <row r="18" spans="4:11" ht="15">
      <c r="D18">
        <v>6</v>
      </c>
      <c r="E18">
        <v>8</v>
      </c>
      <c r="H18">
        <v>6</v>
      </c>
      <c r="J18" t="s">
        <v>274</v>
      </c>
      <c r="K18" t="s">
        <v>275</v>
      </c>
    </row>
    <row r="19" spans="4:11" ht="15">
      <c r="D19">
        <v>7</v>
      </c>
      <c r="E19">
        <v>9</v>
      </c>
      <c r="H19">
        <v>7</v>
      </c>
      <c r="J19" t="s">
        <v>276</v>
      </c>
      <c r="K19" t="s">
        <v>277</v>
      </c>
    </row>
    <row r="20" spans="4:11" ht="15">
      <c r="D20">
        <v>8</v>
      </c>
      <c r="H20">
        <v>8</v>
      </c>
      <c r="J20" t="s">
        <v>278</v>
      </c>
      <c r="K20" t="s">
        <v>279</v>
      </c>
    </row>
    <row r="21" spans="4:11" ht="409.5">
      <c r="D21">
        <v>9</v>
      </c>
      <c r="H21">
        <v>9</v>
      </c>
      <c r="J21" t="s">
        <v>280</v>
      </c>
      <c r="K21" s="13" t="s">
        <v>281</v>
      </c>
    </row>
    <row r="22" spans="4:11" ht="409.5">
      <c r="D22">
        <v>10</v>
      </c>
      <c r="J22" t="s">
        <v>282</v>
      </c>
      <c r="K22" s="13" t="s">
        <v>283</v>
      </c>
    </row>
    <row r="23" spans="4:11" ht="409.5">
      <c r="D23">
        <v>11</v>
      </c>
      <c r="J23" t="s">
        <v>284</v>
      </c>
      <c r="K23" s="13" t="s">
        <v>285</v>
      </c>
    </row>
    <row r="24" spans="10:11" ht="409.5">
      <c r="J24" t="s">
        <v>286</v>
      </c>
      <c r="K24" s="13" t="s">
        <v>391</v>
      </c>
    </row>
    <row r="25" spans="10:11" ht="15">
      <c r="J25" t="s">
        <v>287</v>
      </c>
      <c r="K25" t="b">
        <v>0</v>
      </c>
    </row>
    <row r="26" spans="10:11" ht="15">
      <c r="J26" t="s">
        <v>389</v>
      </c>
      <c r="K26" t="s">
        <v>390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295</v>
      </c>
      <c r="B1" s="13" t="s">
        <v>296</v>
      </c>
      <c r="C1" s="13" t="s">
        <v>297</v>
      </c>
      <c r="D1" s="13" t="s">
        <v>298</v>
      </c>
    </row>
    <row r="2" spans="1:4" ht="15">
      <c r="A2" s="84" t="s">
        <v>214</v>
      </c>
      <c r="B2" s="82">
        <v>1</v>
      </c>
      <c r="C2" s="84" t="s">
        <v>214</v>
      </c>
      <c r="D2" s="82">
        <v>1</v>
      </c>
    </row>
    <row r="5" spans="1:4" ht="15" customHeight="1">
      <c r="A5" s="13" t="s">
        <v>300</v>
      </c>
      <c r="B5" s="13" t="s">
        <v>296</v>
      </c>
      <c r="C5" s="13" t="s">
        <v>301</v>
      </c>
      <c r="D5" s="13" t="s">
        <v>298</v>
      </c>
    </row>
    <row r="6" spans="1:4" ht="15">
      <c r="A6" s="82" t="s">
        <v>215</v>
      </c>
      <c r="B6" s="82">
        <v>1</v>
      </c>
      <c r="C6" s="82" t="s">
        <v>215</v>
      </c>
      <c r="D6" s="82">
        <v>1</v>
      </c>
    </row>
    <row r="9" spans="1:4" ht="15" customHeight="1">
      <c r="A9" s="13" t="s">
        <v>303</v>
      </c>
      <c r="B9" s="13" t="s">
        <v>296</v>
      </c>
      <c r="C9" s="13" t="s">
        <v>304</v>
      </c>
      <c r="D9" s="13" t="s">
        <v>298</v>
      </c>
    </row>
    <row r="10" spans="1:4" ht="15">
      <c r="A10" s="82" t="s">
        <v>216</v>
      </c>
      <c r="B10" s="82">
        <v>1</v>
      </c>
      <c r="C10" s="82" t="s">
        <v>216</v>
      </c>
      <c r="D10" s="82">
        <v>1</v>
      </c>
    </row>
    <row r="13" spans="1:4" ht="15" customHeight="1">
      <c r="A13" s="13" t="s">
        <v>306</v>
      </c>
      <c r="B13" s="13" t="s">
        <v>296</v>
      </c>
      <c r="C13" s="82" t="s">
        <v>312</v>
      </c>
      <c r="D13" s="82" t="s">
        <v>298</v>
      </c>
    </row>
    <row r="14" spans="1:4" ht="15">
      <c r="A14" s="85" t="s">
        <v>307</v>
      </c>
      <c r="B14" s="85">
        <v>0</v>
      </c>
      <c r="C14" s="85"/>
      <c r="D14" s="85"/>
    </row>
    <row r="15" spans="1:4" ht="15">
      <c r="A15" s="85" t="s">
        <v>308</v>
      </c>
      <c r="B15" s="85">
        <v>0</v>
      </c>
      <c r="C15" s="85"/>
      <c r="D15" s="85"/>
    </row>
    <row r="16" spans="1:4" ht="15">
      <c r="A16" s="85" t="s">
        <v>309</v>
      </c>
      <c r="B16" s="85">
        <v>0</v>
      </c>
      <c r="C16" s="85"/>
      <c r="D16" s="85"/>
    </row>
    <row r="17" spans="1:4" ht="15">
      <c r="A17" s="85" t="s">
        <v>310</v>
      </c>
      <c r="B17" s="85">
        <v>1</v>
      </c>
      <c r="C17" s="85"/>
      <c r="D17" s="85"/>
    </row>
    <row r="18" spans="1:4" ht="15">
      <c r="A18" s="85" t="s">
        <v>311</v>
      </c>
      <c r="B18" s="85">
        <v>1</v>
      </c>
      <c r="C18" s="85"/>
      <c r="D18" s="85"/>
    </row>
    <row r="21" spans="1:4" ht="15" customHeight="1">
      <c r="A21" s="82" t="s">
        <v>314</v>
      </c>
      <c r="B21" s="82" t="s">
        <v>296</v>
      </c>
      <c r="C21" s="82" t="s">
        <v>315</v>
      </c>
      <c r="D21" s="82" t="s">
        <v>298</v>
      </c>
    </row>
    <row r="22" spans="1:4" ht="15">
      <c r="A22" s="82"/>
      <c r="B22" s="82"/>
      <c r="C22" s="82"/>
      <c r="D22" s="82"/>
    </row>
    <row r="24" spans="1:4" ht="15" customHeight="1">
      <c r="A24" s="82" t="s">
        <v>317</v>
      </c>
      <c r="B24" s="82" t="s">
        <v>296</v>
      </c>
      <c r="C24" s="82" t="s">
        <v>319</v>
      </c>
      <c r="D24" s="82" t="s">
        <v>298</v>
      </c>
    </row>
    <row r="25" spans="1:4" ht="15">
      <c r="A25" s="82"/>
      <c r="B25" s="82"/>
      <c r="C25" s="82"/>
      <c r="D25" s="82"/>
    </row>
    <row r="27" spans="1:4" ht="15" customHeight="1">
      <c r="A27" s="82" t="s">
        <v>318</v>
      </c>
      <c r="B27" s="82" t="s">
        <v>296</v>
      </c>
      <c r="C27" s="82" t="s">
        <v>320</v>
      </c>
      <c r="D27" s="82" t="s">
        <v>298</v>
      </c>
    </row>
    <row r="28" spans="1:4" ht="15">
      <c r="A28" s="82"/>
      <c r="B28" s="82"/>
      <c r="C28" s="82"/>
      <c r="D28" s="82"/>
    </row>
    <row r="30" spans="1:4" ht="15" customHeight="1">
      <c r="A30" s="13" t="s">
        <v>323</v>
      </c>
      <c r="B30" s="13" t="s">
        <v>296</v>
      </c>
      <c r="C30" s="13" t="s">
        <v>324</v>
      </c>
      <c r="D30" s="13" t="s">
        <v>298</v>
      </c>
    </row>
    <row r="31" spans="1:4" ht="15">
      <c r="A31" s="88" t="s">
        <v>212</v>
      </c>
      <c r="B31" s="82">
        <v>7744</v>
      </c>
      <c r="C31" s="88" t="s">
        <v>212</v>
      </c>
      <c r="D31" s="82">
        <v>7744</v>
      </c>
    </row>
  </sheetData>
  <hyperlinks>
    <hyperlink ref="A2" r:id="rId1" display="https://www.youtube.com/watch?v=Qr5yc0gK81s&amp;app=desktop"/>
    <hyperlink ref="C2" r:id="rId2" display="https://www.youtube.com/watch?v=Qr5yc0gK81s&amp;app=desktop"/>
  </hyperlinks>
  <printOptions/>
  <pageMargins left="0.7" right="0.7" top="0.75" bottom="0.75" header="0.3" footer="0.3"/>
  <pageSetup orientation="portrait" paperSize="9"/>
  <tableParts>
    <tablePart r:id="rId8"/>
    <tablePart r:id="rId10"/>
    <tablePart r:id="rId6"/>
    <tablePart r:id="rId7"/>
    <tablePart r:id="rId3"/>
    <tablePart r:id="rId9"/>
    <tablePart r:id="rId5"/>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337</v>
      </c>
      <c r="B1" s="13" t="s">
        <v>338</v>
      </c>
      <c r="C1" s="13" t="s">
        <v>339</v>
      </c>
      <c r="D1" s="13" t="s">
        <v>144</v>
      </c>
      <c r="E1" s="13" t="s">
        <v>341</v>
      </c>
      <c r="F1" s="13" t="s">
        <v>342</v>
      </c>
      <c r="G1" s="13" t="s">
        <v>343</v>
      </c>
    </row>
    <row r="2" spans="1:7" ht="15">
      <c r="A2" s="82" t="s">
        <v>307</v>
      </c>
      <c r="B2" s="82">
        <v>0</v>
      </c>
      <c r="C2" s="92">
        <v>0</v>
      </c>
      <c r="D2" s="82" t="s">
        <v>340</v>
      </c>
      <c r="E2" s="82"/>
      <c r="F2" s="82"/>
      <c r="G2" s="82"/>
    </row>
    <row r="3" spans="1:7" ht="15">
      <c r="A3" s="82" t="s">
        <v>308</v>
      </c>
      <c r="B3" s="82">
        <v>0</v>
      </c>
      <c r="C3" s="92">
        <v>0</v>
      </c>
      <c r="D3" s="82" t="s">
        <v>340</v>
      </c>
      <c r="E3" s="82"/>
      <c r="F3" s="82"/>
      <c r="G3" s="82"/>
    </row>
    <row r="4" spans="1:7" ht="15">
      <c r="A4" s="82" t="s">
        <v>309</v>
      </c>
      <c r="B4" s="82">
        <v>0</v>
      </c>
      <c r="C4" s="92">
        <v>0</v>
      </c>
      <c r="D4" s="82" t="s">
        <v>340</v>
      </c>
      <c r="E4" s="82"/>
      <c r="F4" s="82"/>
      <c r="G4" s="82"/>
    </row>
    <row r="5" spans="1:7" ht="15">
      <c r="A5" s="82" t="s">
        <v>310</v>
      </c>
      <c r="B5" s="82">
        <v>1</v>
      </c>
      <c r="C5" s="92">
        <v>1</v>
      </c>
      <c r="D5" s="82" t="s">
        <v>340</v>
      </c>
      <c r="E5" s="82"/>
      <c r="F5" s="82"/>
      <c r="G5" s="82"/>
    </row>
    <row r="6" spans="1:7" ht="15">
      <c r="A6" s="82" t="s">
        <v>311</v>
      </c>
      <c r="B6" s="82">
        <v>1</v>
      </c>
      <c r="C6" s="92">
        <v>1</v>
      </c>
      <c r="D6" s="82" t="s">
        <v>340</v>
      </c>
      <c r="E6" s="82"/>
      <c r="F6" s="82"/>
      <c r="G6" s="8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2019-08-10T21:41:33Z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